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27555" windowHeight="12240" activeTab="4"/>
  </bookViews>
  <sheets>
    <sheet name="medidas econômicas" sheetId="3" r:id="rId1"/>
    <sheet name="Sheet1" sheetId="1" r:id="rId2"/>
    <sheet name="Sheet2" sheetId="2" r:id="rId3"/>
    <sheet name="Chart1" sheetId="6" r:id="rId4"/>
    <sheet name="Chart1 (2)" sheetId="7" r:id="rId5"/>
    <sheet name="bancadas" sheetId="4" r:id="rId6"/>
    <sheet name="Sheet5" sheetId="5" r:id="rId7"/>
  </sheets>
  <calcPr calcId="145621"/>
</workbook>
</file>

<file path=xl/calcChain.xml><?xml version="1.0" encoding="utf-8"?>
<calcChain xmlns="http://schemas.openxmlformats.org/spreadsheetml/2006/main">
  <c r="H4" i="5" l="1"/>
  <c r="H5" i="5"/>
  <c r="H6" i="5"/>
  <c r="H7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4" i="5"/>
  <c r="H25" i="5"/>
  <c r="H26" i="5"/>
  <c r="H27" i="5"/>
  <c r="H28" i="5"/>
  <c r="H29" i="5"/>
  <c r="H30" i="5"/>
  <c r="H3" i="5"/>
  <c r="H32" i="4"/>
  <c r="H41" i="4"/>
  <c r="H40" i="4"/>
  <c r="H39" i="4"/>
  <c r="B40" i="4"/>
  <c r="B39" i="4"/>
  <c r="B38" i="4"/>
  <c r="J42" i="4"/>
  <c r="J41" i="4"/>
  <c r="I41" i="4"/>
  <c r="J40" i="4"/>
  <c r="I40" i="4"/>
  <c r="J39" i="4"/>
  <c r="I39" i="4"/>
  <c r="D41" i="4"/>
  <c r="E41" i="4" s="1"/>
  <c r="E38" i="4"/>
  <c r="E39" i="4"/>
  <c r="E40" i="4"/>
  <c r="D40" i="4"/>
  <c r="C40" i="4"/>
  <c r="D38" i="4"/>
  <c r="D39" i="4"/>
  <c r="C39" i="4"/>
  <c r="C38" i="4"/>
  <c r="F35" i="2" l="1"/>
  <c r="G18" i="2"/>
  <c r="F18" i="2"/>
  <c r="H18" i="2" s="1"/>
  <c r="G8" i="2"/>
  <c r="H8" i="2" s="1"/>
  <c r="F8" i="2"/>
  <c r="G2" i="2"/>
  <c r="H2" i="2" s="1"/>
  <c r="F2" i="2"/>
  <c r="C16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5" i="2"/>
  <c r="C14" i="2"/>
  <c r="C13" i="2"/>
  <c r="C12" i="2"/>
  <c r="C11" i="2"/>
  <c r="C10" i="2"/>
  <c r="C9" i="2"/>
  <c r="C8" i="2"/>
  <c r="C3" i="2"/>
  <c r="C2" i="2"/>
  <c r="G2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2" i="1"/>
  <c r="V34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2" i="1"/>
  <c r="L25" i="1"/>
  <c r="M25" i="1"/>
  <c r="I34" i="1"/>
  <c r="H34" i="1"/>
  <c r="L13" i="1"/>
  <c r="L12" i="1"/>
  <c r="L11" i="1"/>
  <c r="L10" i="1"/>
  <c r="L9" i="1"/>
  <c r="L8" i="1"/>
  <c r="L7" i="1"/>
  <c r="L6" i="1"/>
  <c r="L5" i="1"/>
  <c r="L4" i="1"/>
  <c r="L3" i="1"/>
  <c r="L2" i="1"/>
  <c r="L32" i="1"/>
  <c r="L31" i="1"/>
  <c r="L30" i="1"/>
  <c r="L29" i="1"/>
  <c r="L28" i="1"/>
  <c r="L27" i="1"/>
  <c r="L26" i="1"/>
  <c r="L24" i="1"/>
  <c r="L23" i="1"/>
  <c r="L22" i="1"/>
  <c r="L21" i="1"/>
  <c r="L20" i="1"/>
  <c r="L19" i="1"/>
  <c r="L18" i="1"/>
  <c r="L17" i="1"/>
  <c r="L16" i="1"/>
  <c r="L15" i="1"/>
  <c r="L14" i="1"/>
  <c r="N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6" i="1"/>
  <c r="M27" i="1"/>
  <c r="M28" i="1"/>
  <c r="M29" i="1"/>
  <c r="M30" i="1"/>
  <c r="M31" i="1"/>
  <c r="M32" i="1"/>
  <c r="M2" i="1"/>
  <c r="I2" i="1"/>
  <c r="I6" i="1"/>
  <c r="I10" i="1"/>
  <c r="I11" i="1"/>
  <c r="I27" i="1"/>
  <c r="I29" i="1"/>
  <c r="I30" i="1"/>
  <c r="H3" i="1"/>
  <c r="H4" i="1"/>
  <c r="H7" i="1"/>
  <c r="H8" i="1"/>
  <c r="H11" i="1"/>
  <c r="H12" i="1"/>
  <c r="H15" i="1"/>
  <c r="H16" i="1"/>
  <c r="H19" i="1"/>
  <c r="H20" i="1"/>
  <c r="H23" i="1"/>
  <c r="H24" i="1"/>
  <c r="H27" i="1"/>
  <c r="H28" i="1"/>
  <c r="H32" i="1"/>
  <c r="D3" i="1"/>
  <c r="I3" i="1" s="1"/>
  <c r="D4" i="1"/>
  <c r="I4" i="1" s="1"/>
  <c r="D5" i="1"/>
  <c r="H5" i="1" s="1"/>
  <c r="D6" i="1"/>
  <c r="H6" i="1" s="1"/>
  <c r="D7" i="1"/>
  <c r="I7" i="1" s="1"/>
  <c r="D8" i="1"/>
  <c r="I8" i="1" s="1"/>
  <c r="D9" i="1"/>
  <c r="H9" i="1" s="1"/>
  <c r="D10" i="1"/>
  <c r="H10" i="1" s="1"/>
  <c r="D12" i="1"/>
  <c r="I12" i="1" s="1"/>
  <c r="D13" i="1"/>
  <c r="H13" i="1" s="1"/>
  <c r="D14" i="1"/>
  <c r="I14" i="1" s="1"/>
  <c r="D15" i="1"/>
  <c r="I15" i="1" s="1"/>
  <c r="D16" i="1"/>
  <c r="I16" i="1" s="1"/>
  <c r="D17" i="1"/>
  <c r="H17" i="1" s="1"/>
  <c r="D18" i="1"/>
  <c r="I18" i="1" s="1"/>
  <c r="D19" i="1"/>
  <c r="I19" i="1" s="1"/>
  <c r="D20" i="1"/>
  <c r="I20" i="1" s="1"/>
  <c r="D21" i="1"/>
  <c r="H21" i="1" s="1"/>
  <c r="D22" i="1"/>
  <c r="I22" i="1" s="1"/>
  <c r="D23" i="1"/>
  <c r="I23" i="1" s="1"/>
  <c r="D24" i="1"/>
  <c r="I24" i="1" s="1"/>
  <c r="D25" i="1"/>
  <c r="H25" i="1" s="1"/>
  <c r="D26" i="1"/>
  <c r="I26" i="1" s="1"/>
  <c r="D28" i="1"/>
  <c r="I28" i="1" s="1"/>
  <c r="D29" i="1"/>
  <c r="H29" i="1" s="1"/>
  <c r="D30" i="1"/>
  <c r="H30" i="1" s="1"/>
  <c r="D31" i="1"/>
  <c r="I31" i="1" s="1"/>
  <c r="D32" i="1"/>
  <c r="I32" i="1" s="1"/>
  <c r="D2" i="1"/>
  <c r="H2" i="1" s="1"/>
  <c r="W34" i="1" l="1"/>
  <c r="L34" i="1"/>
  <c r="M35" i="1"/>
  <c r="L35" i="1"/>
  <c r="M34" i="1"/>
  <c r="H31" i="1"/>
  <c r="I25" i="1"/>
  <c r="I21" i="1"/>
  <c r="I17" i="1"/>
  <c r="I13" i="1"/>
  <c r="I9" i="1"/>
  <c r="I5" i="1"/>
  <c r="H26" i="1"/>
  <c r="H22" i="1"/>
  <c r="H18" i="1"/>
  <c r="H14" i="1"/>
  <c r="O4" i="1"/>
  <c r="P4" i="1" s="1"/>
  <c r="O2" i="1"/>
  <c r="P2" i="1" s="1"/>
  <c r="N3" i="1"/>
  <c r="O3" i="1" l="1"/>
  <c r="P3" i="1" s="1"/>
</calcChain>
</file>

<file path=xl/sharedStrings.xml><?xml version="1.0" encoding="utf-8"?>
<sst xmlns="http://schemas.openxmlformats.org/spreadsheetml/2006/main" count="578" uniqueCount="204">
  <si>
    <t>PSDB</t>
  </si>
  <si>
    <t>DEM</t>
  </si>
  <si>
    <t>PMDB</t>
  </si>
  <si>
    <t>PP</t>
  </si>
  <si>
    <t>PR</t>
  </si>
  <si>
    <t>PODE</t>
  </si>
  <si>
    <t>PHS</t>
  </si>
  <si>
    <t>PSD</t>
  </si>
  <si>
    <t>PSL</t>
  </si>
  <si>
    <t>PTB</t>
  </si>
  <si>
    <t>PSC</t>
  </si>
  <si>
    <t>PSB</t>
  </si>
  <si>
    <t>PV</t>
  </si>
  <si>
    <t>SD</t>
  </si>
  <si>
    <t>PRB</t>
  </si>
  <si>
    <t>PROS</t>
  </si>
  <si>
    <t>PCdoB</t>
  </si>
  <si>
    <t>PDT</t>
  </si>
  <si>
    <t>PMB</t>
  </si>
  <si>
    <t>PPS</t>
  </si>
  <si>
    <t>PSOL</t>
  </si>
  <si>
    <t>PT</t>
  </si>
  <si>
    <t>REDE</t>
  </si>
  <si>
    <t>Deputado</t>
  </si>
  <si>
    <t>% Apoio</t>
  </si>
  <si>
    <t>NOVO</t>
  </si>
  <si>
    <t>AVANTE</t>
  </si>
  <si>
    <t>PRP</t>
  </si>
  <si>
    <t>PMN</t>
  </si>
  <si>
    <t>PTC</t>
  </si>
  <si>
    <t>PPL</t>
  </si>
  <si>
    <t>DC</t>
  </si>
  <si>
    <t>PSDC</t>
  </si>
  <si>
    <t>PRTB</t>
  </si>
  <si>
    <t>PEN/PATRIOTAS</t>
  </si>
  <si>
    <t>PTdoB/Avante</t>
  </si>
  <si>
    <t>Apoio Bolso</t>
  </si>
  <si>
    <t>Bancada Atual</t>
  </si>
  <si>
    <t>Bancada Eleita</t>
  </si>
  <si>
    <t>Total 2014</t>
  </si>
  <si>
    <t>Total 2018</t>
  </si>
  <si>
    <t>% Apoio Reformas</t>
  </si>
  <si>
    <t>*</t>
  </si>
  <si>
    <t>Bolsa Família</t>
  </si>
  <si>
    <t>13º Salalário</t>
  </si>
  <si>
    <t>Equipe</t>
  </si>
  <si>
    <t>Não colocará alguém ligado ao mercado financeiro</t>
  </si>
  <si>
    <t>Reforma da Previdência</t>
  </si>
  <si>
    <t>Haddad</t>
  </si>
  <si>
    <t>Bolsonaro</t>
  </si>
  <si>
    <t>Funcionalismo Público</t>
  </si>
  <si>
    <t>Acabar com o acúmulo de gratificações</t>
  </si>
  <si>
    <t>Corte em auxílios acima do teto constitucional</t>
  </si>
  <si>
    <t>Gastos Públicos</t>
  </si>
  <si>
    <t>Aumentar o investimento em infraestrutura</t>
  </si>
  <si>
    <t>Manterá parte da equipe econômica. Ilan será convidado; Redução no número de ministérios</t>
  </si>
  <si>
    <t>Tripé Macroeconômico</t>
  </si>
  <si>
    <t>BC com meta dupla, target de core. Imposto de exportação</t>
  </si>
  <si>
    <t>BC independente</t>
  </si>
  <si>
    <t>Privatização</t>
  </si>
  <si>
    <t>Reverter a regra do pré-sal</t>
  </si>
  <si>
    <t>Privatização da distribuição e não geração; refino e não exploração de Petróleo. Outras estatais.</t>
  </si>
  <si>
    <t>Impostos</t>
  </si>
  <si>
    <t>Imposto sobre grandes fortunas. Isenção até 5 SM</t>
  </si>
  <si>
    <t>Isenção até 5 SM; Redução dos impostos para empresas.</t>
  </si>
  <si>
    <t>Constituinte</t>
  </si>
  <si>
    <t>Recuo em relação ao programa.</t>
  </si>
  <si>
    <t>Idade mínima menor (proposta Paulinho da Força). Não usará a reforma do Temer. Introdução paulatina da capitalização.</t>
  </si>
  <si>
    <t>Idade minima regional. Possibilidade de discutir a capitalização</t>
  </si>
  <si>
    <t>Comércio Internacional</t>
  </si>
  <si>
    <t>Contra a abertura indiscriminada da economia</t>
  </si>
  <si>
    <t>A favor da abertura com redução de muitas alíquotas e barreiras para importação</t>
  </si>
  <si>
    <t>MDB</t>
  </si>
  <si>
    <t>PATRI</t>
  </si>
  <si>
    <t>Eleitos 2014</t>
  </si>
  <si>
    <t>Config. Atual</t>
  </si>
  <si>
    <t>Eleitos 2018</t>
  </si>
  <si>
    <t>Config Atual</t>
  </si>
  <si>
    <t>S/Partido</t>
  </si>
  <si>
    <t>Config 2019-2022</t>
  </si>
  <si>
    <t>Centrão</t>
  </si>
  <si>
    <t>Direita: PSL, PSL, PODE, NOVO, PSC</t>
  </si>
  <si>
    <t>Esquerda: PT, PV, SD, PCdoB, PSOL, Rede, PSB</t>
  </si>
  <si>
    <t>Eleitos em 2010</t>
  </si>
  <si>
    <t>Eleitos 2010</t>
  </si>
  <si>
    <t>Config 2010</t>
  </si>
  <si>
    <t>PFL</t>
  </si>
  <si>
    <t>Nome</t>
  </si>
  <si>
    <t>UF</t>
  </si>
  <si>
    <t>Período</t>
  </si>
  <si>
    <t>Acir Gurgacz</t>
  </si>
  <si>
    <t>RO</t>
  </si>
  <si>
    <t>2009 - 2015</t>
  </si>
  <si>
    <t>AL</t>
  </si>
  <si>
    <t>2007 - 2015</t>
  </si>
  <si>
    <t>DF</t>
  </si>
  <si>
    <t>2003 - 2011</t>
  </si>
  <si>
    <t>SP</t>
  </si>
  <si>
    <t>Alfredo Nascimento</t>
  </si>
  <si>
    <t>AM</t>
  </si>
  <si>
    <t>Almeida Lima</t>
  </si>
  <si>
    <t>SE</t>
  </si>
  <si>
    <t>Aloizio Mercadante</t>
  </si>
  <si>
    <t>Alvaro Dias</t>
  </si>
  <si>
    <t>Ana Júlia Carepa</t>
  </si>
  <si>
    <t>PA</t>
  </si>
  <si>
    <t>ES</t>
  </si>
  <si>
    <t>AC</t>
  </si>
  <si>
    <t>BA</t>
  </si>
  <si>
    <t>Antonio Carlos Magalhães</t>
  </si>
  <si>
    <t>Antonio Carlos Valadares</t>
  </si>
  <si>
    <t>Arthur Virgílio</t>
  </si>
  <si>
    <t>Augusto Botelho</t>
  </si>
  <si>
    <t>RR</t>
  </si>
  <si>
    <t>SC</t>
  </si>
  <si>
    <t>PB</t>
  </si>
  <si>
    <t>César Borges</t>
  </si>
  <si>
    <t>Cícero Lucena</t>
  </si>
  <si>
    <t>MG</t>
  </si>
  <si>
    <t>Cristovam Buarque</t>
  </si>
  <si>
    <t>GO</t>
  </si>
  <si>
    <t>Delcídio do Amaral</t>
  </si>
  <si>
    <t>MS</t>
  </si>
  <si>
    <t>Demóstenes Torres</t>
  </si>
  <si>
    <t>Duciomar Costa</t>
  </si>
  <si>
    <t>Edison Lobão</t>
  </si>
  <si>
    <t>MA</t>
  </si>
  <si>
    <t>Eduardo Azeredo</t>
  </si>
  <si>
    <t>Eduardo Suplicy</t>
  </si>
  <si>
    <t>Efraim Morais</t>
  </si>
  <si>
    <t>Eliseu Resende</t>
  </si>
  <si>
    <t>Epitácio Cafeteira</t>
  </si>
  <si>
    <t>Expedito Júnior</t>
  </si>
  <si>
    <t>Fátima Cleide</t>
  </si>
  <si>
    <t>Fernando Collor</t>
  </si>
  <si>
    <t>Flávio Arns</t>
  </si>
  <si>
    <t>CE</t>
  </si>
  <si>
    <t>Francisco Dornelles</t>
  </si>
  <si>
    <t>RJ</t>
  </si>
  <si>
    <t>RN</t>
  </si>
  <si>
    <t>Garibaldi Alves Filho</t>
  </si>
  <si>
    <t>AP</t>
  </si>
  <si>
    <t>2005 - 2011</t>
  </si>
  <si>
    <t>Geraldo Mesquita Júnior</t>
  </si>
  <si>
    <t>Gerson Camata</t>
  </si>
  <si>
    <t>MT</t>
  </si>
  <si>
    <t>Gilvam Borges</t>
  </si>
  <si>
    <t>Hélio Costa</t>
  </si>
  <si>
    <t>Heráclito Fortes</t>
  </si>
  <si>
    <t>PI</t>
  </si>
  <si>
    <t>Ideli Salvatti</t>
  </si>
  <si>
    <t>Inácio Arruda</t>
  </si>
  <si>
    <t>Jarbas Vasconcelos</t>
  </si>
  <si>
    <t>PE</t>
  </si>
  <si>
    <t>Jayme Campos</t>
  </si>
  <si>
    <t>Jefferson Peres</t>
  </si>
  <si>
    <t>João Capiberibe</t>
  </si>
  <si>
    <t>João Durval</t>
  </si>
  <si>
    <t>João Ribeiro</t>
  </si>
  <si>
    <t>TO</t>
  </si>
  <si>
    <t>João Vicente Claudino</t>
  </si>
  <si>
    <t>Joaquim Roriz</t>
  </si>
  <si>
    <t>Jonas Pinheiro</t>
  </si>
  <si>
    <t>José Agripino</t>
  </si>
  <si>
    <t>José Maranhão</t>
  </si>
  <si>
    <t>José Sarney</t>
  </si>
  <si>
    <t>Kátia Abreu</t>
  </si>
  <si>
    <t>Leomar Quintanilha</t>
  </si>
  <si>
    <t>Leonel Pavan</t>
  </si>
  <si>
    <t>Lúcia Vânia</t>
  </si>
  <si>
    <t>Magno Malta</t>
  </si>
  <si>
    <t>Mão Santa</t>
  </si>
  <si>
    <t>Marcelo Crivella</t>
  </si>
  <si>
    <t>Marco Maciel</t>
  </si>
  <si>
    <t>Marconi Perillo</t>
  </si>
  <si>
    <t>Maria do Carmo Alves</t>
  </si>
  <si>
    <t>Marina Silva</t>
  </si>
  <si>
    <t>Mário Couto</t>
  </si>
  <si>
    <t>Marisa Serrano</t>
  </si>
  <si>
    <t>Mozarildo Cavalcanti</t>
  </si>
  <si>
    <t>Osmar Dias</t>
  </si>
  <si>
    <t>Papaléo Paes</t>
  </si>
  <si>
    <t>Patrícia Saboya</t>
  </si>
  <si>
    <t>Paulo Octávio</t>
  </si>
  <si>
    <t>Paulo Paim</t>
  </si>
  <si>
    <t>RS</t>
  </si>
  <si>
    <t>Pedro Simon</t>
  </si>
  <si>
    <t>Raimundo Colombo</t>
  </si>
  <si>
    <t>Ramez Tebet</t>
  </si>
  <si>
    <t>Renan Calheiros</t>
  </si>
  <si>
    <t>Renato Casagrande</t>
  </si>
  <si>
    <t>Romero Jucá</t>
  </si>
  <si>
    <t>Romeu Tuma</t>
  </si>
  <si>
    <t>Rosalba Ciarlini</t>
  </si>
  <si>
    <t>Roseana Sarney</t>
  </si>
  <si>
    <t>Sérgio Cabral</t>
  </si>
  <si>
    <t>Sergio Guerra</t>
  </si>
  <si>
    <t>Sérgio Zambiasi</t>
  </si>
  <si>
    <t>Serys Slhessarenko</t>
  </si>
  <si>
    <t>Tasso Jereissati</t>
  </si>
  <si>
    <t>Teotonio Vilela Filho</t>
  </si>
  <si>
    <t>Tião Viana</t>
  </si>
  <si>
    <t>Valdir Raupp</t>
  </si>
  <si>
    <t xml:space="preserve">Partido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</si>
</sst>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2498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9" fontId="0" fillId="0" borderId="0" xfId="1" applyFont="1" applyAlignment="1">
      <alignment horizontal="center"/>
    </xf>
    <xf numFmtId="9" fontId="0" fillId="0" borderId="1" xfId="1" applyFont="1" applyBorder="1" applyAlignment="1">
      <alignment horizontal="center"/>
    </xf>
    <xf numFmtId="0" fontId="3" fillId="0" borderId="0" xfId="0" applyFont="1" applyFill="1" applyBorder="1"/>
    <xf numFmtId="9" fontId="0" fillId="3" borderId="0" xfId="1" applyFont="1" applyFill="1" applyAlignment="1">
      <alignment horizontal="center"/>
    </xf>
    <xf numFmtId="4" fontId="0" fillId="0" borderId="0" xfId="0" applyNumberFormat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4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3" fillId="6" borderId="0" xfId="0" applyFont="1" applyFill="1"/>
    <xf numFmtId="9" fontId="0" fillId="6" borderId="0" xfId="1" applyFont="1" applyFill="1" applyAlignment="1">
      <alignment horizontal="center"/>
    </xf>
    <xf numFmtId="0" fontId="3" fillId="7" borderId="0" xfId="0" applyFont="1" applyFill="1"/>
    <xf numFmtId="9" fontId="0" fillId="7" borderId="0" xfId="1" applyFont="1" applyFill="1" applyAlignment="1">
      <alignment horizontal="center"/>
    </xf>
    <xf numFmtId="0" fontId="0" fillId="7" borderId="0" xfId="0" applyFill="1"/>
    <xf numFmtId="0" fontId="3" fillId="7" borderId="0" xfId="0" applyFont="1" applyFill="1" applyBorder="1"/>
    <xf numFmtId="0" fontId="3" fillId="8" borderId="0" xfId="0" applyFont="1" applyFill="1"/>
    <xf numFmtId="9" fontId="0" fillId="8" borderId="0" xfId="1" applyFont="1" applyFill="1" applyAlignment="1">
      <alignment horizontal="center"/>
    </xf>
    <xf numFmtId="0" fontId="0" fillId="8" borderId="0" xfId="0" applyFill="1"/>
    <xf numFmtId="0" fontId="3" fillId="8" borderId="0" xfId="0" applyFont="1" applyFill="1" applyBorder="1"/>
    <xf numFmtId="0" fontId="0" fillId="8" borderId="0" xfId="0" applyFill="1" applyAlignment="1">
      <alignment horizontal="center"/>
    </xf>
    <xf numFmtId="0" fontId="3" fillId="7" borderId="1" xfId="0" applyFont="1" applyFill="1" applyBorder="1"/>
    <xf numFmtId="9" fontId="0" fillId="7" borderId="1" xfId="1" applyFont="1" applyFill="1" applyBorder="1" applyAlignment="1">
      <alignment horizontal="center"/>
    </xf>
    <xf numFmtId="9" fontId="0" fillId="7" borderId="0" xfId="0" applyNumberFormat="1" applyFill="1"/>
    <xf numFmtId="9" fontId="0" fillId="8" borderId="0" xfId="0" applyNumberFormat="1" applyFill="1" applyAlignment="1">
      <alignment horizontal="center"/>
    </xf>
    <xf numFmtId="3" fontId="0" fillId="8" borderId="0" xfId="1" applyNumberFormat="1" applyFont="1" applyFill="1" applyAlignment="1">
      <alignment horizontal="center"/>
    </xf>
    <xf numFmtId="0" fontId="3" fillId="9" borderId="0" xfId="0" applyFont="1" applyFill="1"/>
    <xf numFmtId="9" fontId="0" fillId="9" borderId="0" xfId="1" applyFont="1" applyFill="1" applyAlignment="1">
      <alignment horizontal="center"/>
    </xf>
    <xf numFmtId="0" fontId="0" fillId="9" borderId="0" xfId="0" applyFill="1"/>
    <xf numFmtId="0" fontId="3" fillId="9" borderId="0" xfId="0" applyFont="1" applyFill="1" applyBorder="1"/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1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7B00"/>
      <rgbColor rgb="00C0DCFE"/>
      <rgbColor rgb="0037FFAF"/>
      <rgbColor rgb="00BE0000"/>
      <rgbColor rgb="00CCCCCC"/>
      <rgbColor rgb="00E6E6E6"/>
      <rgbColor rgb="00808080"/>
      <rgbColor rgb="004496FB"/>
      <rgbColor rgb="00F9D019"/>
      <rgbColor rgb="00FFAE66"/>
      <rgbColor rgb="00CFE0B6"/>
      <rgbColor rgb="00FFE600"/>
      <rgbColor rgb="00E1D9EA"/>
      <rgbColor rgb="00A88DC2"/>
      <rgbColor rgb="00024989"/>
      <rgbColor rgb="00666666"/>
      <rgbColor rgb="00C00000"/>
      <rgbColor rgb="00FFAA00"/>
      <rgbColor rgb="0000B16A"/>
      <rgbColor rgb="002495FC"/>
      <rgbColor rgb="00BEBEBE"/>
      <rgbColor rgb="00E37479"/>
      <rgbColor rgb="00024989"/>
      <rgbColor rgb="00666666"/>
      <rgbColor rgb="00C00000"/>
      <rgbColor rgb="00FFAA00"/>
      <rgbColor rgb="0000B16A"/>
      <rgbColor rgb="002495FC"/>
      <rgbColor rgb="00FFAE66"/>
      <rgbColor rgb="004496FB"/>
      <rgbColor rgb="00FEF5CF"/>
      <rgbColor rgb="00FFFFFF"/>
      <rgbColor rgb="00FFFFFF"/>
      <rgbColor rgb="00FFFFFF"/>
      <rgbColor rgb="00FFFFFF"/>
      <rgbColor rgb="00E6E6E6"/>
      <rgbColor rgb="00024989"/>
      <rgbColor rgb="00A6A6A6"/>
      <rgbColor rgb="00FDEDA2"/>
      <rgbColor rgb="00CCCCCC"/>
      <rgbColor rgb="00FFCA99"/>
      <rgbColor rgb="00BFBFBF"/>
      <rgbColor rgb="00D9D9D9"/>
      <rgbColor rgb="00F2F2F2"/>
      <rgbColor rgb="00B8D192"/>
      <rgbColor rgb="00C5B4D6"/>
      <rgbColor rgb="007F7F7F"/>
      <rgbColor rgb="0083B9FC"/>
      <rgbColor rgb="00045ABE"/>
      <rgbColor rgb="00FF7C00"/>
      <rgbColor rgb="00FFFFFF"/>
      <rgbColor rgb="00E7EFDA"/>
      <rgbColor rgb="0088B14B"/>
      <rgbColor rgb="006E4D8F"/>
    </indexedColors>
    <mruColors>
      <color rgb="FF0249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024989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Brasil | Composição da Bancada da Câmara</a:t>
            </a:r>
          </a:p>
        </c:rich>
      </c:tx>
      <c:layout/>
      <c:overlay val="0"/>
      <c:spPr>
        <a:noFill/>
      </c:spPr>
    </c:title>
    <c:autoTitleDeleted val="0"/>
    <c:plotArea>
      <c:layout>
        <c:manualLayout>
          <c:xMode val="edge"/>
          <c:yMode val="edge"/>
          <c:x val="6.8429238617496611E-3"/>
          <c:y val="5.0345647314865773E-2"/>
          <c:w val="0.96989113500830149"/>
          <c:h val="0.89825240479750412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bancadas!$A$40</c:f>
              <c:strCache>
                <c:ptCount val="1"/>
                <c:pt idx="0">
                  <c:v>Esquerda: PT, PV, SD, PCdoB, PSOL, Rede, PSB</c:v>
                </c:pt>
              </c:strCache>
            </c:strRef>
          </c:tx>
          <c:spPr>
            <a:solidFill>
              <a:srgbClr val="024989"/>
            </a:solidFill>
            <a:ln w="38100">
              <a:solidFill>
                <a:srgbClr val="024989"/>
              </a:solidFill>
              <a:prstDash val="solid"/>
            </a:ln>
            <a:effectLst/>
          </c:spPr>
          <c:invertIfNegative val="0"/>
          <c:dLbls>
            <c:spPr>
              <a:solidFill>
                <a:schemeClr val="bg1"/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bancadas!$B$37:$E$37</c:f>
              <c:strCache>
                <c:ptCount val="4"/>
                <c:pt idx="0">
                  <c:v>Eleitos 2010</c:v>
                </c:pt>
                <c:pt idx="1">
                  <c:v>Eleitos 2014</c:v>
                </c:pt>
                <c:pt idx="2">
                  <c:v>Config. Atual</c:v>
                </c:pt>
                <c:pt idx="3">
                  <c:v>Eleitos 2018</c:v>
                </c:pt>
              </c:strCache>
            </c:strRef>
          </c:cat>
          <c:val>
            <c:numRef>
              <c:f>bancadas!$B$40:$E$40</c:f>
              <c:numCache>
                <c:formatCode>General</c:formatCode>
                <c:ptCount val="4"/>
                <c:pt idx="0">
                  <c:v>183</c:v>
                </c:pt>
                <c:pt idx="1">
                  <c:v>161</c:v>
                </c:pt>
                <c:pt idx="2">
                  <c:v>137</c:v>
                </c:pt>
                <c:pt idx="3">
                  <c:v>153</c:v>
                </c:pt>
              </c:numCache>
            </c:numRef>
          </c:val>
        </c:ser>
        <c:ser>
          <c:idx val="1"/>
          <c:order val="1"/>
          <c:tx>
            <c:strRef>
              <c:f>bancadas!$A$39</c:f>
              <c:strCache>
                <c:ptCount val="1"/>
                <c:pt idx="0">
                  <c:v>Centrão</c:v>
                </c:pt>
              </c:strCache>
            </c:strRef>
          </c:tx>
          <c:spPr>
            <a:solidFill>
              <a:srgbClr val="666666"/>
            </a:solidFill>
            <a:ln w="38100">
              <a:solidFill>
                <a:srgbClr val="666666"/>
              </a:solidFill>
              <a:prstDash val="solid"/>
            </a:ln>
            <a:effectLst/>
          </c:spPr>
          <c:invertIfNegative val="0"/>
          <c:dLbls>
            <c:spPr>
              <a:solidFill>
                <a:schemeClr val="bg1"/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bancadas!$B$37:$E$37</c:f>
              <c:strCache>
                <c:ptCount val="4"/>
                <c:pt idx="0">
                  <c:v>Eleitos 2010</c:v>
                </c:pt>
                <c:pt idx="1">
                  <c:v>Eleitos 2014</c:v>
                </c:pt>
                <c:pt idx="2">
                  <c:v>Config. Atual</c:v>
                </c:pt>
                <c:pt idx="3">
                  <c:v>Eleitos 2018</c:v>
                </c:pt>
              </c:strCache>
            </c:strRef>
          </c:cat>
          <c:val>
            <c:numRef>
              <c:f>bancadas!$B$39:$E$39</c:f>
              <c:numCache>
                <c:formatCode>General</c:formatCode>
                <c:ptCount val="4"/>
                <c:pt idx="0">
                  <c:v>269</c:v>
                </c:pt>
                <c:pt idx="1">
                  <c:v>313</c:v>
                </c:pt>
                <c:pt idx="2">
                  <c:v>298</c:v>
                </c:pt>
                <c:pt idx="3">
                  <c:v>251</c:v>
                </c:pt>
              </c:numCache>
            </c:numRef>
          </c:val>
        </c:ser>
        <c:ser>
          <c:idx val="0"/>
          <c:order val="2"/>
          <c:tx>
            <c:strRef>
              <c:f>bancadas!$A$38</c:f>
              <c:strCache>
                <c:ptCount val="1"/>
                <c:pt idx="0">
                  <c:v>Direita: PSL, PSL, PODE, NOVO, PSC</c:v>
                </c:pt>
              </c:strCache>
            </c:strRef>
          </c:tx>
          <c:spPr>
            <a:solidFill>
              <a:srgbClr val="C00000"/>
            </a:solidFill>
            <a:ln w="38100">
              <a:solidFill>
                <a:srgbClr val="C00000"/>
              </a:solidFill>
              <a:prstDash val="solid"/>
            </a:ln>
            <a:effectLst/>
          </c:spPr>
          <c:invertIfNegative val="0"/>
          <c:dLbls>
            <c:spPr>
              <a:solidFill>
                <a:schemeClr val="bg1"/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bancadas!$B$37:$E$37</c:f>
              <c:strCache>
                <c:ptCount val="4"/>
                <c:pt idx="0">
                  <c:v>Eleitos 2010</c:v>
                </c:pt>
                <c:pt idx="1">
                  <c:v>Eleitos 2014</c:v>
                </c:pt>
                <c:pt idx="2">
                  <c:v>Config. Atual</c:v>
                </c:pt>
                <c:pt idx="3">
                  <c:v>Eleitos 2018</c:v>
                </c:pt>
              </c:strCache>
            </c:strRef>
          </c:cat>
          <c:val>
            <c:numRef>
              <c:f>bancadas!$B$38:$E$38</c:f>
              <c:numCache>
                <c:formatCode>General</c:formatCode>
                <c:ptCount val="4"/>
                <c:pt idx="0">
                  <c:v>61</c:v>
                </c:pt>
                <c:pt idx="1">
                  <c:v>39</c:v>
                </c:pt>
                <c:pt idx="2">
                  <c:v>77</c:v>
                </c:pt>
                <c:pt idx="3">
                  <c:v>109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8638976"/>
        <c:axId val="448640512"/>
      </c:barChart>
      <c:lineChart>
        <c:grouping val="standard"/>
        <c:varyColors val="0"/>
        <c:ser>
          <c:idx val="3"/>
          <c:order val="3"/>
          <c:spPr>
            <a:ln w="38100">
              <a:solidFill>
                <a:srgbClr val="FF0000"/>
              </a:solidFill>
              <a:prstDash val="solid"/>
            </a:ln>
            <a:effectLst/>
          </c:spPr>
          <c:marker>
            <c:symbol val="none"/>
          </c:marker>
          <c:val>
            <c:numRef>
              <c:f>bancadas!$B$41:$E$41</c:f>
              <c:numCache>
                <c:formatCode>General</c:formatCode>
                <c:ptCount val="4"/>
                <c:pt idx="0">
                  <c:v>308</c:v>
                </c:pt>
                <c:pt idx="1">
                  <c:v>308</c:v>
                </c:pt>
                <c:pt idx="2">
                  <c:v>308</c:v>
                </c:pt>
                <c:pt idx="3">
                  <c:v>308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688896"/>
        <c:axId val="448642048"/>
      </c:lineChart>
      <c:catAx>
        <c:axId val="448638976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448640512"/>
        <c:crosses val="autoZero"/>
        <c:auto val="1"/>
        <c:lblAlgn val="ctr"/>
        <c:lblOffset val="100"/>
        <c:noMultiLvlLbl val="0"/>
      </c:catAx>
      <c:valAx>
        <c:axId val="448640512"/>
        <c:scaling>
          <c:orientation val="minMax"/>
          <c:max val="525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48638976"/>
        <c:crosses val="autoZero"/>
        <c:crossBetween val="between"/>
        <c:majorUnit val="25"/>
      </c:valAx>
      <c:valAx>
        <c:axId val="448642048"/>
        <c:scaling>
          <c:orientation val="minMax"/>
          <c:max val="525"/>
        </c:scaling>
        <c:delete val="0"/>
        <c:axPos val="r"/>
        <c:numFmt formatCode="General" sourceLinked="1"/>
        <c:majorTickMark val="out"/>
        <c:minorTickMark val="none"/>
        <c:tickLblPos val="nextTo"/>
        <c:crossAx val="448688896"/>
        <c:crosses val="max"/>
        <c:crossBetween val="between"/>
        <c:majorUnit val="25"/>
      </c:valAx>
      <c:catAx>
        <c:axId val="448688896"/>
        <c:scaling>
          <c:orientation val="minMax"/>
        </c:scaling>
        <c:delete val="1"/>
        <c:axPos val="b"/>
        <c:majorTickMark val="out"/>
        <c:minorTickMark val="none"/>
        <c:tickLblPos val="nextTo"/>
        <c:crossAx val="44864204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3"/>
        <c:delete val="1"/>
      </c:legendEntry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024989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Brasil | Composição da Bancada do</a:t>
            </a:r>
            <a:r>
              <a:rPr lang="pt-BR" baseline="0"/>
              <a:t> Senado</a:t>
            </a:r>
            <a:endParaRPr lang="pt-BR"/>
          </a:p>
        </c:rich>
      </c:tx>
      <c:layout/>
      <c:overlay val="0"/>
      <c:spPr>
        <a:noFill/>
      </c:spPr>
    </c:title>
    <c:autoTitleDeleted val="0"/>
    <c:plotArea>
      <c:layout>
        <c:manualLayout>
          <c:xMode val="edge"/>
          <c:yMode val="edge"/>
          <c:x val="6.8429238617496611E-3"/>
          <c:y val="5.0345647314865773E-2"/>
          <c:w val="0.96989113500830149"/>
          <c:h val="0.89825240479750412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bancadas!$A$40</c:f>
              <c:strCache>
                <c:ptCount val="1"/>
                <c:pt idx="0">
                  <c:v>Esquerda: PT, PV, SD, PCdoB, PSOL, Rede, PSB</c:v>
                </c:pt>
              </c:strCache>
            </c:strRef>
          </c:tx>
          <c:spPr>
            <a:solidFill>
              <a:srgbClr val="024989"/>
            </a:solidFill>
            <a:ln w="38100">
              <a:solidFill>
                <a:srgbClr val="024989"/>
              </a:solidFill>
              <a:prstDash val="solid"/>
            </a:ln>
            <a:effectLst/>
          </c:spPr>
          <c:invertIfNegative val="0"/>
          <c:dLbls>
            <c:spPr>
              <a:solidFill>
                <a:schemeClr val="bg1"/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bancadas!$C$37:$E$37</c:f>
              <c:strCache>
                <c:ptCount val="3"/>
                <c:pt idx="0">
                  <c:v>Eleitos 2014</c:v>
                </c:pt>
                <c:pt idx="1">
                  <c:v>Config. Atual</c:v>
                </c:pt>
                <c:pt idx="2">
                  <c:v>Eleitos 2018</c:v>
                </c:pt>
              </c:strCache>
            </c:strRef>
          </c:cat>
          <c:val>
            <c:numRef>
              <c:f>bancadas!$I$41:$J$41</c:f>
              <c:numCache>
                <c:formatCode>General</c:formatCode>
                <c:ptCount val="2"/>
                <c:pt idx="0">
                  <c:v>17</c:v>
                </c:pt>
                <c:pt idx="1">
                  <c:v>17</c:v>
                </c:pt>
              </c:numCache>
            </c:numRef>
          </c:val>
        </c:ser>
        <c:ser>
          <c:idx val="1"/>
          <c:order val="1"/>
          <c:tx>
            <c:strRef>
              <c:f>bancadas!$A$39</c:f>
              <c:strCache>
                <c:ptCount val="1"/>
                <c:pt idx="0">
                  <c:v>Centrão</c:v>
                </c:pt>
              </c:strCache>
            </c:strRef>
          </c:tx>
          <c:spPr>
            <a:solidFill>
              <a:srgbClr val="666666"/>
            </a:solidFill>
            <a:ln w="38100">
              <a:solidFill>
                <a:srgbClr val="666666"/>
              </a:solidFill>
              <a:prstDash val="solid"/>
            </a:ln>
            <a:effectLst/>
          </c:spPr>
          <c:invertIfNegative val="0"/>
          <c:dLbls>
            <c:spPr>
              <a:solidFill>
                <a:schemeClr val="bg1"/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bancadas!$C$37:$E$37</c:f>
              <c:strCache>
                <c:ptCount val="3"/>
                <c:pt idx="0">
                  <c:v>Eleitos 2014</c:v>
                </c:pt>
                <c:pt idx="1">
                  <c:v>Config. Atual</c:v>
                </c:pt>
                <c:pt idx="2">
                  <c:v>Eleitos 2018</c:v>
                </c:pt>
              </c:strCache>
            </c:strRef>
          </c:cat>
          <c:val>
            <c:numRef>
              <c:f>bancadas!$I$40:$J$40</c:f>
              <c:numCache>
                <c:formatCode>General</c:formatCode>
                <c:ptCount val="2"/>
                <c:pt idx="0">
                  <c:v>54</c:v>
                </c:pt>
                <c:pt idx="1">
                  <c:v>47</c:v>
                </c:pt>
              </c:numCache>
            </c:numRef>
          </c:val>
        </c:ser>
        <c:ser>
          <c:idx val="0"/>
          <c:order val="2"/>
          <c:tx>
            <c:strRef>
              <c:f>bancadas!$A$38</c:f>
              <c:strCache>
                <c:ptCount val="1"/>
                <c:pt idx="0">
                  <c:v>Direita: PSL, PSL, PODE, NOVO, PSC</c:v>
                </c:pt>
              </c:strCache>
            </c:strRef>
          </c:tx>
          <c:spPr>
            <a:solidFill>
              <a:srgbClr val="C00000"/>
            </a:solidFill>
            <a:ln w="38100">
              <a:solidFill>
                <a:srgbClr val="C00000"/>
              </a:solidFill>
              <a:prstDash val="solid"/>
            </a:ln>
            <a:effectLst/>
          </c:spPr>
          <c:invertIfNegative val="0"/>
          <c:dLbls>
            <c:spPr>
              <a:solidFill>
                <a:schemeClr val="bg1"/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bancadas!$C$37:$E$37</c:f>
              <c:strCache>
                <c:ptCount val="3"/>
                <c:pt idx="0">
                  <c:v>Eleitos 2014</c:v>
                </c:pt>
                <c:pt idx="1">
                  <c:v>Config. Atual</c:v>
                </c:pt>
                <c:pt idx="2">
                  <c:v>Eleitos 2018</c:v>
                </c:pt>
              </c:strCache>
            </c:strRef>
          </c:cat>
          <c:val>
            <c:numRef>
              <c:f>bancadas!$I$39:$J$39</c:f>
              <c:numCache>
                <c:formatCode>General</c:formatCode>
                <c:ptCount val="2"/>
                <c:pt idx="0">
                  <c:v>10</c:v>
                </c:pt>
                <c:pt idx="1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8808064"/>
        <c:axId val="448809600"/>
      </c:barChart>
      <c:lineChart>
        <c:grouping val="standard"/>
        <c:varyColors val="0"/>
        <c:ser>
          <c:idx val="3"/>
          <c:order val="3"/>
          <c:spPr>
            <a:ln w="38100">
              <a:solidFill>
                <a:srgbClr val="FF0000"/>
              </a:solidFill>
              <a:prstDash val="solid"/>
            </a:ln>
            <a:effectLst/>
          </c:spPr>
          <c:marker>
            <c:symbol val="none"/>
          </c:marker>
          <c:val>
            <c:numRef>
              <c:f>bancadas!$I$42:$J$42</c:f>
              <c:numCache>
                <c:formatCode>General</c:formatCode>
                <c:ptCount val="2"/>
                <c:pt idx="0">
                  <c:v>49</c:v>
                </c:pt>
                <c:pt idx="1">
                  <c:v>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812928"/>
        <c:axId val="448811392"/>
      </c:lineChart>
      <c:catAx>
        <c:axId val="448808064"/>
        <c:scaling>
          <c:orientation val="minMax"/>
        </c:scaling>
        <c:delete val="0"/>
        <c:axPos val="b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pt-BR"/>
          </a:p>
        </c:txPr>
        <c:crossAx val="448809600"/>
        <c:crosses val="autoZero"/>
        <c:auto val="1"/>
        <c:lblAlgn val="ctr"/>
        <c:lblOffset val="100"/>
        <c:noMultiLvlLbl val="0"/>
      </c:catAx>
      <c:valAx>
        <c:axId val="448809600"/>
        <c:scaling>
          <c:orientation val="minMax"/>
          <c:max val="90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448808064"/>
        <c:crosses val="autoZero"/>
        <c:crossBetween val="between"/>
        <c:majorUnit val="5"/>
      </c:valAx>
      <c:valAx>
        <c:axId val="448811392"/>
        <c:scaling>
          <c:orientation val="minMax"/>
          <c:max val="90"/>
        </c:scaling>
        <c:delete val="0"/>
        <c:axPos val="r"/>
        <c:numFmt formatCode="General" sourceLinked="1"/>
        <c:majorTickMark val="out"/>
        <c:minorTickMark val="none"/>
        <c:tickLblPos val="nextTo"/>
        <c:crossAx val="448812928"/>
        <c:crosses val="max"/>
        <c:crossBetween val="between"/>
        <c:majorUnit val="5"/>
      </c:valAx>
      <c:catAx>
        <c:axId val="448812928"/>
        <c:scaling>
          <c:orientation val="minMax"/>
        </c:scaling>
        <c:delete val="1"/>
        <c:axPos val="b"/>
        <c:majorTickMark val="out"/>
        <c:minorTickMark val="none"/>
        <c:tickLblPos val="nextTo"/>
        <c:crossAx val="44881139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3"/>
        <c:delete val="1"/>
      </c:legendEntry>
      <c:layout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4804" cy="6046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4804" cy="6046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4" sqref="A14"/>
    </sheetView>
  </sheetViews>
  <sheetFormatPr defaultRowHeight="15" x14ac:dyDescent="0.25"/>
  <cols>
    <col min="1" max="1" width="22.42578125" bestFit="1" customWidth="1"/>
    <col min="2" max="2" width="46.5703125" bestFit="1" customWidth="1"/>
    <col min="3" max="3" width="52.85546875" bestFit="1" customWidth="1"/>
  </cols>
  <sheetData>
    <row r="1" spans="1:3" x14ac:dyDescent="0.25">
      <c r="B1" t="s">
        <v>48</v>
      </c>
      <c r="C1" t="s">
        <v>49</v>
      </c>
    </row>
    <row r="2" spans="1:3" x14ac:dyDescent="0.25">
      <c r="A2" t="s">
        <v>65</v>
      </c>
      <c r="B2" t="s">
        <v>66</v>
      </c>
    </row>
    <row r="3" spans="1:3" x14ac:dyDescent="0.25">
      <c r="A3" t="s">
        <v>62</v>
      </c>
      <c r="B3" t="s">
        <v>63</v>
      </c>
      <c r="C3" t="s">
        <v>64</v>
      </c>
    </row>
    <row r="4" spans="1:3" x14ac:dyDescent="0.25">
      <c r="A4" t="s">
        <v>43</v>
      </c>
      <c r="C4" t="s">
        <v>44</v>
      </c>
    </row>
    <row r="5" spans="1:3" x14ac:dyDescent="0.25">
      <c r="A5" t="s">
        <v>47</v>
      </c>
      <c r="B5" t="s">
        <v>68</v>
      </c>
      <c r="C5" t="s">
        <v>67</v>
      </c>
    </row>
    <row r="6" spans="1:3" x14ac:dyDescent="0.25">
      <c r="A6" t="s">
        <v>50</v>
      </c>
      <c r="B6" t="s">
        <v>52</v>
      </c>
      <c r="C6" t="s">
        <v>51</v>
      </c>
    </row>
    <row r="7" spans="1:3" x14ac:dyDescent="0.25">
      <c r="A7" t="s">
        <v>45</v>
      </c>
      <c r="B7" t="s">
        <v>46</v>
      </c>
      <c r="C7" t="s">
        <v>55</v>
      </c>
    </row>
    <row r="8" spans="1:3" x14ac:dyDescent="0.25">
      <c r="A8" t="s">
        <v>53</v>
      </c>
      <c r="B8" t="s">
        <v>54</v>
      </c>
    </row>
    <row r="9" spans="1:3" x14ac:dyDescent="0.25">
      <c r="A9" t="s">
        <v>56</v>
      </c>
      <c r="B9" t="s">
        <v>57</v>
      </c>
      <c r="C9" t="s">
        <v>58</v>
      </c>
    </row>
    <row r="10" spans="1:3" x14ac:dyDescent="0.25">
      <c r="A10" t="s">
        <v>59</v>
      </c>
      <c r="B10" t="s">
        <v>60</v>
      </c>
      <c r="C10" t="s">
        <v>61</v>
      </c>
    </row>
    <row r="11" spans="1:3" x14ac:dyDescent="0.25">
      <c r="A11" t="s">
        <v>69</v>
      </c>
      <c r="B11" t="s">
        <v>70</v>
      </c>
      <c r="C1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selection activeCell="C13" sqref="C13:F13"/>
    </sheetView>
  </sheetViews>
  <sheetFormatPr defaultRowHeight="15" x14ac:dyDescent="0.25"/>
  <cols>
    <col min="1" max="1" width="15.42578125" bestFit="1" customWidth="1"/>
    <col min="16" max="16" width="10" bestFit="1" customWidth="1"/>
  </cols>
  <sheetData>
    <row r="1" spans="1:23" x14ac:dyDescent="0.25">
      <c r="B1" t="s">
        <v>23</v>
      </c>
      <c r="C1" t="s">
        <v>24</v>
      </c>
      <c r="D1" t="s">
        <v>36</v>
      </c>
    </row>
    <row r="2" spans="1:23" x14ac:dyDescent="0.25">
      <c r="A2" s="1" t="s">
        <v>0</v>
      </c>
      <c r="B2" s="2">
        <v>47</v>
      </c>
      <c r="C2" s="6">
        <v>0.80851063829787229</v>
      </c>
      <c r="D2" s="6">
        <f>+C2</f>
        <v>0.80851063829787229</v>
      </c>
      <c r="E2">
        <v>49</v>
      </c>
      <c r="F2">
        <v>29</v>
      </c>
      <c r="G2">
        <f>+F2-E2</f>
        <v>-20</v>
      </c>
      <c r="H2" s="10">
        <f>+$D2*E2</f>
        <v>39.617021276595743</v>
      </c>
      <c r="I2" s="10">
        <f>+$D2*F2</f>
        <v>23.446808510638295</v>
      </c>
      <c r="K2" s="11">
        <v>0</v>
      </c>
      <c r="L2" s="15">
        <f t="shared" ref="L2:L32" si="0">+K2*E2</f>
        <v>0</v>
      </c>
      <c r="M2" s="11">
        <f>+K2*F2</f>
        <v>0</v>
      </c>
      <c r="N2">
        <f>+SUMIFS($E$2:$E$32,$K$2:$K$32,1)</f>
        <v>77</v>
      </c>
      <c r="O2">
        <f>+SUMIFS($M$2:$M$32,$K$2:$K$32,1)</f>
        <v>109</v>
      </c>
      <c r="P2">
        <f>+O2-N2</f>
        <v>32</v>
      </c>
      <c r="S2">
        <v>49</v>
      </c>
      <c r="T2">
        <v>29</v>
      </c>
      <c r="V2">
        <f>+(S2/512)^2</f>
        <v>9.159088134765625E-3</v>
      </c>
      <c r="W2">
        <f>+(T2/513)^2</f>
        <v>3.1956651429309682E-3</v>
      </c>
    </row>
    <row r="3" spans="1:23" x14ac:dyDescent="0.25">
      <c r="A3" s="1" t="s">
        <v>1</v>
      </c>
      <c r="B3" s="3">
        <v>30</v>
      </c>
      <c r="C3" s="6">
        <v>0.8666666666666667</v>
      </c>
      <c r="D3" s="6">
        <f t="shared" ref="D3:D32" si="1">+C3</f>
        <v>0.8666666666666667</v>
      </c>
      <c r="E3">
        <v>43</v>
      </c>
      <c r="F3">
        <v>29</v>
      </c>
      <c r="H3" s="10">
        <f t="shared" ref="H3:I32" si="2">+$D3*E3</f>
        <v>37.266666666666666</v>
      </c>
      <c r="I3" s="10">
        <f t="shared" si="2"/>
        <v>25.133333333333333</v>
      </c>
      <c r="K3" s="11">
        <v>1</v>
      </c>
      <c r="L3" s="15">
        <f t="shared" si="0"/>
        <v>43</v>
      </c>
      <c r="M3" s="11">
        <f t="shared" ref="M3:M32" si="3">+K3*F3</f>
        <v>29</v>
      </c>
      <c r="N3">
        <f>513-N4-N2</f>
        <v>298</v>
      </c>
      <c r="O3">
        <f>513-O4-O2</f>
        <v>250</v>
      </c>
      <c r="P3">
        <f t="shared" ref="P3:P4" si="4">+O3-N3</f>
        <v>-48</v>
      </c>
      <c r="S3">
        <v>43</v>
      </c>
      <c r="T3">
        <v>29</v>
      </c>
      <c r="V3">
        <f t="shared" ref="V3:V32" si="5">+(S3/512)^2</f>
        <v>7.053375244140625E-3</v>
      </c>
      <c r="W3">
        <f t="shared" ref="W3:W32" si="6">+(T3/513)^2</f>
        <v>3.1956651429309682E-3</v>
      </c>
    </row>
    <row r="4" spans="1:23" x14ac:dyDescent="0.25">
      <c r="A4" s="1" t="s">
        <v>2</v>
      </c>
      <c r="B4" s="3">
        <v>63</v>
      </c>
      <c r="C4" s="6">
        <v>0.66666666666666663</v>
      </c>
      <c r="D4" s="6">
        <f t="shared" si="1"/>
        <v>0.66666666666666663</v>
      </c>
      <c r="E4">
        <v>51</v>
      </c>
      <c r="F4">
        <v>34</v>
      </c>
      <c r="H4" s="10">
        <f t="shared" si="2"/>
        <v>34</v>
      </c>
      <c r="I4" s="10">
        <f t="shared" si="2"/>
        <v>22.666666666666664</v>
      </c>
      <c r="K4" s="15">
        <v>0</v>
      </c>
      <c r="L4" s="15">
        <f t="shared" si="0"/>
        <v>0</v>
      </c>
      <c r="M4" s="15">
        <f t="shared" si="3"/>
        <v>0</v>
      </c>
      <c r="N4">
        <f>SUMIFS($E$2:$E$32,$K$2:$K$32,-1)</f>
        <v>138</v>
      </c>
      <c r="O4">
        <f>-SUMIFS($M$2:$M$32,$K$2:$K$32,-1)</f>
        <v>154</v>
      </c>
      <c r="P4">
        <f t="shared" si="4"/>
        <v>16</v>
      </c>
      <c r="S4">
        <v>51</v>
      </c>
      <c r="T4">
        <v>34</v>
      </c>
      <c r="V4">
        <f t="shared" si="5"/>
        <v>9.922027587890625E-3</v>
      </c>
      <c r="W4">
        <f t="shared" si="6"/>
        <v>4.392614631662543E-3</v>
      </c>
    </row>
    <row r="5" spans="1:23" x14ac:dyDescent="0.25">
      <c r="A5" s="1" t="s">
        <v>3</v>
      </c>
      <c r="B5" s="3">
        <v>47</v>
      </c>
      <c r="C5" s="6">
        <v>0.7021276595744681</v>
      </c>
      <c r="D5" s="6">
        <f t="shared" si="1"/>
        <v>0.7021276595744681</v>
      </c>
      <c r="E5">
        <v>50</v>
      </c>
      <c r="F5">
        <v>37</v>
      </c>
      <c r="H5" s="10">
        <f t="shared" si="2"/>
        <v>35.106382978723403</v>
      </c>
      <c r="I5" s="10">
        <f t="shared" si="2"/>
        <v>25.978723404255319</v>
      </c>
      <c r="K5" s="14">
        <v>0</v>
      </c>
      <c r="L5" s="14">
        <f t="shared" si="0"/>
        <v>0</v>
      </c>
      <c r="M5" s="14">
        <f t="shared" si="3"/>
        <v>0</v>
      </c>
      <c r="S5">
        <v>50</v>
      </c>
      <c r="T5">
        <v>37</v>
      </c>
      <c r="V5">
        <f t="shared" si="5"/>
        <v>9.5367431640625E-3</v>
      </c>
      <c r="W5">
        <f t="shared" si="6"/>
        <v>5.2019804764238944E-3</v>
      </c>
    </row>
    <row r="6" spans="1:23" x14ac:dyDescent="0.25">
      <c r="A6" s="1" t="s">
        <v>4</v>
      </c>
      <c r="B6" s="3">
        <v>40</v>
      </c>
      <c r="C6" s="6">
        <v>0.57499999999999996</v>
      </c>
      <c r="D6" s="6">
        <f t="shared" si="1"/>
        <v>0.57499999999999996</v>
      </c>
      <c r="E6">
        <v>40</v>
      </c>
      <c r="F6">
        <v>33</v>
      </c>
      <c r="H6" s="10">
        <f t="shared" si="2"/>
        <v>23</v>
      </c>
      <c r="I6" s="10">
        <f t="shared" si="2"/>
        <v>18.974999999999998</v>
      </c>
      <c r="K6" s="15">
        <v>0</v>
      </c>
      <c r="L6" s="15">
        <f t="shared" si="0"/>
        <v>0</v>
      </c>
      <c r="M6" s="15">
        <f t="shared" si="3"/>
        <v>0</v>
      </c>
      <c r="S6">
        <v>40</v>
      </c>
      <c r="T6">
        <v>33</v>
      </c>
      <c r="V6">
        <f t="shared" si="5"/>
        <v>6.103515625E-3</v>
      </c>
      <c r="W6">
        <f t="shared" si="6"/>
        <v>4.138025375329161E-3</v>
      </c>
    </row>
    <row r="7" spans="1:23" x14ac:dyDescent="0.25">
      <c r="A7" s="1" t="s">
        <v>5</v>
      </c>
      <c r="B7" s="2">
        <v>14</v>
      </c>
      <c r="C7" s="6">
        <v>0.7142857142857143</v>
      </c>
      <c r="D7" s="6">
        <f t="shared" si="1"/>
        <v>0.7142857142857143</v>
      </c>
      <c r="E7">
        <v>17</v>
      </c>
      <c r="F7">
        <v>11</v>
      </c>
      <c r="H7" s="10">
        <f t="shared" si="2"/>
        <v>12.142857142857142</v>
      </c>
      <c r="I7" s="10">
        <f t="shared" si="2"/>
        <v>7.8571428571428577</v>
      </c>
      <c r="K7" s="11">
        <v>1</v>
      </c>
      <c r="L7" s="15">
        <f t="shared" si="0"/>
        <v>17</v>
      </c>
      <c r="M7" s="11">
        <f t="shared" si="3"/>
        <v>11</v>
      </c>
      <c r="S7">
        <v>17</v>
      </c>
      <c r="T7">
        <v>11</v>
      </c>
      <c r="V7">
        <f t="shared" si="5"/>
        <v>1.102447509765625E-3</v>
      </c>
      <c r="W7">
        <f t="shared" si="6"/>
        <v>4.5978059725879561E-4</v>
      </c>
    </row>
    <row r="8" spans="1:23" x14ac:dyDescent="0.25">
      <c r="A8" s="1" t="s">
        <v>34</v>
      </c>
      <c r="B8" s="2">
        <v>3</v>
      </c>
      <c r="C8" s="6">
        <v>0.66666666666666663</v>
      </c>
      <c r="D8" s="6">
        <f t="shared" si="1"/>
        <v>0.66666666666666663</v>
      </c>
      <c r="E8">
        <v>5</v>
      </c>
      <c r="F8">
        <v>5</v>
      </c>
      <c r="H8" s="10">
        <f t="shared" si="2"/>
        <v>3.333333333333333</v>
      </c>
      <c r="I8" s="10">
        <f t="shared" si="2"/>
        <v>3.333333333333333</v>
      </c>
      <c r="K8" s="15">
        <v>0</v>
      </c>
      <c r="L8" s="15">
        <f t="shared" si="0"/>
        <v>0</v>
      </c>
      <c r="M8" s="15">
        <f t="shared" si="3"/>
        <v>0</v>
      </c>
      <c r="S8">
        <v>5</v>
      </c>
      <c r="T8">
        <v>5</v>
      </c>
      <c r="V8">
        <f t="shared" si="5"/>
        <v>9.5367431640625E-5</v>
      </c>
      <c r="W8">
        <f t="shared" si="6"/>
        <v>9.4995991169172651E-5</v>
      </c>
    </row>
    <row r="9" spans="1:23" x14ac:dyDescent="0.25">
      <c r="A9" s="1" t="s">
        <v>6</v>
      </c>
      <c r="B9" s="2">
        <v>7</v>
      </c>
      <c r="C9" s="6">
        <v>0.2857142857142857</v>
      </c>
      <c r="D9" s="6">
        <f t="shared" si="1"/>
        <v>0.2857142857142857</v>
      </c>
      <c r="E9">
        <v>4</v>
      </c>
      <c r="F9">
        <v>6</v>
      </c>
      <c r="H9" s="10">
        <f t="shared" si="2"/>
        <v>1.1428571428571428</v>
      </c>
      <c r="I9" s="10">
        <f t="shared" si="2"/>
        <v>1.7142857142857142</v>
      </c>
      <c r="K9" s="15">
        <v>0</v>
      </c>
      <c r="L9" s="15">
        <f t="shared" si="0"/>
        <v>0</v>
      </c>
      <c r="M9" s="15">
        <f t="shared" si="3"/>
        <v>0</v>
      </c>
      <c r="S9">
        <v>4</v>
      </c>
      <c r="T9">
        <v>6</v>
      </c>
      <c r="V9">
        <f t="shared" si="5"/>
        <v>6.103515625E-5</v>
      </c>
      <c r="W9">
        <f t="shared" si="6"/>
        <v>1.3679422728360861E-4</v>
      </c>
    </row>
    <row r="10" spans="1:23" x14ac:dyDescent="0.25">
      <c r="A10" s="1" t="s">
        <v>7</v>
      </c>
      <c r="B10" s="3">
        <v>38</v>
      </c>
      <c r="C10" s="6">
        <v>0.68421052631578949</v>
      </c>
      <c r="D10" s="6">
        <f t="shared" si="1"/>
        <v>0.68421052631578949</v>
      </c>
      <c r="E10">
        <v>37</v>
      </c>
      <c r="F10">
        <v>34</v>
      </c>
      <c r="H10" s="10">
        <f t="shared" si="2"/>
        <v>25.315789473684212</v>
      </c>
      <c r="I10" s="10">
        <f t="shared" si="2"/>
        <v>23.263157894736842</v>
      </c>
      <c r="K10" s="15">
        <v>0</v>
      </c>
      <c r="L10" s="15">
        <f t="shared" si="0"/>
        <v>0</v>
      </c>
      <c r="M10" s="15">
        <f t="shared" si="3"/>
        <v>0</v>
      </c>
      <c r="S10">
        <v>37</v>
      </c>
      <c r="T10">
        <v>34</v>
      </c>
      <c r="V10">
        <f t="shared" si="5"/>
        <v>5.222320556640625E-3</v>
      </c>
      <c r="W10">
        <f t="shared" si="6"/>
        <v>4.392614631662543E-3</v>
      </c>
    </row>
    <row r="11" spans="1:23" x14ac:dyDescent="0.25">
      <c r="A11" s="1" t="s">
        <v>8</v>
      </c>
      <c r="B11" s="2">
        <v>3</v>
      </c>
      <c r="C11" s="6">
        <v>0.33333333333333331</v>
      </c>
      <c r="D11" s="9">
        <v>1</v>
      </c>
      <c r="E11">
        <v>8</v>
      </c>
      <c r="F11">
        <v>52</v>
      </c>
      <c r="H11" s="10">
        <f t="shared" si="2"/>
        <v>8</v>
      </c>
      <c r="I11" s="10">
        <f t="shared" si="2"/>
        <v>52</v>
      </c>
      <c r="K11" s="11">
        <v>1</v>
      </c>
      <c r="L11" s="15">
        <f t="shared" si="0"/>
        <v>8</v>
      </c>
      <c r="M11" s="11">
        <f t="shared" si="3"/>
        <v>52</v>
      </c>
      <c r="S11">
        <v>8</v>
      </c>
      <c r="T11">
        <v>52</v>
      </c>
      <c r="V11">
        <f t="shared" si="5"/>
        <v>2.44140625E-4</v>
      </c>
      <c r="W11">
        <f t="shared" si="6"/>
        <v>1.0274766404857714E-2</v>
      </c>
    </row>
    <row r="12" spans="1:23" x14ac:dyDescent="0.25">
      <c r="A12" s="1" t="s">
        <v>9</v>
      </c>
      <c r="B12" s="3">
        <v>18</v>
      </c>
      <c r="C12" s="6">
        <v>0.61111111111111116</v>
      </c>
      <c r="D12" s="6">
        <f t="shared" si="1"/>
        <v>0.61111111111111116</v>
      </c>
      <c r="E12">
        <v>16</v>
      </c>
      <c r="F12">
        <v>9</v>
      </c>
      <c r="H12" s="10">
        <f t="shared" si="2"/>
        <v>9.7777777777777786</v>
      </c>
      <c r="I12" s="10">
        <f t="shared" si="2"/>
        <v>5.5</v>
      </c>
      <c r="K12" s="15">
        <v>0</v>
      </c>
      <c r="L12" s="15">
        <f t="shared" si="0"/>
        <v>0</v>
      </c>
      <c r="M12" s="15">
        <f t="shared" si="3"/>
        <v>0</v>
      </c>
      <c r="S12">
        <v>16</v>
      </c>
      <c r="T12">
        <v>9</v>
      </c>
      <c r="V12">
        <f t="shared" si="5"/>
        <v>9.765625E-4</v>
      </c>
      <c r="W12">
        <f t="shared" si="6"/>
        <v>3.0778701138811941E-4</v>
      </c>
    </row>
    <row r="13" spans="1:23" x14ac:dyDescent="0.25">
      <c r="A13" s="1" t="s">
        <v>10</v>
      </c>
      <c r="B13" s="2">
        <v>10</v>
      </c>
      <c r="C13" s="6">
        <v>0.8</v>
      </c>
      <c r="D13" s="6">
        <f t="shared" si="1"/>
        <v>0.8</v>
      </c>
      <c r="E13">
        <v>9</v>
      </c>
      <c r="F13">
        <v>9</v>
      </c>
      <c r="H13" s="10">
        <f t="shared" si="2"/>
        <v>7.2</v>
      </c>
      <c r="I13" s="10">
        <f t="shared" si="2"/>
        <v>7.2</v>
      </c>
      <c r="K13" s="15">
        <v>1</v>
      </c>
      <c r="L13" s="15">
        <f t="shared" si="0"/>
        <v>9</v>
      </c>
      <c r="M13" s="15">
        <f t="shared" si="3"/>
        <v>9</v>
      </c>
      <c r="S13">
        <v>9</v>
      </c>
      <c r="T13">
        <v>9</v>
      </c>
      <c r="V13">
        <f t="shared" si="5"/>
        <v>3.08990478515625E-4</v>
      </c>
      <c r="W13">
        <f t="shared" si="6"/>
        <v>3.0778701138811941E-4</v>
      </c>
    </row>
    <row r="14" spans="1:23" x14ac:dyDescent="0.25">
      <c r="A14" s="1" t="s">
        <v>11</v>
      </c>
      <c r="B14" s="2">
        <v>35</v>
      </c>
      <c r="C14" s="6">
        <v>0.34285714285714286</v>
      </c>
      <c r="D14" s="6">
        <f t="shared" si="1"/>
        <v>0.34285714285714286</v>
      </c>
      <c r="E14">
        <v>26</v>
      </c>
      <c r="F14">
        <v>32</v>
      </c>
      <c r="H14" s="10">
        <f t="shared" si="2"/>
        <v>8.9142857142857146</v>
      </c>
      <c r="I14" s="10">
        <f t="shared" si="2"/>
        <v>10.971428571428572</v>
      </c>
      <c r="K14" s="12">
        <v>-1</v>
      </c>
      <c r="L14" s="15">
        <f t="shared" si="0"/>
        <v>-26</v>
      </c>
      <c r="M14" s="12">
        <f t="shared" si="3"/>
        <v>-32</v>
      </c>
      <c r="S14">
        <v>26</v>
      </c>
      <c r="T14">
        <v>32</v>
      </c>
      <c r="V14">
        <f t="shared" si="5"/>
        <v>2.5787353515625E-3</v>
      </c>
      <c r="W14">
        <f t="shared" si="6"/>
        <v>3.8910357982893115E-3</v>
      </c>
    </row>
    <row r="15" spans="1:23" x14ac:dyDescent="0.25">
      <c r="A15" s="1" t="s">
        <v>12</v>
      </c>
      <c r="B15" s="2">
        <v>7</v>
      </c>
      <c r="C15" s="6">
        <v>0.5714285714285714</v>
      </c>
      <c r="D15" s="6">
        <f t="shared" si="1"/>
        <v>0.5714285714285714</v>
      </c>
      <c r="E15">
        <v>3</v>
      </c>
      <c r="F15">
        <v>4</v>
      </c>
      <c r="H15" s="10">
        <f t="shared" si="2"/>
        <v>1.7142857142857142</v>
      </c>
      <c r="I15" s="10">
        <f t="shared" si="2"/>
        <v>2.2857142857142856</v>
      </c>
      <c r="K15" s="15">
        <v>-1</v>
      </c>
      <c r="L15" s="15">
        <f t="shared" si="0"/>
        <v>-3</v>
      </c>
      <c r="M15" s="15">
        <f t="shared" si="3"/>
        <v>-4</v>
      </c>
      <c r="S15">
        <v>3</v>
      </c>
      <c r="T15">
        <v>4</v>
      </c>
      <c r="V15">
        <f t="shared" si="5"/>
        <v>3.4332275390625E-5</v>
      </c>
      <c r="W15">
        <f t="shared" si="6"/>
        <v>6.0797434348270493E-5</v>
      </c>
    </row>
    <row r="16" spans="1:23" x14ac:dyDescent="0.25">
      <c r="A16" s="1" t="s">
        <v>13</v>
      </c>
      <c r="B16" s="2">
        <v>14</v>
      </c>
      <c r="C16" s="6">
        <v>0.42857142857142855</v>
      </c>
      <c r="D16" s="6">
        <f t="shared" si="1"/>
        <v>0.42857142857142855</v>
      </c>
      <c r="E16">
        <v>10</v>
      </c>
      <c r="F16">
        <v>13</v>
      </c>
      <c r="H16" s="10">
        <f t="shared" si="2"/>
        <v>4.2857142857142856</v>
      </c>
      <c r="I16" s="10">
        <f t="shared" si="2"/>
        <v>5.5714285714285712</v>
      </c>
      <c r="K16" s="12">
        <v>-1</v>
      </c>
      <c r="L16" s="15">
        <f t="shared" si="0"/>
        <v>-10</v>
      </c>
      <c r="M16" s="12">
        <f t="shared" si="3"/>
        <v>-13</v>
      </c>
      <c r="S16">
        <v>10</v>
      </c>
      <c r="T16">
        <v>13</v>
      </c>
      <c r="V16">
        <f t="shared" si="5"/>
        <v>3.814697265625E-4</v>
      </c>
      <c r="W16">
        <f t="shared" si="6"/>
        <v>6.4217290030360715E-4</v>
      </c>
    </row>
    <row r="17" spans="1:23" x14ac:dyDescent="0.25">
      <c r="A17" s="1" t="s">
        <v>14</v>
      </c>
      <c r="B17" s="3">
        <v>23</v>
      </c>
      <c r="C17" s="6">
        <v>0.69565217391304346</v>
      </c>
      <c r="D17" s="6">
        <f t="shared" si="1"/>
        <v>0.69565217391304346</v>
      </c>
      <c r="E17">
        <v>21</v>
      </c>
      <c r="F17">
        <v>30</v>
      </c>
      <c r="H17" s="10">
        <f t="shared" si="2"/>
        <v>14.608695652173912</v>
      </c>
      <c r="I17" s="10">
        <f t="shared" si="2"/>
        <v>20.869565217391305</v>
      </c>
      <c r="K17" s="15">
        <v>0</v>
      </c>
      <c r="L17" s="15">
        <f t="shared" si="0"/>
        <v>0</v>
      </c>
      <c r="M17" s="15">
        <f t="shared" si="3"/>
        <v>0</v>
      </c>
      <c r="S17">
        <v>21</v>
      </c>
      <c r="T17">
        <v>30</v>
      </c>
      <c r="V17">
        <f t="shared" si="5"/>
        <v>1.682281494140625E-3</v>
      </c>
      <c r="W17">
        <f t="shared" si="6"/>
        <v>3.4198556820902153E-3</v>
      </c>
    </row>
    <row r="18" spans="1:23" x14ac:dyDescent="0.25">
      <c r="A18" s="1" t="s">
        <v>15</v>
      </c>
      <c r="B18" s="2">
        <v>4</v>
      </c>
      <c r="C18" s="6">
        <v>0.5</v>
      </c>
      <c r="D18" s="6">
        <f t="shared" si="1"/>
        <v>0.5</v>
      </c>
      <c r="E18">
        <v>11</v>
      </c>
      <c r="F18">
        <v>8</v>
      </c>
      <c r="H18" s="10">
        <f t="shared" si="2"/>
        <v>5.5</v>
      </c>
      <c r="I18" s="10">
        <f t="shared" si="2"/>
        <v>4</v>
      </c>
      <c r="K18" s="15">
        <v>0</v>
      </c>
      <c r="L18" s="15">
        <f t="shared" si="0"/>
        <v>0</v>
      </c>
      <c r="M18" s="15">
        <f t="shared" si="3"/>
        <v>0</v>
      </c>
      <c r="S18">
        <v>11</v>
      </c>
      <c r="T18">
        <v>8</v>
      </c>
      <c r="V18">
        <f t="shared" si="5"/>
        <v>4.61578369140625E-4</v>
      </c>
      <c r="W18">
        <f t="shared" si="6"/>
        <v>2.4318973739308197E-4</v>
      </c>
    </row>
    <row r="19" spans="1:23" x14ac:dyDescent="0.25">
      <c r="A19" s="1" t="s">
        <v>16</v>
      </c>
      <c r="B19" s="2">
        <v>10</v>
      </c>
      <c r="C19" s="6">
        <v>0</v>
      </c>
      <c r="D19" s="6">
        <f t="shared" si="1"/>
        <v>0</v>
      </c>
      <c r="E19">
        <v>10</v>
      </c>
      <c r="F19">
        <v>9</v>
      </c>
      <c r="H19" s="10">
        <f t="shared" si="2"/>
        <v>0</v>
      </c>
      <c r="I19" s="10">
        <f t="shared" si="2"/>
        <v>0</v>
      </c>
      <c r="K19" s="12">
        <v>-1</v>
      </c>
      <c r="L19" s="15">
        <f t="shared" si="0"/>
        <v>-10</v>
      </c>
      <c r="M19" s="12">
        <f t="shared" si="3"/>
        <v>-9</v>
      </c>
      <c r="S19">
        <v>10</v>
      </c>
      <c r="T19">
        <v>9</v>
      </c>
      <c r="V19">
        <f t="shared" si="5"/>
        <v>3.814697265625E-4</v>
      </c>
      <c r="W19">
        <f t="shared" si="6"/>
        <v>3.0778701138811941E-4</v>
      </c>
    </row>
    <row r="20" spans="1:23" x14ac:dyDescent="0.25">
      <c r="A20" s="1" t="s">
        <v>17</v>
      </c>
      <c r="B20" s="2">
        <v>18</v>
      </c>
      <c r="C20" s="6">
        <v>5.5555555555555552E-2</v>
      </c>
      <c r="D20" s="6">
        <f t="shared" si="1"/>
        <v>5.5555555555555552E-2</v>
      </c>
      <c r="E20">
        <v>19</v>
      </c>
      <c r="F20">
        <v>28</v>
      </c>
      <c r="H20" s="10">
        <f t="shared" si="2"/>
        <v>1.0555555555555556</v>
      </c>
      <c r="I20" s="10">
        <f t="shared" si="2"/>
        <v>1.5555555555555554</v>
      </c>
      <c r="K20" s="12">
        <v>-1</v>
      </c>
      <c r="L20" s="15">
        <f t="shared" si="0"/>
        <v>-19</v>
      </c>
      <c r="M20" s="12">
        <f t="shared" si="3"/>
        <v>-28</v>
      </c>
      <c r="S20">
        <v>19</v>
      </c>
      <c r="T20">
        <v>28</v>
      </c>
      <c r="V20">
        <f t="shared" si="5"/>
        <v>1.377105712890625E-3</v>
      </c>
      <c r="W20">
        <f t="shared" si="6"/>
        <v>2.9790742830652544E-3</v>
      </c>
    </row>
    <row r="21" spans="1:23" x14ac:dyDescent="0.25">
      <c r="A21" s="1" t="s">
        <v>18</v>
      </c>
      <c r="B21" s="2">
        <v>1</v>
      </c>
      <c r="C21" s="6">
        <v>0</v>
      </c>
      <c r="D21" s="6">
        <f t="shared" si="1"/>
        <v>0</v>
      </c>
      <c r="H21" s="10">
        <f t="shared" si="2"/>
        <v>0</v>
      </c>
      <c r="I21" s="10">
        <f t="shared" si="2"/>
        <v>0</v>
      </c>
      <c r="K21" s="15">
        <v>0</v>
      </c>
      <c r="L21" s="15">
        <f t="shared" si="0"/>
        <v>0</v>
      </c>
      <c r="M21" s="15">
        <f t="shared" si="3"/>
        <v>0</v>
      </c>
      <c r="V21">
        <f t="shared" si="5"/>
        <v>0</v>
      </c>
      <c r="W21">
        <f t="shared" si="6"/>
        <v>0</v>
      </c>
    </row>
    <row r="22" spans="1:23" x14ac:dyDescent="0.25">
      <c r="A22" s="1" t="s">
        <v>19</v>
      </c>
      <c r="B22" s="2">
        <v>10</v>
      </c>
      <c r="C22" s="6">
        <v>0.3</v>
      </c>
      <c r="D22" s="6">
        <f t="shared" si="1"/>
        <v>0.3</v>
      </c>
      <c r="E22">
        <v>8</v>
      </c>
      <c r="F22">
        <v>8</v>
      </c>
      <c r="H22" s="10">
        <f t="shared" si="2"/>
        <v>2.4</v>
      </c>
      <c r="I22" s="10">
        <f t="shared" si="2"/>
        <v>2.4</v>
      </c>
      <c r="K22" s="15">
        <v>0</v>
      </c>
      <c r="L22" s="15">
        <f t="shared" si="0"/>
        <v>0</v>
      </c>
      <c r="M22" s="15">
        <f t="shared" si="3"/>
        <v>0</v>
      </c>
      <c r="S22">
        <v>8</v>
      </c>
      <c r="T22">
        <v>8</v>
      </c>
      <c r="V22">
        <f t="shared" si="5"/>
        <v>2.44140625E-4</v>
      </c>
      <c r="W22">
        <f t="shared" si="6"/>
        <v>2.4318973739308197E-4</v>
      </c>
    </row>
    <row r="23" spans="1:23" x14ac:dyDescent="0.25">
      <c r="A23" s="1" t="s">
        <v>20</v>
      </c>
      <c r="B23" s="2">
        <v>6</v>
      </c>
      <c r="C23" s="6">
        <v>0</v>
      </c>
      <c r="D23" s="6">
        <f t="shared" si="1"/>
        <v>0</v>
      </c>
      <c r="E23">
        <v>6</v>
      </c>
      <c r="F23">
        <v>10</v>
      </c>
      <c r="H23" s="10">
        <f t="shared" si="2"/>
        <v>0</v>
      </c>
      <c r="I23" s="10">
        <f t="shared" si="2"/>
        <v>0</v>
      </c>
      <c r="K23" s="12">
        <v>-1</v>
      </c>
      <c r="L23" s="15">
        <f t="shared" si="0"/>
        <v>-6</v>
      </c>
      <c r="M23" s="12">
        <f t="shared" si="3"/>
        <v>-10</v>
      </c>
      <c r="S23">
        <v>6</v>
      </c>
      <c r="T23">
        <v>10</v>
      </c>
      <c r="V23">
        <f t="shared" si="5"/>
        <v>1.373291015625E-4</v>
      </c>
      <c r="W23">
        <f t="shared" si="6"/>
        <v>3.799839646766906E-4</v>
      </c>
    </row>
    <row r="24" spans="1:23" x14ac:dyDescent="0.25">
      <c r="A24" s="1" t="s">
        <v>21</v>
      </c>
      <c r="B24" s="2">
        <v>58</v>
      </c>
      <c r="C24" s="6">
        <v>0</v>
      </c>
      <c r="D24" s="6">
        <f t="shared" si="1"/>
        <v>0</v>
      </c>
      <c r="E24">
        <v>61</v>
      </c>
      <c r="F24">
        <v>56</v>
      </c>
      <c r="H24" s="10">
        <f t="shared" si="2"/>
        <v>0</v>
      </c>
      <c r="I24" s="10">
        <f t="shared" si="2"/>
        <v>0</v>
      </c>
      <c r="K24" s="12">
        <v>-1</v>
      </c>
      <c r="L24" s="15">
        <f t="shared" si="0"/>
        <v>-61</v>
      </c>
      <c r="M24" s="12">
        <f t="shared" si="3"/>
        <v>-56</v>
      </c>
      <c r="S24">
        <v>61</v>
      </c>
      <c r="T24">
        <v>56</v>
      </c>
      <c r="V24">
        <f t="shared" si="5"/>
        <v>1.4194488525390625E-2</v>
      </c>
      <c r="W24">
        <f t="shared" si="6"/>
        <v>1.1916297132261017E-2</v>
      </c>
    </row>
    <row r="25" spans="1:23" x14ac:dyDescent="0.25">
      <c r="A25" s="1" t="s">
        <v>35</v>
      </c>
      <c r="B25" s="2">
        <v>3</v>
      </c>
      <c r="C25" s="6">
        <v>0.33333333333333331</v>
      </c>
      <c r="D25" s="6">
        <f t="shared" si="1"/>
        <v>0.33333333333333331</v>
      </c>
      <c r="E25">
        <v>5</v>
      </c>
      <c r="F25">
        <v>7</v>
      </c>
      <c r="H25" s="10">
        <f t="shared" si="2"/>
        <v>1.6666666666666665</v>
      </c>
      <c r="I25" s="10">
        <f t="shared" si="2"/>
        <v>2.333333333333333</v>
      </c>
      <c r="K25" s="14">
        <v>0</v>
      </c>
      <c r="L25" s="14">
        <f t="shared" si="0"/>
        <v>0</v>
      </c>
      <c r="M25" s="14">
        <f t="shared" si="3"/>
        <v>0</v>
      </c>
      <c r="S25">
        <v>5</v>
      </c>
      <c r="T25">
        <v>7</v>
      </c>
      <c r="V25">
        <f t="shared" si="5"/>
        <v>9.5367431640625E-5</v>
      </c>
      <c r="W25">
        <f t="shared" si="6"/>
        <v>1.861921426915784E-4</v>
      </c>
    </row>
    <row r="26" spans="1:23" x14ac:dyDescent="0.25">
      <c r="A26" s="4" t="s">
        <v>22</v>
      </c>
      <c r="B26" s="5">
        <v>4</v>
      </c>
      <c r="C26" s="7">
        <v>0</v>
      </c>
      <c r="D26" s="6">
        <f t="shared" si="1"/>
        <v>0</v>
      </c>
      <c r="E26">
        <v>2</v>
      </c>
      <c r="F26">
        <v>1</v>
      </c>
      <c r="H26" s="10">
        <f t="shared" si="2"/>
        <v>0</v>
      </c>
      <c r="I26" s="10">
        <f t="shared" si="2"/>
        <v>0</v>
      </c>
      <c r="K26" s="12">
        <v>-1</v>
      </c>
      <c r="L26" s="15">
        <f t="shared" si="0"/>
        <v>-2</v>
      </c>
      <c r="M26" s="12">
        <f t="shared" si="3"/>
        <v>-1</v>
      </c>
      <c r="S26">
        <v>2</v>
      </c>
      <c r="T26">
        <v>1</v>
      </c>
      <c r="V26">
        <f t="shared" si="5"/>
        <v>1.52587890625E-5</v>
      </c>
      <c r="W26">
        <f t="shared" si="6"/>
        <v>3.7998396467669058E-6</v>
      </c>
    </row>
    <row r="27" spans="1:23" x14ac:dyDescent="0.25">
      <c r="A27" s="8" t="s">
        <v>25</v>
      </c>
      <c r="D27" s="9">
        <v>1</v>
      </c>
      <c r="E27">
        <v>0</v>
      </c>
      <c r="F27">
        <v>8</v>
      </c>
      <c r="H27" s="10">
        <f t="shared" si="2"/>
        <v>0</v>
      </c>
      <c r="I27" s="10">
        <f t="shared" si="2"/>
        <v>8</v>
      </c>
      <c r="K27" s="11">
        <v>1</v>
      </c>
      <c r="L27" s="15">
        <f t="shared" si="0"/>
        <v>0</v>
      </c>
      <c r="M27" s="11">
        <f t="shared" si="3"/>
        <v>8</v>
      </c>
      <c r="S27">
        <v>0</v>
      </c>
      <c r="T27">
        <v>8</v>
      </c>
      <c r="V27">
        <f t="shared" si="5"/>
        <v>0</v>
      </c>
      <c r="W27">
        <f t="shared" si="6"/>
        <v>2.4318973739308197E-4</v>
      </c>
    </row>
    <row r="28" spans="1:23" x14ac:dyDescent="0.25">
      <c r="A28" s="8" t="s">
        <v>27</v>
      </c>
      <c r="D28" s="6">
        <f t="shared" si="1"/>
        <v>0</v>
      </c>
      <c r="E28">
        <v>0</v>
      </c>
      <c r="F28">
        <v>4</v>
      </c>
      <c r="H28" s="10">
        <f t="shared" si="2"/>
        <v>0</v>
      </c>
      <c r="I28" s="10">
        <f t="shared" si="2"/>
        <v>0</v>
      </c>
      <c r="K28" s="15">
        <v>0</v>
      </c>
      <c r="L28" s="15">
        <f t="shared" si="0"/>
        <v>0</v>
      </c>
      <c r="M28" s="15">
        <f t="shared" si="3"/>
        <v>0</v>
      </c>
      <c r="S28">
        <v>0</v>
      </c>
      <c r="T28">
        <v>4</v>
      </c>
      <c r="V28">
        <f t="shared" si="5"/>
        <v>0</v>
      </c>
      <c r="W28">
        <f t="shared" si="6"/>
        <v>6.0797434348270493E-5</v>
      </c>
    </row>
    <row r="29" spans="1:23" x14ac:dyDescent="0.25">
      <c r="A29" s="8" t="s">
        <v>28</v>
      </c>
      <c r="D29" s="6">
        <f t="shared" si="1"/>
        <v>0</v>
      </c>
      <c r="E29">
        <v>0</v>
      </c>
      <c r="F29">
        <v>3</v>
      </c>
      <c r="H29" s="10">
        <f t="shared" si="2"/>
        <v>0</v>
      </c>
      <c r="I29" s="10">
        <f t="shared" si="2"/>
        <v>0</v>
      </c>
      <c r="K29" s="15">
        <v>0</v>
      </c>
      <c r="L29" s="15">
        <f t="shared" si="0"/>
        <v>0</v>
      </c>
      <c r="M29" s="15">
        <f t="shared" si="3"/>
        <v>0</v>
      </c>
      <c r="S29">
        <v>0</v>
      </c>
      <c r="T29">
        <v>3</v>
      </c>
      <c r="V29">
        <f t="shared" si="5"/>
        <v>0</v>
      </c>
      <c r="W29">
        <f t="shared" si="6"/>
        <v>3.4198556820902151E-5</v>
      </c>
    </row>
    <row r="30" spans="1:23" x14ac:dyDescent="0.25">
      <c r="A30" s="8" t="s">
        <v>29</v>
      </c>
      <c r="D30" s="6">
        <f t="shared" si="1"/>
        <v>0</v>
      </c>
      <c r="E30">
        <v>0</v>
      </c>
      <c r="F30">
        <v>2</v>
      </c>
      <c r="H30" s="10">
        <f t="shared" si="2"/>
        <v>0</v>
      </c>
      <c r="I30" s="10">
        <f t="shared" si="2"/>
        <v>0</v>
      </c>
      <c r="K30" s="15">
        <v>0</v>
      </c>
      <c r="L30" s="15">
        <f t="shared" si="0"/>
        <v>0</v>
      </c>
      <c r="M30" s="15">
        <f t="shared" si="3"/>
        <v>0</v>
      </c>
      <c r="S30">
        <v>0</v>
      </c>
      <c r="T30">
        <v>2</v>
      </c>
      <c r="V30">
        <f t="shared" si="5"/>
        <v>0</v>
      </c>
      <c r="W30">
        <f t="shared" si="6"/>
        <v>1.5199358587067623E-5</v>
      </c>
    </row>
    <row r="31" spans="1:23" x14ac:dyDescent="0.25">
      <c r="A31" s="8" t="s">
        <v>30</v>
      </c>
      <c r="D31" s="6">
        <f t="shared" si="1"/>
        <v>0</v>
      </c>
      <c r="E31">
        <v>1</v>
      </c>
      <c r="F31">
        <v>1</v>
      </c>
      <c r="H31" s="10">
        <f t="shared" si="2"/>
        <v>0</v>
      </c>
      <c r="I31" s="10">
        <f t="shared" si="2"/>
        <v>0</v>
      </c>
      <c r="K31" s="15">
        <v>-1</v>
      </c>
      <c r="L31" s="15">
        <f t="shared" si="0"/>
        <v>-1</v>
      </c>
      <c r="M31" s="15">
        <f t="shared" si="3"/>
        <v>-1</v>
      </c>
      <c r="S31">
        <v>1</v>
      </c>
      <c r="T31">
        <v>1</v>
      </c>
      <c r="V31">
        <f t="shared" si="5"/>
        <v>3.814697265625E-6</v>
      </c>
      <c r="W31">
        <f t="shared" si="6"/>
        <v>3.7998396467669058E-6</v>
      </c>
    </row>
    <row r="32" spans="1:23" x14ac:dyDescent="0.25">
      <c r="A32" s="8" t="s">
        <v>31</v>
      </c>
      <c r="D32" s="6">
        <f t="shared" si="1"/>
        <v>0</v>
      </c>
      <c r="E32">
        <v>0</v>
      </c>
      <c r="F32">
        <v>1</v>
      </c>
      <c r="H32" s="10">
        <f t="shared" si="2"/>
        <v>0</v>
      </c>
      <c r="I32" s="10">
        <f t="shared" si="2"/>
        <v>0</v>
      </c>
      <c r="K32" s="15">
        <v>0</v>
      </c>
      <c r="L32" s="15">
        <f t="shared" si="0"/>
        <v>0</v>
      </c>
      <c r="M32" s="15">
        <f t="shared" si="3"/>
        <v>0</v>
      </c>
      <c r="S32">
        <v>0</v>
      </c>
      <c r="T32">
        <v>1</v>
      </c>
      <c r="V32">
        <f t="shared" si="5"/>
        <v>0</v>
      </c>
      <c r="W32">
        <f t="shared" si="6"/>
        <v>3.7998396467669058E-6</v>
      </c>
    </row>
    <row r="33" spans="1:23" x14ac:dyDescent="0.25">
      <c r="A33" s="8"/>
    </row>
    <row r="34" spans="1:23" x14ac:dyDescent="0.25">
      <c r="A34" s="8"/>
      <c r="H34" s="10">
        <f>+SUM(H2:H32)</f>
        <v>276.04788938117724</v>
      </c>
      <c r="I34" s="10">
        <f>+SUM(I2:I32)</f>
        <v>275.05547724924389</v>
      </c>
      <c r="L34">
        <f>+SUMIF(L$2:L$32,"&gt;0")</f>
        <v>77</v>
      </c>
      <c r="M34">
        <f>+SUMIF(M$2:M$32,"&gt;0")</f>
        <v>109</v>
      </c>
      <c r="V34">
        <f>+SUM(V2:V32)</f>
        <v>7.137298583984375E-2</v>
      </c>
      <c r="W34">
        <f>+SUM(W2:W32)</f>
        <v>6.0732837074275466E-2</v>
      </c>
    </row>
    <row r="35" spans="1:23" x14ac:dyDescent="0.25">
      <c r="L35">
        <f>-SUMIF(L$2:L$32,"&lt;0")</f>
        <v>138</v>
      </c>
      <c r="M35">
        <f>-SUMIF(M$2:M$32,"&lt;0")</f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E14" sqref="E14"/>
    </sheetView>
  </sheetViews>
  <sheetFormatPr defaultRowHeight="15" x14ac:dyDescent="0.25"/>
  <cols>
    <col min="1" max="1" width="15.42578125" bestFit="1" customWidth="1"/>
    <col min="2" max="2" width="9.42578125" customWidth="1"/>
    <col min="3" max="3" width="8.140625" customWidth="1"/>
    <col min="4" max="5" width="8.42578125" customWidth="1"/>
  </cols>
  <sheetData>
    <row r="1" spans="1:9" ht="33" customHeight="1" x14ac:dyDescent="0.25">
      <c r="A1" s="16"/>
      <c r="B1" s="16" t="s">
        <v>41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6" t="s">
        <v>40</v>
      </c>
    </row>
    <row r="2" spans="1:9" x14ac:dyDescent="0.25">
      <c r="A2" s="23" t="s">
        <v>1</v>
      </c>
      <c r="B2" s="24">
        <v>0.8666666666666667</v>
      </c>
      <c r="C2" s="24">
        <f t="shared" ref="C2:C3" si="0">+B2</f>
        <v>0.8666666666666667</v>
      </c>
      <c r="D2" s="27">
        <v>43</v>
      </c>
      <c r="E2" s="25">
        <v>29</v>
      </c>
      <c r="F2" s="47">
        <f>+SUM(D2:D6)</f>
        <v>77</v>
      </c>
      <c r="G2" s="47">
        <f>+SUM(E2:E6)</f>
        <v>109</v>
      </c>
      <c r="H2" s="41">
        <f>+G2-F2</f>
        <v>32</v>
      </c>
    </row>
    <row r="3" spans="1:9" x14ac:dyDescent="0.25">
      <c r="A3" s="23" t="s">
        <v>5</v>
      </c>
      <c r="B3" s="24">
        <v>0.7142857142857143</v>
      </c>
      <c r="C3" s="24">
        <f t="shared" si="0"/>
        <v>0.7142857142857143</v>
      </c>
      <c r="D3" s="27">
        <v>17</v>
      </c>
      <c r="E3" s="25">
        <v>11</v>
      </c>
      <c r="F3" s="48"/>
      <c r="G3" s="48"/>
      <c r="H3" s="42"/>
    </row>
    <row r="4" spans="1:9" x14ac:dyDescent="0.25">
      <c r="A4" s="23" t="s">
        <v>8</v>
      </c>
      <c r="B4" s="24">
        <v>0.33333333333333331</v>
      </c>
      <c r="C4" s="24">
        <v>1</v>
      </c>
      <c r="D4" s="27">
        <v>8</v>
      </c>
      <c r="E4" s="25">
        <v>52</v>
      </c>
      <c r="F4" s="48"/>
      <c r="G4" s="48"/>
      <c r="H4" s="42"/>
    </row>
    <row r="5" spans="1:9" x14ac:dyDescent="0.25">
      <c r="A5" s="26" t="s">
        <v>25</v>
      </c>
      <c r="B5" s="25"/>
      <c r="C5" s="24">
        <v>1</v>
      </c>
      <c r="D5" s="27">
        <v>0</v>
      </c>
      <c r="E5" s="25">
        <v>8</v>
      </c>
      <c r="F5" s="48"/>
      <c r="G5" s="48"/>
      <c r="H5" s="42"/>
    </row>
    <row r="6" spans="1:9" x14ac:dyDescent="0.25">
      <c r="A6" s="23" t="s">
        <v>10</v>
      </c>
      <c r="B6" s="31">
        <v>0.8</v>
      </c>
      <c r="C6" s="24">
        <v>0.8</v>
      </c>
      <c r="D6" s="32">
        <v>9</v>
      </c>
      <c r="E6" s="25">
        <v>9</v>
      </c>
      <c r="F6" s="49"/>
      <c r="G6" s="49"/>
      <c r="H6" s="43"/>
    </row>
    <row r="7" spans="1:9" x14ac:dyDescent="0.25">
      <c r="A7" s="17"/>
      <c r="B7" s="39"/>
      <c r="C7" s="18"/>
      <c r="D7" s="18"/>
      <c r="E7" s="13"/>
      <c r="F7" s="13"/>
      <c r="G7" s="13"/>
      <c r="H7" s="13"/>
    </row>
    <row r="8" spans="1:9" x14ac:dyDescent="0.25">
      <c r="A8" s="19" t="s">
        <v>11</v>
      </c>
      <c r="B8" s="20">
        <v>0.34285714285714286</v>
      </c>
      <c r="C8" s="20">
        <f t="shared" ref="C8:C16" si="1">+B8</f>
        <v>0.34285714285714286</v>
      </c>
      <c r="D8" s="37">
        <v>26</v>
      </c>
      <c r="E8" s="21">
        <v>32</v>
      </c>
      <c r="F8" s="47">
        <f>+SUM(D8:D16)</f>
        <v>138</v>
      </c>
      <c r="G8" s="50">
        <f>+SUM(E8:E16)</f>
        <v>154</v>
      </c>
      <c r="H8" s="44">
        <f>+G8-F8</f>
        <v>16</v>
      </c>
    </row>
    <row r="9" spans="1:9" x14ac:dyDescent="0.25">
      <c r="A9" s="19" t="s">
        <v>12</v>
      </c>
      <c r="B9" s="20">
        <v>0.5714285714285714</v>
      </c>
      <c r="C9" s="20">
        <f t="shared" si="1"/>
        <v>0.5714285714285714</v>
      </c>
      <c r="D9" s="37">
        <v>3</v>
      </c>
      <c r="E9" s="21">
        <v>4</v>
      </c>
      <c r="F9" s="48"/>
      <c r="G9" s="51"/>
      <c r="H9" s="45"/>
    </row>
    <row r="10" spans="1:9" x14ac:dyDescent="0.25">
      <c r="A10" s="19" t="s">
        <v>13</v>
      </c>
      <c r="B10" s="20">
        <v>0.42857142857142855</v>
      </c>
      <c r="C10" s="20">
        <f t="shared" si="1"/>
        <v>0.42857142857142855</v>
      </c>
      <c r="D10" s="37">
        <v>10</v>
      </c>
      <c r="E10" s="21">
        <v>13</v>
      </c>
      <c r="F10" s="48"/>
      <c r="G10" s="51"/>
      <c r="H10" s="45"/>
    </row>
    <row r="11" spans="1:9" x14ac:dyDescent="0.25">
      <c r="A11" s="19" t="s">
        <v>16</v>
      </c>
      <c r="B11" s="20">
        <v>0</v>
      </c>
      <c r="C11" s="20">
        <f t="shared" si="1"/>
        <v>0</v>
      </c>
      <c r="D11" s="37">
        <v>10</v>
      </c>
      <c r="E11" s="21">
        <v>9</v>
      </c>
      <c r="F11" s="48"/>
      <c r="G11" s="51"/>
      <c r="H11" s="45"/>
    </row>
    <row r="12" spans="1:9" x14ac:dyDescent="0.25">
      <c r="A12" s="19" t="s">
        <v>17</v>
      </c>
      <c r="B12" s="20">
        <v>5.5555555555555552E-2</v>
      </c>
      <c r="C12" s="20">
        <f t="shared" si="1"/>
        <v>5.5555555555555552E-2</v>
      </c>
      <c r="D12" s="37">
        <v>19</v>
      </c>
      <c r="E12" s="21">
        <v>28</v>
      </c>
      <c r="F12" s="48"/>
      <c r="G12" s="51"/>
      <c r="H12" s="45"/>
    </row>
    <row r="13" spans="1:9" x14ac:dyDescent="0.25">
      <c r="A13" s="19" t="s">
        <v>20</v>
      </c>
      <c r="B13" s="20">
        <v>0</v>
      </c>
      <c r="C13" s="20">
        <f t="shared" si="1"/>
        <v>0</v>
      </c>
      <c r="D13" s="37">
        <v>6</v>
      </c>
      <c r="E13" s="21">
        <v>10</v>
      </c>
      <c r="F13" s="48"/>
      <c r="G13" s="51"/>
      <c r="H13" s="45"/>
    </row>
    <row r="14" spans="1:9" x14ac:dyDescent="0.25">
      <c r="A14" s="19" t="s">
        <v>21</v>
      </c>
      <c r="B14" s="20">
        <v>0</v>
      </c>
      <c r="C14" s="20">
        <f t="shared" si="1"/>
        <v>0</v>
      </c>
      <c r="D14" s="37">
        <v>61</v>
      </c>
      <c r="E14" s="21">
        <v>56</v>
      </c>
      <c r="F14" s="48"/>
      <c r="G14" s="51"/>
      <c r="H14" s="45"/>
    </row>
    <row r="15" spans="1:9" x14ac:dyDescent="0.25">
      <c r="A15" s="28" t="s">
        <v>22</v>
      </c>
      <c r="B15" s="29">
        <v>0</v>
      </c>
      <c r="C15" s="20">
        <f t="shared" si="1"/>
        <v>0</v>
      </c>
      <c r="D15" s="37">
        <v>2</v>
      </c>
      <c r="E15" s="21">
        <v>1</v>
      </c>
      <c r="F15" s="48"/>
      <c r="G15" s="51"/>
      <c r="H15" s="45"/>
      <c r="I15" t="s">
        <v>42</v>
      </c>
    </row>
    <row r="16" spans="1:9" x14ac:dyDescent="0.25">
      <c r="A16" s="22" t="s">
        <v>30</v>
      </c>
      <c r="B16" s="30">
        <v>0</v>
      </c>
      <c r="C16" s="20">
        <f t="shared" si="1"/>
        <v>0</v>
      </c>
      <c r="D16" s="37">
        <v>1</v>
      </c>
      <c r="E16" s="21">
        <v>1</v>
      </c>
      <c r="F16" s="49"/>
      <c r="G16" s="52"/>
      <c r="H16" s="46"/>
      <c r="I16" t="s">
        <v>42</v>
      </c>
    </row>
    <row r="17" spans="1:9" x14ac:dyDescent="0.25">
      <c r="A17" s="8"/>
      <c r="C17" s="6"/>
      <c r="D17" s="2"/>
    </row>
    <row r="18" spans="1:9" x14ac:dyDescent="0.25">
      <c r="A18" s="33" t="s">
        <v>0</v>
      </c>
      <c r="B18" s="34">
        <v>0.80851063829787229</v>
      </c>
      <c r="C18" s="34">
        <f>+B18</f>
        <v>0.80851063829787229</v>
      </c>
      <c r="D18" s="38">
        <v>49</v>
      </c>
      <c r="E18" s="35">
        <v>29</v>
      </c>
      <c r="F18" s="41">
        <f>+SUM(D18:D33)</f>
        <v>297</v>
      </c>
      <c r="G18" s="41">
        <f>+SUM(E18:E33)</f>
        <v>250</v>
      </c>
      <c r="H18" s="41">
        <f>+G18-F18</f>
        <v>-47</v>
      </c>
    </row>
    <row r="19" spans="1:9" x14ac:dyDescent="0.25">
      <c r="A19" s="33" t="s">
        <v>2</v>
      </c>
      <c r="B19" s="34">
        <v>0.66666666666666663</v>
      </c>
      <c r="C19" s="34">
        <f t="shared" ref="C19:C33" si="2">+B19</f>
        <v>0.66666666666666663</v>
      </c>
      <c r="D19" s="38">
        <v>51</v>
      </c>
      <c r="E19" s="35">
        <v>34</v>
      </c>
      <c r="F19" s="42"/>
      <c r="G19" s="42"/>
      <c r="H19" s="42"/>
    </row>
    <row r="20" spans="1:9" x14ac:dyDescent="0.25">
      <c r="A20" s="33" t="s">
        <v>3</v>
      </c>
      <c r="B20" s="34">
        <v>0.7021276595744681</v>
      </c>
      <c r="C20" s="34">
        <f t="shared" si="2"/>
        <v>0.7021276595744681</v>
      </c>
      <c r="D20" s="38">
        <v>50</v>
      </c>
      <c r="E20" s="35">
        <v>37</v>
      </c>
      <c r="F20" s="42"/>
      <c r="G20" s="42"/>
      <c r="H20" s="42"/>
    </row>
    <row r="21" spans="1:9" x14ac:dyDescent="0.25">
      <c r="A21" s="33" t="s">
        <v>4</v>
      </c>
      <c r="B21" s="34">
        <v>0.57499999999999996</v>
      </c>
      <c r="C21" s="34">
        <f t="shared" si="2"/>
        <v>0.57499999999999996</v>
      </c>
      <c r="D21" s="38">
        <v>40</v>
      </c>
      <c r="E21" s="35">
        <v>33</v>
      </c>
      <c r="F21" s="42"/>
      <c r="G21" s="42"/>
      <c r="H21" s="42"/>
    </row>
    <row r="22" spans="1:9" x14ac:dyDescent="0.25">
      <c r="A22" s="33" t="s">
        <v>34</v>
      </c>
      <c r="B22" s="34">
        <v>0.66666666666666663</v>
      </c>
      <c r="C22" s="34">
        <f t="shared" si="2"/>
        <v>0.66666666666666663</v>
      </c>
      <c r="D22" s="38">
        <v>5</v>
      </c>
      <c r="E22" s="35">
        <v>5</v>
      </c>
      <c r="F22" s="42"/>
      <c r="G22" s="42"/>
      <c r="H22" s="42"/>
      <c r="I22" t="s">
        <v>42</v>
      </c>
    </row>
    <row r="23" spans="1:9" x14ac:dyDescent="0.25">
      <c r="A23" s="33" t="s">
        <v>6</v>
      </c>
      <c r="B23" s="34">
        <v>0.2857142857142857</v>
      </c>
      <c r="C23" s="34">
        <f t="shared" si="2"/>
        <v>0.2857142857142857</v>
      </c>
      <c r="D23" s="38">
        <v>4</v>
      </c>
      <c r="E23" s="35">
        <v>6</v>
      </c>
      <c r="F23" s="42"/>
      <c r="G23" s="42"/>
      <c r="H23" s="42"/>
      <c r="I23" t="s">
        <v>42</v>
      </c>
    </row>
    <row r="24" spans="1:9" x14ac:dyDescent="0.25">
      <c r="A24" s="33" t="s">
        <v>7</v>
      </c>
      <c r="B24" s="34">
        <v>0.68421052631578949</v>
      </c>
      <c r="C24" s="34">
        <f t="shared" si="2"/>
        <v>0.68421052631578949</v>
      </c>
      <c r="D24" s="38">
        <v>37</v>
      </c>
      <c r="E24" s="35">
        <v>34</v>
      </c>
      <c r="F24" s="42"/>
      <c r="G24" s="42"/>
      <c r="H24" s="42"/>
    </row>
    <row r="25" spans="1:9" x14ac:dyDescent="0.25">
      <c r="A25" s="33" t="s">
        <v>9</v>
      </c>
      <c r="B25" s="34">
        <v>0.61111111111111116</v>
      </c>
      <c r="C25" s="34">
        <f t="shared" si="2"/>
        <v>0.61111111111111116</v>
      </c>
      <c r="D25" s="38">
        <v>16</v>
      </c>
      <c r="E25" s="35">
        <v>9</v>
      </c>
      <c r="F25" s="42"/>
      <c r="G25" s="42"/>
      <c r="H25" s="42"/>
    </row>
    <row r="26" spans="1:9" x14ac:dyDescent="0.25">
      <c r="A26" s="33" t="s">
        <v>14</v>
      </c>
      <c r="B26" s="34">
        <v>0.69565217391304346</v>
      </c>
      <c r="C26" s="34">
        <f t="shared" si="2"/>
        <v>0.69565217391304346</v>
      </c>
      <c r="D26" s="38">
        <v>21</v>
      </c>
      <c r="E26" s="35">
        <v>30</v>
      </c>
      <c r="F26" s="42"/>
      <c r="G26" s="42"/>
      <c r="H26" s="42"/>
    </row>
    <row r="27" spans="1:9" x14ac:dyDescent="0.25">
      <c r="A27" s="33" t="s">
        <v>15</v>
      </c>
      <c r="B27" s="34">
        <v>0.5</v>
      </c>
      <c r="C27" s="34">
        <f t="shared" si="2"/>
        <v>0.5</v>
      </c>
      <c r="D27" s="38">
        <v>11</v>
      </c>
      <c r="E27" s="35">
        <v>8</v>
      </c>
      <c r="F27" s="42"/>
      <c r="G27" s="42"/>
      <c r="H27" s="42"/>
    </row>
    <row r="28" spans="1:9" x14ac:dyDescent="0.25">
      <c r="A28" s="33" t="s">
        <v>19</v>
      </c>
      <c r="B28" s="34">
        <v>0.3</v>
      </c>
      <c r="C28" s="34">
        <f t="shared" si="2"/>
        <v>0.3</v>
      </c>
      <c r="D28" s="38">
        <v>8</v>
      </c>
      <c r="E28" s="35">
        <v>8</v>
      </c>
      <c r="F28" s="42"/>
      <c r="G28" s="42"/>
      <c r="H28" s="42"/>
    </row>
    <row r="29" spans="1:9" x14ac:dyDescent="0.25">
      <c r="A29" s="33" t="s">
        <v>35</v>
      </c>
      <c r="B29" s="34">
        <v>0.33333333333333331</v>
      </c>
      <c r="C29" s="34">
        <f t="shared" si="2"/>
        <v>0.33333333333333331</v>
      </c>
      <c r="D29" s="38">
        <v>5</v>
      </c>
      <c r="E29" s="35">
        <v>7</v>
      </c>
      <c r="F29" s="42"/>
      <c r="G29" s="42"/>
      <c r="H29" s="42"/>
    </row>
    <row r="30" spans="1:9" x14ac:dyDescent="0.25">
      <c r="A30" s="36" t="s">
        <v>27</v>
      </c>
      <c r="B30" s="35"/>
      <c r="C30" s="34">
        <f t="shared" si="2"/>
        <v>0</v>
      </c>
      <c r="D30" s="38">
        <v>0</v>
      </c>
      <c r="E30" s="35">
        <v>4</v>
      </c>
      <c r="F30" s="42"/>
      <c r="G30" s="42"/>
      <c r="H30" s="42"/>
      <c r="I30" t="s">
        <v>42</v>
      </c>
    </row>
    <row r="31" spans="1:9" x14ac:dyDescent="0.25">
      <c r="A31" s="36" t="s">
        <v>28</v>
      </c>
      <c r="B31" s="35"/>
      <c r="C31" s="34">
        <f t="shared" si="2"/>
        <v>0</v>
      </c>
      <c r="D31" s="38">
        <v>0</v>
      </c>
      <c r="E31" s="35">
        <v>3</v>
      </c>
      <c r="F31" s="42"/>
      <c r="G31" s="42"/>
      <c r="H31" s="42"/>
      <c r="I31" t="s">
        <v>42</v>
      </c>
    </row>
    <row r="32" spans="1:9" x14ac:dyDescent="0.25">
      <c r="A32" s="36" t="s">
        <v>29</v>
      </c>
      <c r="B32" s="35"/>
      <c r="C32" s="34">
        <f t="shared" si="2"/>
        <v>0</v>
      </c>
      <c r="D32" s="38">
        <v>0</v>
      </c>
      <c r="E32" s="35">
        <v>2</v>
      </c>
      <c r="F32" s="42"/>
      <c r="G32" s="42"/>
      <c r="H32" s="42"/>
      <c r="I32" t="s">
        <v>42</v>
      </c>
    </row>
    <row r="33" spans="1:9" x14ac:dyDescent="0.25">
      <c r="A33" s="36" t="s">
        <v>31</v>
      </c>
      <c r="B33" s="35"/>
      <c r="C33" s="34">
        <f t="shared" si="2"/>
        <v>0</v>
      </c>
      <c r="D33" s="38">
        <v>0</v>
      </c>
      <c r="E33" s="35">
        <v>1</v>
      </c>
      <c r="F33" s="43"/>
      <c r="G33" s="43"/>
      <c r="H33" s="43"/>
      <c r="I33" t="s">
        <v>42</v>
      </c>
    </row>
    <row r="35" spans="1:9" x14ac:dyDescent="0.25">
      <c r="F35">
        <f>+SUMPRODUCT(C2:C33,E2:E33)</f>
        <v>275.05547724924395</v>
      </c>
    </row>
  </sheetData>
  <mergeCells count="9">
    <mergeCell ref="F18:F33"/>
    <mergeCell ref="G18:G33"/>
    <mergeCell ref="H2:H6"/>
    <mergeCell ref="H8:H16"/>
    <mergeCell ref="H18:H33"/>
    <mergeCell ref="F2:F6"/>
    <mergeCell ref="F8:F16"/>
    <mergeCell ref="G2:G6"/>
    <mergeCell ref="G8:G16"/>
  </mergeCells>
  <conditionalFormatting sqref="H2:H6 H8:H16 H18:H33">
    <cfRule type="iconSet" priority="1">
      <iconSet iconSet="3Arrows">
        <cfvo type="percent" val="0"/>
        <cfvo type="num" val="0" gte="0"/>
        <cfvo type="num" val="0"/>
      </iconSet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A25" workbookViewId="0">
      <selection activeCell="G2" sqref="G2:G29"/>
    </sheetView>
  </sheetViews>
  <sheetFormatPr defaultRowHeight="15" x14ac:dyDescent="0.25"/>
  <cols>
    <col min="3" max="3" width="11.42578125" bestFit="1" customWidth="1"/>
    <col min="4" max="4" width="12.42578125" bestFit="1" customWidth="1"/>
    <col min="5" max="5" width="11.42578125" bestFit="1" customWidth="1"/>
    <col min="7" max="7" width="11" customWidth="1"/>
    <col min="8" max="8" width="11.140625" bestFit="1" customWidth="1"/>
    <col min="9" max="9" width="11.85546875" bestFit="1" customWidth="1"/>
    <col min="10" max="10" width="11.42578125" bestFit="1" customWidth="1"/>
    <col min="11" max="11" width="16" bestFit="1" customWidth="1"/>
  </cols>
  <sheetData>
    <row r="1" spans="1:16" x14ac:dyDescent="0.25">
      <c r="B1" t="s">
        <v>83</v>
      </c>
      <c r="C1" t="s">
        <v>74</v>
      </c>
      <c r="D1" t="s">
        <v>75</v>
      </c>
      <c r="E1" t="s">
        <v>76</v>
      </c>
      <c r="H1" t="s">
        <v>85</v>
      </c>
      <c r="I1" t="s">
        <v>77</v>
      </c>
      <c r="J1" t="s">
        <v>76</v>
      </c>
      <c r="K1" t="s">
        <v>79</v>
      </c>
    </row>
    <row r="2" spans="1:16" x14ac:dyDescent="0.25">
      <c r="A2" t="s">
        <v>1</v>
      </c>
      <c r="B2">
        <v>43</v>
      </c>
      <c r="C2">
        <v>22</v>
      </c>
      <c r="D2">
        <v>43</v>
      </c>
      <c r="E2">
        <v>29</v>
      </c>
      <c r="G2" t="s">
        <v>1</v>
      </c>
      <c r="H2">
        <v>12</v>
      </c>
      <c r="I2">
        <v>5</v>
      </c>
      <c r="J2">
        <v>4</v>
      </c>
      <c r="K2">
        <v>7</v>
      </c>
      <c r="P2" s="23" t="s">
        <v>1</v>
      </c>
    </row>
    <row r="3" spans="1:16" x14ac:dyDescent="0.25">
      <c r="A3" t="s">
        <v>5</v>
      </c>
      <c r="C3">
        <v>4</v>
      </c>
      <c r="D3">
        <v>17</v>
      </c>
      <c r="E3">
        <v>11</v>
      </c>
      <c r="G3" t="s">
        <v>5</v>
      </c>
      <c r="I3">
        <v>5</v>
      </c>
      <c r="J3">
        <v>1</v>
      </c>
      <c r="K3">
        <v>5</v>
      </c>
      <c r="P3" s="23" t="s">
        <v>5</v>
      </c>
    </row>
    <row r="4" spans="1:16" x14ac:dyDescent="0.25">
      <c r="A4" t="s">
        <v>8</v>
      </c>
      <c r="B4">
        <v>1</v>
      </c>
      <c r="C4">
        <v>1</v>
      </c>
      <c r="D4">
        <v>8</v>
      </c>
      <c r="E4">
        <v>52</v>
      </c>
      <c r="G4" t="s">
        <v>8</v>
      </c>
      <c r="I4">
        <v>0</v>
      </c>
      <c r="J4">
        <v>4</v>
      </c>
      <c r="K4">
        <v>4</v>
      </c>
      <c r="P4" s="23" t="s">
        <v>8</v>
      </c>
    </row>
    <row r="5" spans="1:16" x14ac:dyDescent="0.25">
      <c r="A5" t="s">
        <v>25</v>
      </c>
      <c r="C5">
        <v>0</v>
      </c>
      <c r="D5">
        <v>0</v>
      </c>
      <c r="E5">
        <v>8</v>
      </c>
      <c r="G5" t="s">
        <v>10</v>
      </c>
      <c r="H5">
        <v>1</v>
      </c>
      <c r="I5">
        <v>0</v>
      </c>
      <c r="J5">
        <v>1</v>
      </c>
      <c r="K5">
        <v>1</v>
      </c>
      <c r="P5" s="26" t="s">
        <v>25</v>
      </c>
    </row>
    <row r="6" spans="1:16" x14ac:dyDescent="0.25">
      <c r="A6" t="s">
        <v>10</v>
      </c>
      <c r="B6">
        <v>17</v>
      </c>
      <c r="C6">
        <v>12</v>
      </c>
      <c r="D6">
        <v>9</v>
      </c>
      <c r="E6">
        <v>9</v>
      </c>
      <c r="G6" t="s">
        <v>86</v>
      </c>
      <c r="H6">
        <v>2</v>
      </c>
      <c r="P6" s="23" t="s">
        <v>10</v>
      </c>
    </row>
    <row r="7" spans="1:16" x14ac:dyDescent="0.25">
      <c r="P7" s="17"/>
    </row>
    <row r="8" spans="1:16" x14ac:dyDescent="0.25">
      <c r="A8" t="s">
        <v>3</v>
      </c>
      <c r="B8">
        <v>41</v>
      </c>
      <c r="C8">
        <v>36</v>
      </c>
      <c r="D8">
        <v>50</v>
      </c>
      <c r="E8">
        <v>37</v>
      </c>
      <c r="G8" t="s">
        <v>72</v>
      </c>
      <c r="H8">
        <v>19</v>
      </c>
      <c r="I8">
        <v>18</v>
      </c>
      <c r="J8">
        <v>7</v>
      </c>
      <c r="K8">
        <v>11</v>
      </c>
      <c r="P8" s="19" t="s">
        <v>11</v>
      </c>
    </row>
    <row r="9" spans="1:16" x14ac:dyDescent="0.25">
      <c r="A9" t="s">
        <v>72</v>
      </c>
      <c r="B9">
        <v>79</v>
      </c>
      <c r="C9">
        <v>66</v>
      </c>
      <c r="D9">
        <v>51</v>
      </c>
      <c r="E9">
        <v>34</v>
      </c>
      <c r="G9" t="s">
        <v>0</v>
      </c>
      <c r="H9">
        <v>15</v>
      </c>
      <c r="I9">
        <v>12</v>
      </c>
      <c r="J9">
        <v>4</v>
      </c>
      <c r="K9">
        <v>8</v>
      </c>
      <c r="P9" s="19" t="s">
        <v>12</v>
      </c>
    </row>
    <row r="10" spans="1:16" x14ac:dyDescent="0.25">
      <c r="A10" t="s">
        <v>7</v>
      </c>
      <c r="C10">
        <v>38</v>
      </c>
      <c r="D10">
        <v>37</v>
      </c>
      <c r="E10">
        <v>34</v>
      </c>
      <c r="G10" t="s">
        <v>7</v>
      </c>
      <c r="I10">
        <v>5</v>
      </c>
      <c r="J10">
        <v>4</v>
      </c>
      <c r="K10">
        <v>7</v>
      </c>
      <c r="P10" s="19" t="s">
        <v>13</v>
      </c>
    </row>
    <row r="11" spans="1:16" x14ac:dyDescent="0.25">
      <c r="A11" t="s">
        <v>4</v>
      </c>
      <c r="B11">
        <v>41</v>
      </c>
      <c r="C11">
        <v>34</v>
      </c>
      <c r="D11">
        <v>40</v>
      </c>
      <c r="E11">
        <v>33</v>
      </c>
      <c r="G11" t="s">
        <v>3</v>
      </c>
      <c r="H11">
        <v>1</v>
      </c>
      <c r="I11">
        <v>6</v>
      </c>
      <c r="J11">
        <v>5</v>
      </c>
      <c r="K11">
        <v>6</v>
      </c>
      <c r="P11" s="19" t="s">
        <v>16</v>
      </c>
    </row>
    <row r="12" spans="1:16" x14ac:dyDescent="0.25">
      <c r="A12" t="s">
        <v>0</v>
      </c>
      <c r="B12">
        <v>53</v>
      </c>
      <c r="C12">
        <v>53</v>
      </c>
      <c r="D12">
        <v>49</v>
      </c>
      <c r="E12">
        <v>29</v>
      </c>
      <c r="G12" t="s">
        <v>9</v>
      </c>
      <c r="H12">
        <v>7</v>
      </c>
      <c r="I12">
        <v>3</v>
      </c>
      <c r="J12">
        <v>2</v>
      </c>
      <c r="K12">
        <v>3</v>
      </c>
      <c r="P12" s="19" t="s">
        <v>17</v>
      </c>
    </row>
    <row r="13" spans="1:16" x14ac:dyDescent="0.25">
      <c r="A13" t="s">
        <v>14</v>
      </c>
      <c r="B13">
        <v>8</v>
      </c>
      <c r="C13">
        <v>21</v>
      </c>
      <c r="D13">
        <v>21</v>
      </c>
      <c r="E13">
        <v>30</v>
      </c>
      <c r="G13" t="s">
        <v>4</v>
      </c>
      <c r="H13">
        <v>4</v>
      </c>
      <c r="I13">
        <v>4</v>
      </c>
      <c r="J13">
        <v>1</v>
      </c>
      <c r="K13">
        <v>2</v>
      </c>
      <c r="P13" s="19" t="s">
        <v>20</v>
      </c>
    </row>
    <row r="14" spans="1:16" x14ac:dyDescent="0.25">
      <c r="A14" t="s">
        <v>9</v>
      </c>
      <c r="B14">
        <v>21</v>
      </c>
      <c r="C14">
        <v>25</v>
      </c>
      <c r="D14">
        <v>16</v>
      </c>
      <c r="E14">
        <v>9</v>
      </c>
      <c r="G14" t="s">
        <v>19</v>
      </c>
      <c r="I14">
        <v>1</v>
      </c>
      <c r="J14">
        <v>2</v>
      </c>
      <c r="K14">
        <v>2</v>
      </c>
      <c r="P14" s="19" t="s">
        <v>21</v>
      </c>
    </row>
    <row r="15" spans="1:16" x14ac:dyDescent="0.25">
      <c r="A15" t="s">
        <v>19</v>
      </c>
      <c r="B15">
        <v>12</v>
      </c>
      <c r="C15">
        <v>10</v>
      </c>
      <c r="D15">
        <v>8</v>
      </c>
      <c r="E15">
        <v>8</v>
      </c>
      <c r="G15" t="s">
        <v>6</v>
      </c>
      <c r="I15">
        <v>0</v>
      </c>
      <c r="J15">
        <v>2</v>
      </c>
      <c r="K15">
        <v>2</v>
      </c>
      <c r="P15" s="28" t="s">
        <v>22</v>
      </c>
    </row>
    <row r="16" spans="1:16" x14ac:dyDescent="0.25">
      <c r="A16" t="s">
        <v>15</v>
      </c>
      <c r="C16">
        <v>11</v>
      </c>
      <c r="D16">
        <v>11</v>
      </c>
      <c r="E16">
        <v>8</v>
      </c>
      <c r="G16" t="s">
        <v>15</v>
      </c>
      <c r="I16">
        <v>1</v>
      </c>
      <c r="J16">
        <v>1</v>
      </c>
      <c r="K16">
        <v>1</v>
      </c>
      <c r="P16" s="22" t="s">
        <v>30</v>
      </c>
    </row>
    <row r="17" spans="1:16" x14ac:dyDescent="0.25">
      <c r="A17" t="s">
        <v>26</v>
      </c>
      <c r="B17">
        <v>3</v>
      </c>
      <c r="C17">
        <v>1</v>
      </c>
      <c r="D17">
        <v>5</v>
      </c>
      <c r="E17">
        <v>7</v>
      </c>
      <c r="G17" t="s">
        <v>29</v>
      </c>
      <c r="I17">
        <v>1</v>
      </c>
      <c r="J17">
        <v>0</v>
      </c>
      <c r="K17">
        <v>1</v>
      </c>
      <c r="P17" s="8"/>
    </row>
    <row r="18" spans="1:16" x14ac:dyDescent="0.25">
      <c r="A18" t="s">
        <v>73</v>
      </c>
      <c r="C18">
        <v>2</v>
      </c>
      <c r="D18">
        <v>5</v>
      </c>
      <c r="E18">
        <v>5</v>
      </c>
      <c r="G18" t="s">
        <v>78</v>
      </c>
      <c r="H18">
        <v>1</v>
      </c>
      <c r="I18">
        <v>1</v>
      </c>
      <c r="J18">
        <v>0</v>
      </c>
      <c r="K18">
        <v>1</v>
      </c>
      <c r="P18" s="33" t="s">
        <v>0</v>
      </c>
    </row>
    <row r="19" spans="1:16" x14ac:dyDescent="0.25">
      <c r="A19" t="s">
        <v>6</v>
      </c>
      <c r="B19">
        <v>2</v>
      </c>
      <c r="C19">
        <v>5</v>
      </c>
      <c r="D19">
        <v>4</v>
      </c>
      <c r="E19">
        <v>6</v>
      </c>
      <c r="G19" t="s">
        <v>27</v>
      </c>
      <c r="I19">
        <v>0</v>
      </c>
      <c r="J19">
        <v>1</v>
      </c>
      <c r="K19">
        <v>1</v>
      </c>
      <c r="P19" s="33" t="s">
        <v>2</v>
      </c>
    </row>
    <row r="20" spans="1:16" x14ac:dyDescent="0.25">
      <c r="A20" t="s">
        <v>27</v>
      </c>
      <c r="B20">
        <v>2</v>
      </c>
      <c r="C20">
        <v>3</v>
      </c>
      <c r="D20">
        <v>0</v>
      </c>
      <c r="E20">
        <v>4</v>
      </c>
      <c r="G20" t="s">
        <v>13</v>
      </c>
      <c r="I20">
        <v>0</v>
      </c>
      <c r="J20">
        <v>1</v>
      </c>
      <c r="K20">
        <v>1</v>
      </c>
      <c r="P20" s="33" t="s">
        <v>3</v>
      </c>
    </row>
    <row r="21" spans="1:16" x14ac:dyDescent="0.25">
      <c r="A21" t="s">
        <v>28</v>
      </c>
      <c r="B21">
        <v>4</v>
      </c>
      <c r="C21">
        <v>3</v>
      </c>
      <c r="D21">
        <v>0</v>
      </c>
      <c r="E21">
        <v>3</v>
      </c>
      <c r="G21" t="s">
        <v>14</v>
      </c>
      <c r="H21">
        <v>1</v>
      </c>
      <c r="I21">
        <v>2</v>
      </c>
      <c r="J21">
        <v>1</v>
      </c>
      <c r="K21">
        <v>1</v>
      </c>
      <c r="P21" s="33" t="s">
        <v>4</v>
      </c>
    </row>
    <row r="22" spans="1:16" x14ac:dyDescent="0.25">
      <c r="A22" t="s">
        <v>29</v>
      </c>
      <c r="B22">
        <v>1</v>
      </c>
      <c r="C22">
        <v>2</v>
      </c>
      <c r="D22">
        <v>0</v>
      </c>
      <c r="E22">
        <v>2</v>
      </c>
      <c r="P22" s="33" t="s">
        <v>34</v>
      </c>
    </row>
    <row r="23" spans="1:16" x14ac:dyDescent="0.25">
      <c r="A23" t="s">
        <v>31</v>
      </c>
      <c r="C23">
        <v>0</v>
      </c>
      <c r="D23">
        <v>0</v>
      </c>
      <c r="E23">
        <v>1</v>
      </c>
      <c r="G23" t="s">
        <v>11</v>
      </c>
      <c r="H23">
        <v>3</v>
      </c>
      <c r="I23">
        <v>3</v>
      </c>
      <c r="J23">
        <v>2</v>
      </c>
      <c r="K23">
        <v>2</v>
      </c>
      <c r="P23" s="33" t="s">
        <v>6</v>
      </c>
    </row>
    <row r="24" spans="1:16" x14ac:dyDescent="0.25">
      <c r="A24" t="s">
        <v>32</v>
      </c>
      <c r="C24">
        <v>2</v>
      </c>
      <c r="D24">
        <v>0</v>
      </c>
      <c r="E24">
        <v>0</v>
      </c>
      <c r="G24" t="s">
        <v>16</v>
      </c>
      <c r="H24">
        <v>1</v>
      </c>
      <c r="I24">
        <v>1</v>
      </c>
      <c r="J24">
        <v>0</v>
      </c>
      <c r="K24">
        <v>0</v>
      </c>
      <c r="P24" s="33" t="s">
        <v>7</v>
      </c>
    </row>
    <row r="25" spans="1:16" x14ac:dyDescent="0.25">
      <c r="A25" t="s">
        <v>33</v>
      </c>
      <c r="B25">
        <v>2</v>
      </c>
      <c r="C25">
        <v>1</v>
      </c>
      <c r="D25">
        <v>0</v>
      </c>
      <c r="E25">
        <v>0</v>
      </c>
      <c r="G25" t="s">
        <v>17</v>
      </c>
      <c r="H25">
        <v>6</v>
      </c>
      <c r="I25">
        <v>3</v>
      </c>
      <c r="J25">
        <v>2</v>
      </c>
      <c r="K25">
        <v>4</v>
      </c>
      <c r="P25" s="33" t="s">
        <v>9</v>
      </c>
    </row>
    <row r="26" spans="1:16" x14ac:dyDescent="0.25">
      <c r="A26" t="s">
        <v>30</v>
      </c>
      <c r="C26">
        <v>0</v>
      </c>
      <c r="D26">
        <v>1</v>
      </c>
      <c r="E26">
        <v>1</v>
      </c>
      <c r="G26" t="s">
        <v>21</v>
      </c>
      <c r="H26">
        <v>9</v>
      </c>
      <c r="I26">
        <v>9</v>
      </c>
      <c r="J26">
        <v>4</v>
      </c>
      <c r="K26">
        <v>6</v>
      </c>
      <c r="P26" s="33" t="s">
        <v>14</v>
      </c>
    </row>
    <row r="27" spans="1:16" x14ac:dyDescent="0.25">
      <c r="G27" t="s">
        <v>22</v>
      </c>
      <c r="I27">
        <v>1</v>
      </c>
      <c r="J27">
        <v>5</v>
      </c>
      <c r="K27">
        <v>5</v>
      </c>
      <c r="P27" s="33" t="s">
        <v>15</v>
      </c>
    </row>
    <row r="28" spans="1:16" x14ac:dyDescent="0.25">
      <c r="A28" t="s">
        <v>21</v>
      </c>
      <c r="B28">
        <v>88</v>
      </c>
      <c r="C28">
        <v>70</v>
      </c>
      <c r="D28">
        <v>61</v>
      </c>
      <c r="E28">
        <v>56</v>
      </c>
      <c r="G28" t="s">
        <v>20</v>
      </c>
      <c r="P28" s="33" t="s">
        <v>19</v>
      </c>
    </row>
    <row r="29" spans="1:16" x14ac:dyDescent="0.25">
      <c r="A29" t="s">
        <v>12</v>
      </c>
      <c r="B29">
        <v>15</v>
      </c>
      <c r="C29">
        <v>8</v>
      </c>
      <c r="D29">
        <v>3</v>
      </c>
      <c r="E29">
        <v>4</v>
      </c>
      <c r="G29" t="s">
        <v>12</v>
      </c>
      <c r="H29">
        <v>1</v>
      </c>
      <c r="P29" s="33" t="s">
        <v>35</v>
      </c>
    </row>
    <row r="30" spans="1:16" x14ac:dyDescent="0.25">
      <c r="A30" t="s">
        <v>13</v>
      </c>
      <c r="C30">
        <v>15</v>
      </c>
      <c r="D30">
        <v>10</v>
      </c>
      <c r="E30">
        <v>13</v>
      </c>
      <c r="P30" s="36" t="s">
        <v>27</v>
      </c>
    </row>
    <row r="31" spans="1:16" x14ac:dyDescent="0.25">
      <c r="A31" t="s">
        <v>16</v>
      </c>
      <c r="B31">
        <v>15</v>
      </c>
      <c r="C31">
        <v>10</v>
      </c>
      <c r="D31">
        <v>10</v>
      </c>
      <c r="E31">
        <v>9</v>
      </c>
      <c r="P31" s="36" t="s">
        <v>28</v>
      </c>
    </row>
    <row r="32" spans="1:16" x14ac:dyDescent="0.25">
      <c r="A32" t="s">
        <v>17</v>
      </c>
      <c r="B32">
        <v>28</v>
      </c>
      <c r="C32">
        <v>19</v>
      </c>
      <c r="D32">
        <v>19</v>
      </c>
      <c r="E32">
        <v>28</v>
      </c>
      <c r="H32" s="40">
        <f>+SUM(H2:H29)</f>
        <v>83</v>
      </c>
      <c r="P32" s="36" t="s">
        <v>29</v>
      </c>
    </row>
    <row r="33" spans="1:16" x14ac:dyDescent="0.25">
      <c r="A33" t="s">
        <v>20</v>
      </c>
      <c r="B33">
        <v>3</v>
      </c>
      <c r="C33">
        <v>5</v>
      </c>
      <c r="D33">
        <v>6</v>
      </c>
      <c r="E33">
        <v>10</v>
      </c>
      <c r="P33" s="36" t="s">
        <v>31</v>
      </c>
    </row>
    <row r="34" spans="1:16" x14ac:dyDescent="0.25">
      <c r="A34" t="s">
        <v>22</v>
      </c>
      <c r="C34">
        <v>0</v>
      </c>
      <c r="D34">
        <v>2</v>
      </c>
      <c r="E34">
        <v>1</v>
      </c>
    </row>
    <row r="35" spans="1:16" x14ac:dyDescent="0.25">
      <c r="A35" t="s">
        <v>11</v>
      </c>
      <c r="B35">
        <v>34</v>
      </c>
      <c r="C35">
        <v>34</v>
      </c>
      <c r="D35">
        <v>26</v>
      </c>
      <c r="E35">
        <v>32</v>
      </c>
    </row>
    <row r="37" spans="1:16" x14ac:dyDescent="0.25">
      <c r="B37" t="s">
        <v>84</v>
      </c>
      <c r="C37" t="s">
        <v>74</v>
      </c>
      <c r="D37" t="s">
        <v>75</v>
      </c>
      <c r="E37" t="s">
        <v>76</v>
      </c>
    </row>
    <row r="38" spans="1:16" x14ac:dyDescent="0.25">
      <c r="A38" t="s">
        <v>81</v>
      </c>
      <c r="B38">
        <f>+SUM(B2:B6)</f>
        <v>61</v>
      </c>
      <c r="C38">
        <f>+SUM(C2:C6)</f>
        <v>39</v>
      </c>
      <c r="D38">
        <f>+SUM(D2:D6)</f>
        <v>77</v>
      </c>
      <c r="E38">
        <f>+SUM(E2:E6)</f>
        <v>109</v>
      </c>
      <c r="I38" t="s">
        <v>77</v>
      </c>
      <c r="J38" t="s">
        <v>79</v>
      </c>
    </row>
    <row r="39" spans="1:16" x14ac:dyDescent="0.25">
      <c r="A39" t="s">
        <v>80</v>
      </c>
      <c r="B39">
        <f>SUM(B8:B26)</f>
        <v>269</v>
      </c>
      <c r="C39">
        <f>SUM(C8:C26)</f>
        <v>313</v>
      </c>
      <c r="D39">
        <f>SUM(D8:D26)</f>
        <v>298</v>
      </c>
      <c r="E39">
        <f>SUM(E8:E26)</f>
        <v>251</v>
      </c>
      <c r="G39" t="s">
        <v>81</v>
      </c>
      <c r="H39">
        <f>+SUM(H2:H5)</f>
        <v>13</v>
      </c>
      <c r="I39">
        <f>+SUM(I2:I5)</f>
        <v>10</v>
      </c>
      <c r="J39">
        <f>+SUM(K2:K5)</f>
        <v>17</v>
      </c>
    </row>
    <row r="40" spans="1:16" x14ac:dyDescent="0.25">
      <c r="A40" t="s">
        <v>82</v>
      </c>
      <c r="B40">
        <f t="shared" ref="B40" si="0">+SUM(B28:B35)</f>
        <v>183</v>
      </c>
      <c r="C40">
        <f t="shared" ref="C40:D40" si="1">+SUM(C28:C35)</f>
        <v>161</v>
      </c>
      <c r="D40">
        <f t="shared" si="1"/>
        <v>137</v>
      </c>
      <c r="E40">
        <f>+SUM(E28:E35)</f>
        <v>153</v>
      </c>
      <c r="G40" t="s">
        <v>80</v>
      </c>
      <c r="H40">
        <f>+SUM(H8:H21)</f>
        <v>48</v>
      </c>
      <c r="I40">
        <f>+SUM(I8:I21)</f>
        <v>54</v>
      </c>
      <c r="J40">
        <f>+SUM(K8:K21)</f>
        <v>47</v>
      </c>
    </row>
    <row r="41" spans="1:16" x14ac:dyDescent="0.25">
      <c r="B41">
        <v>308</v>
      </c>
      <c r="C41">
        <v>308</v>
      </c>
      <c r="D41">
        <f>+C41</f>
        <v>308</v>
      </c>
      <c r="E41">
        <f>+D41</f>
        <v>308</v>
      </c>
      <c r="G41" t="s">
        <v>82</v>
      </c>
      <c r="H41">
        <f>+SUM(H23:H27)</f>
        <v>19</v>
      </c>
      <c r="I41">
        <f>+SUM(I23:I27)</f>
        <v>17</v>
      </c>
      <c r="J41">
        <f>+SUM(K23:K27)</f>
        <v>17</v>
      </c>
    </row>
    <row r="42" spans="1:16" x14ac:dyDescent="0.25">
      <c r="H42">
        <v>49</v>
      </c>
      <c r="I42">
        <v>49</v>
      </c>
      <c r="J42">
        <f>+I42</f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6"/>
  <sheetViews>
    <sheetView workbookViewId="0">
      <selection activeCell="H21" sqref="H21"/>
    </sheetView>
  </sheetViews>
  <sheetFormatPr defaultRowHeight="15" x14ac:dyDescent="0.25"/>
  <cols>
    <col min="1" max="1" width="24.28515625" bestFit="1" customWidth="1"/>
  </cols>
  <sheetData>
    <row r="3" spans="1:8" x14ac:dyDescent="0.25">
      <c r="A3" t="s">
        <v>87</v>
      </c>
      <c r="B3" t="s">
        <v>203</v>
      </c>
      <c r="C3" t="s">
        <v>88</v>
      </c>
      <c r="D3" t="s">
        <v>89</v>
      </c>
      <c r="G3" t="s">
        <v>1</v>
      </c>
      <c r="H3">
        <f>+COUNTIF($B$3:$B$129,G3)</f>
        <v>12</v>
      </c>
    </row>
    <row r="4" spans="1:8" x14ac:dyDescent="0.25">
      <c r="A4" t="s">
        <v>90</v>
      </c>
      <c r="B4" t="s">
        <v>17</v>
      </c>
      <c r="C4" t="s">
        <v>91</v>
      </c>
      <c r="D4" t="s">
        <v>92</v>
      </c>
      <c r="G4" t="s">
        <v>5</v>
      </c>
      <c r="H4">
        <f t="shared" ref="H4:H30" si="0">+COUNTIF($B$3:$B$129,G4)</f>
        <v>0</v>
      </c>
    </row>
    <row r="5" spans="1:8" x14ac:dyDescent="0.25">
      <c r="A5" t="s">
        <v>98</v>
      </c>
      <c r="B5" t="s">
        <v>4</v>
      </c>
      <c r="C5" t="s">
        <v>99</v>
      </c>
      <c r="D5" t="s">
        <v>94</v>
      </c>
      <c r="G5" t="s">
        <v>8</v>
      </c>
      <c r="H5">
        <f t="shared" si="0"/>
        <v>0</v>
      </c>
    </row>
    <row r="6" spans="1:8" x14ac:dyDescent="0.25">
      <c r="A6" t="s">
        <v>100</v>
      </c>
      <c r="B6" t="s">
        <v>72</v>
      </c>
      <c r="C6" t="s">
        <v>101</v>
      </c>
      <c r="D6" t="s">
        <v>96</v>
      </c>
      <c r="G6" t="s">
        <v>10</v>
      </c>
      <c r="H6">
        <f t="shared" si="0"/>
        <v>1</v>
      </c>
    </row>
    <row r="7" spans="1:8" x14ac:dyDescent="0.25">
      <c r="A7" t="s">
        <v>102</v>
      </c>
      <c r="B7" t="s">
        <v>21</v>
      </c>
      <c r="C7" t="s">
        <v>97</v>
      </c>
      <c r="D7" t="s">
        <v>96</v>
      </c>
      <c r="G7" t="s">
        <v>86</v>
      </c>
      <c r="H7">
        <f t="shared" si="0"/>
        <v>2</v>
      </c>
    </row>
    <row r="8" spans="1:8" x14ac:dyDescent="0.25">
      <c r="A8" t="s">
        <v>103</v>
      </c>
      <c r="B8" t="s">
        <v>0</v>
      </c>
      <c r="C8" t="s">
        <v>4</v>
      </c>
      <c r="D8" t="s">
        <v>94</v>
      </c>
    </row>
    <row r="9" spans="1:8" x14ac:dyDescent="0.25">
      <c r="A9" t="s">
        <v>104</v>
      </c>
      <c r="B9" t="s">
        <v>21</v>
      </c>
      <c r="C9" t="s">
        <v>105</v>
      </c>
      <c r="D9" t="s">
        <v>96</v>
      </c>
      <c r="G9" t="s">
        <v>72</v>
      </c>
      <c r="H9">
        <f t="shared" si="0"/>
        <v>19</v>
      </c>
    </row>
    <row r="10" spans="1:8" x14ac:dyDescent="0.25">
      <c r="A10" t="s">
        <v>109</v>
      </c>
      <c r="B10" t="s">
        <v>86</v>
      </c>
      <c r="C10" t="s">
        <v>108</v>
      </c>
      <c r="D10" t="s">
        <v>96</v>
      </c>
      <c r="G10" t="s">
        <v>0</v>
      </c>
      <c r="H10">
        <f t="shared" si="0"/>
        <v>15</v>
      </c>
    </row>
    <row r="11" spans="1:8" x14ac:dyDescent="0.25">
      <c r="A11" t="s">
        <v>110</v>
      </c>
      <c r="B11" t="s">
        <v>11</v>
      </c>
      <c r="C11" t="s">
        <v>101</v>
      </c>
      <c r="D11" t="s">
        <v>96</v>
      </c>
      <c r="G11" t="s">
        <v>7</v>
      </c>
      <c r="H11">
        <f t="shared" si="0"/>
        <v>0</v>
      </c>
    </row>
    <row r="12" spans="1:8" x14ac:dyDescent="0.25">
      <c r="A12" t="s">
        <v>111</v>
      </c>
      <c r="B12" t="s">
        <v>0</v>
      </c>
      <c r="C12" t="s">
        <v>99</v>
      </c>
      <c r="D12" t="s">
        <v>96</v>
      </c>
      <c r="G12" t="s">
        <v>3</v>
      </c>
      <c r="H12">
        <f t="shared" si="0"/>
        <v>1</v>
      </c>
    </row>
    <row r="13" spans="1:8" x14ac:dyDescent="0.25">
      <c r="A13" t="s">
        <v>112</v>
      </c>
      <c r="B13" t="s">
        <v>78</v>
      </c>
      <c r="C13" t="s">
        <v>113</v>
      </c>
      <c r="D13" t="s">
        <v>96</v>
      </c>
      <c r="G13" t="s">
        <v>9</v>
      </c>
      <c r="H13">
        <f t="shared" si="0"/>
        <v>7</v>
      </c>
    </row>
    <row r="14" spans="1:8" x14ac:dyDescent="0.25">
      <c r="A14" t="s">
        <v>116</v>
      </c>
      <c r="B14" t="s">
        <v>4</v>
      </c>
      <c r="C14" t="s">
        <v>108</v>
      </c>
      <c r="D14" t="s">
        <v>96</v>
      </c>
      <c r="G14" t="s">
        <v>4</v>
      </c>
      <c r="H14">
        <f t="shared" si="0"/>
        <v>4</v>
      </c>
    </row>
    <row r="15" spans="1:8" x14ac:dyDescent="0.25">
      <c r="A15" t="s">
        <v>117</v>
      </c>
      <c r="B15" t="s">
        <v>0</v>
      </c>
      <c r="C15" t="s">
        <v>115</v>
      </c>
      <c r="D15" t="s">
        <v>94</v>
      </c>
      <c r="G15" t="s">
        <v>19</v>
      </c>
      <c r="H15">
        <f t="shared" si="0"/>
        <v>0</v>
      </c>
    </row>
    <row r="16" spans="1:8" x14ac:dyDescent="0.25">
      <c r="A16" t="s">
        <v>119</v>
      </c>
      <c r="B16" t="s">
        <v>17</v>
      </c>
      <c r="C16" t="s">
        <v>95</v>
      </c>
      <c r="D16" t="s">
        <v>96</v>
      </c>
      <c r="G16" t="s">
        <v>6</v>
      </c>
      <c r="H16">
        <f t="shared" si="0"/>
        <v>0</v>
      </c>
    </row>
    <row r="17" spans="1:8" x14ac:dyDescent="0.25">
      <c r="A17" t="s">
        <v>121</v>
      </c>
      <c r="B17" t="s">
        <v>21</v>
      </c>
      <c r="C17" t="s">
        <v>122</v>
      </c>
      <c r="D17" t="s">
        <v>96</v>
      </c>
      <c r="G17" t="s">
        <v>15</v>
      </c>
      <c r="H17">
        <f t="shared" si="0"/>
        <v>0</v>
      </c>
    </row>
    <row r="18" spans="1:8" x14ac:dyDescent="0.25">
      <c r="A18" t="s">
        <v>123</v>
      </c>
      <c r="B18" t="s">
        <v>1</v>
      </c>
      <c r="C18" t="s">
        <v>120</v>
      </c>
      <c r="D18" t="s">
        <v>96</v>
      </c>
      <c r="G18" t="s">
        <v>29</v>
      </c>
      <c r="H18">
        <f t="shared" si="0"/>
        <v>0</v>
      </c>
    </row>
    <row r="19" spans="1:8" x14ac:dyDescent="0.25">
      <c r="A19" t="s">
        <v>124</v>
      </c>
      <c r="B19" t="s">
        <v>9</v>
      </c>
      <c r="C19" t="s">
        <v>105</v>
      </c>
      <c r="D19" t="s">
        <v>96</v>
      </c>
      <c r="G19" t="s">
        <v>78</v>
      </c>
      <c r="H19">
        <f t="shared" si="0"/>
        <v>1</v>
      </c>
    </row>
    <row r="20" spans="1:8" x14ac:dyDescent="0.25">
      <c r="A20" t="s">
        <v>125</v>
      </c>
      <c r="B20" t="s">
        <v>72</v>
      </c>
      <c r="C20" t="s">
        <v>126</v>
      </c>
      <c r="D20" t="s">
        <v>96</v>
      </c>
      <c r="G20" t="s">
        <v>27</v>
      </c>
      <c r="H20">
        <f t="shared" si="0"/>
        <v>0</v>
      </c>
    </row>
    <row r="21" spans="1:8" x14ac:dyDescent="0.25">
      <c r="A21" t="s">
        <v>127</v>
      </c>
      <c r="B21" t="s">
        <v>0</v>
      </c>
      <c r="C21" t="s">
        <v>118</v>
      </c>
      <c r="D21" t="s">
        <v>96</v>
      </c>
      <c r="G21" t="s">
        <v>13</v>
      </c>
      <c r="H21">
        <f t="shared" si="0"/>
        <v>0</v>
      </c>
    </row>
    <row r="22" spans="1:8" x14ac:dyDescent="0.25">
      <c r="A22" t="s">
        <v>128</v>
      </c>
      <c r="B22" t="s">
        <v>21</v>
      </c>
      <c r="C22" t="s">
        <v>97</v>
      </c>
      <c r="D22" t="s">
        <v>94</v>
      </c>
      <c r="G22" t="s">
        <v>14</v>
      </c>
      <c r="H22">
        <f t="shared" si="0"/>
        <v>1</v>
      </c>
    </row>
    <row r="23" spans="1:8" x14ac:dyDescent="0.25">
      <c r="A23" t="s">
        <v>129</v>
      </c>
      <c r="B23" t="s">
        <v>1</v>
      </c>
      <c r="C23" t="s">
        <v>115</v>
      </c>
      <c r="D23" t="s">
        <v>96</v>
      </c>
    </row>
    <row r="24" spans="1:8" x14ac:dyDescent="0.25">
      <c r="A24" t="s">
        <v>130</v>
      </c>
      <c r="B24" t="s">
        <v>1</v>
      </c>
      <c r="C24" t="s">
        <v>118</v>
      </c>
      <c r="D24" t="s">
        <v>94</v>
      </c>
      <c r="G24" t="s">
        <v>11</v>
      </c>
      <c r="H24">
        <f t="shared" si="0"/>
        <v>3</v>
      </c>
    </row>
    <row r="25" spans="1:8" x14ac:dyDescent="0.25">
      <c r="A25" t="s">
        <v>131</v>
      </c>
      <c r="B25" t="s">
        <v>9</v>
      </c>
      <c r="C25" t="s">
        <v>126</v>
      </c>
      <c r="D25" t="s">
        <v>94</v>
      </c>
      <c r="G25" t="s">
        <v>16</v>
      </c>
      <c r="H25">
        <f t="shared" si="0"/>
        <v>1</v>
      </c>
    </row>
    <row r="26" spans="1:8" x14ac:dyDescent="0.25">
      <c r="A26" t="s">
        <v>132</v>
      </c>
      <c r="B26" t="s">
        <v>0</v>
      </c>
      <c r="C26" t="s">
        <v>91</v>
      </c>
      <c r="D26" t="s">
        <v>94</v>
      </c>
      <c r="G26" t="s">
        <v>17</v>
      </c>
      <c r="H26">
        <f t="shared" si="0"/>
        <v>6</v>
      </c>
    </row>
    <row r="27" spans="1:8" x14ac:dyDescent="0.25">
      <c r="A27" t="s">
        <v>133</v>
      </c>
      <c r="B27" t="s">
        <v>21</v>
      </c>
      <c r="C27" t="s">
        <v>91</v>
      </c>
      <c r="D27" t="s">
        <v>96</v>
      </c>
      <c r="G27" t="s">
        <v>21</v>
      </c>
      <c r="H27">
        <f t="shared" si="0"/>
        <v>9</v>
      </c>
    </row>
    <row r="28" spans="1:8" x14ac:dyDescent="0.25">
      <c r="A28" t="s">
        <v>134</v>
      </c>
      <c r="B28" t="s">
        <v>9</v>
      </c>
      <c r="C28" t="s">
        <v>93</v>
      </c>
      <c r="D28" t="s">
        <v>94</v>
      </c>
      <c r="G28" t="s">
        <v>22</v>
      </c>
      <c r="H28">
        <f t="shared" si="0"/>
        <v>0</v>
      </c>
    </row>
    <row r="29" spans="1:8" x14ac:dyDescent="0.25">
      <c r="A29" t="s">
        <v>135</v>
      </c>
      <c r="B29" t="s">
        <v>0</v>
      </c>
      <c r="C29" t="s">
        <v>4</v>
      </c>
      <c r="D29" t="s">
        <v>96</v>
      </c>
      <c r="G29" t="s">
        <v>20</v>
      </c>
      <c r="H29">
        <f t="shared" si="0"/>
        <v>0</v>
      </c>
    </row>
    <row r="30" spans="1:8" x14ac:dyDescent="0.25">
      <c r="A30" t="s">
        <v>137</v>
      </c>
      <c r="B30" t="s">
        <v>3</v>
      </c>
      <c r="C30" t="s">
        <v>138</v>
      </c>
      <c r="D30" t="s">
        <v>94</v>
      </c>
      <c r="G30" t="s">
        <v>12</v>
      </c>
      <c r="H30">
        <f t="shared" si="0"/>
        <v>1</v>
      </c>
    </row>
    <row r="31" spans="1:8" x14ac:dyDescent="0.25">
      <c r="A31" t="s">
        <v>140</v>
      </c>
      <c r="B31" t="s">
        <v>72</v>
      </c>
      <c r="C31" t="s">
        <v>139</v>
      </c>
      <c r="D31" t="s">
        <v>96</v>
      </c>
    </row>
    <row r="32" spans="1:8" x14ac:dyDescent="0.25">
      <c r="A32" t="s">
        <v>143</v>
      </c>
      <c r="B32" t="s">
        <v>72</v>
      </c>
      <c r="C32" t="s">
        <v>107</v>
      </c>
      <c r="D32" t="s">
        <v>96</v>
      </c>
    </row>
    <row r="33" spans="1:4" x14ac:dyDescent="0.25">
      <c r="A33" t="s">
        <v>144</v>
      </c>
      <c r="B33" t="s">
        <v>72</v>
      </c>
      <c r="C33" t="s">
        <v>106</v>
      </c>
      <c r="D33" t="s">
        <v>96</v>
      </c>
    </row>
    <row r="34" spans="1:4" x14ac:dyDescent="0.25">
      <c r="A34" t="s">
        <v>146</v>
      </c>
      <c r="B34" t="s">
        <v>72</v>
      </c>
      <c r="C34" t="s">
        <v>141</v>
      </c>
      <c r="D34" t="s">
        <v>142</v>
      </c>
    </row>
    <row r="35" spans="1:4" x14ac:dyDescent="0.25">
      <c r="A35" t="s">
        <v>147</v>
      </c>
      <c r="B35" t="s">
        <v>72</v>
      </c>
      <c r="C35" t="s">
        <v>118</v>
      </c>
      <c r="D35" t="s">
        <v>96</v>
      </c>
    </row>
    <row r="36" spans="1:4" x14ac:dyDescent="0.25">
      <c r="A36" t="s">
        <v>148</v>
      </c>
      <c r="B36" t="s">
        <v>1</v>
      </c>
      <c r="C36" t="s">
        <v>149</v>
      </c>
      <c r="D36" t="s">
        <v>96</v>
      </c>
    </row>
    <row r="37" spans="1:4" x14ac:dyDescent="0.25">
      <c r="A37" t="s">
        <v>150</v>
      </c>
      <c r="B37" t="s">
        <v>21</v>
      </c>
      <c r="C37" t="s">
        <v>114</v>
      </c>
      <c r="D37" t="s">
        <v>96</v>
      </c>
    </row>
    <row r="38" spans="1:4" x14ac:dyDescent="0.25">
      <c r="A38" t="s">
        <v>151</v>
      </c>
      <c r="B38" t="s">
        <v>16</v>
      </c>
      <c r="C38" t="s">
        <v>136</v>
      </c>
      <c r="D38" t="s">
        <v>94</v>
      </c>
    </row>
    <row r="39" spans="1:4" x14ac:dyDescent="0.25">
      <c r="A39" t="s">
        <v>152</v>
      </c>
      <c r="B39" t="s">
        <v>72</v>
      </c>
      <c r="C39" t="s">
        <v>153</v>
      </c>
      <c r="D39" t="s">
        <v>94</v>
      </c>
    </row>
    <row r="40" spans="1:4" x14ac:dyDescent="0.25">
      <c r="A40" t="s">
        <v>154</v>
      </c>
      <c r="B40" t="s">
        <v>1</v>
      </c>
      <c r="C40" t="s">
        <v>145</v>
      </c>
      <c r="D40" t="s">
        <v>94</v>
      </c>
    </row>
    <row r="41" spans="1:4" x14ac:dyDescent="0.25">
      <c r="A41" t="s">
        <v>155</v>
      </c>
      <c r="B41" t="s">
        <v>17</v>
      </c>
      <c r="C41" t="s">
        <v>99</v>
      </c>
      <c r="D41" t="s">
        <v>96</v>
      </c>
    </row>
    <row r="42" spans="1:4" x14ac:dyDescent="0.25">
      <c r="A42" t="s">
        <v>156</v>
      </c>
      <c r="B42" t="s">
        <v>11</v>
      </c>
      <c r="C42" t="s">
        <v>141</v>
      </c>
      <c r="D42" t="s">
        <v>96</v>
      </c>
    </row>
    <row r="43" spans="1:4" x14ac:dyDescent="0.25">
      <c r="A43" t="s">
        <v>157</v>
      </c>
      <c r="B43" t="s">
        <v>17</v>
      </c>
      <c r="C43" t="s">
        <v>108</v>
      </c>
      <c r="D43" t="s">
        <v>94</v>
      </c>
    </row>
    <row r="44" spans="1:4" x14ac:dyDescent="0.25">
      <c r="A44" t="s">
        <v>158</v>
      </c>
      <c r="B44" t="s">
        <v>4</v>
      </c>
      <c r="C44" t="s">
        <v>159</v>
      </c>
      <c r="D44" t="s">
        <v>96</v>
      </c>
    </row>
    <row r="45" spans="1:4" x14ac:dyDescent="0.25">
      <c r="A45" t="s">
        <v>160</v>
      </c>
      <c r="B45" t="s">
        <v>9</v>
      </c>
      <c r="C45" t="s">
        <v>149</v>
      </c>
      <c r="D45" t="s">
        <v>94</v>
      </c>
    </row>
    <row r="46" spans="1:4" x14ac:dyDescent="0.25">
      <c r="A46" t="s">
        <v>161</v>
      </c>
      <c r="B46" t="s">
        <v>72</v>
      </c>
      <c r="C46" t="s">
        <v>95</v>
      </c>
      <c r="D46" t="s">
        <v>94</v>
      </c>
    </row>
    <row r="47" spans="1:4" x14ac:dyDescent="0.25">
      <c r="A47" t="s">
        <v>162</v>
      </c>
      <c r="B47" t="s">
        <v>1</v>
      </c>
      <c r="C47" t="s">
        <v>145</v>
      </c>
      <c r="D47" t="s">
        <v>96</v>
      </c>
    </row>
    <row r="48" spans="1:4" x14ac:dyDescent="0.25">
      <c r="A48" t="s">
        <v>163</v>
      </c>
      <c r="B48" t="s">
        <v>1</v>
      </c>
      <c r="C48" t="s">
        <v>139</v>
      </c>
      <c r="D48" t="s">
        <v>96</v>
      </c>
    </row>
    <row r="49" spans="1:4" x14ac:dyDescent="0.25">
      <c r="A49" t="s">
        <v>164</v>
      </c>
      <c r="B49" t="s">
        <v>72</v>
      </c>
      <c r="C49" t="s">
        <v>115</v>
      </c>
      <c r="D49" t="s">
        <v>96</v>
      </c>
    </row>
    <row r="50" spans="1:4" x14ac:dyDescent="0.25">
      <c r="A50" t="s">
        <v>165</v>
      </c>
      <c r="B50" t="s">
        <v>72</v>
      </c>
      <c r="C50" t="s">
        <v>141</v>
      </c>
      <c r="D50" t="s">
        <v>94</v>
      </c>
    </row>
    <row r="51" spans="1:4" x14ac:dyDescent="0.25">
      <c r="A51" t="s">
        <v>166</v>
      </c>
      <c r="B51" t="s">
        <v>1</v>
      </c>
      <c r="C51" t="s">
        <v>159</v>
      </c>
      <c r="D51" t="s">
        <v>94</v>
      </c>
    </row>
    <row r="52" spans="1:4" x14ac:dyDescent="0.25">
      <c r="A52" t="s">
        <v>167</v>
      </c>
      <c r="B52" t="s">
        <v>72</v>
      </c>
      <c r="C52" t="s">
        <v>159</v>
      </c>
      <c r="D52" t="s">
        <v>96</v>
      </c>
    </row>
    <row r="53" spans="1:4" x14ac:dyDescent="0.25">
      <c r="A53" t="s">
        <v>168</v>
      </c>
      <c r="B53" t="s">
        <v>0</v>
      </c>
      <c r="C53" t="s">
        <v>114</v>
      </c>
      <c r="D53" t="s">
        <v>96</v>
      </c>
    </row>
    <row r="54" spans="1:4" x14ac:dyDescent="0.25">
      <c r="A54" t="s">
        <v>169</v>
      </c>
      <c r="B54" t="s">
        <v>0</v>
      </c>
      <c r="C54" t="s">
        <v>120</v>
      </c>
      <c r="D54" t="s">
        <v>96</v>
      </c>
    </row>
    <row r="55" spans="1:4" x14ac:dyDescent="0.25">
      <c r="A55" t="s">
        <v>170</v>
      </c>
      <c r="B55" t="s">
        <v>4</v>
      </c>
      <c r="C55" t="s">
        <v>106</v>
      </c>
      <c r="D55" t="s">
        <v>96</v>
      </c>
    </row>
    <row r="56" spans="1:4" x14ac:dyDescent="0.25">
      <c r="A56" t="s">
        <v>171</v>
      </c>
      <c r="B56" t="s">
        <v>10</v>
      </c>
      <c r="C56" t="s">
        <v>149</v>
      </c>
      <c r="D56" t="s">
        <v>96</v>
      </c>
    </row>
    <row r="57" spans="1:4" x14ac:dyDescent="0.25">
      <c r="A57" t="s">
        <v>172</v>
      </c>
      <c r="B57" t="s">
        <v>14</v>
      </c>
      <c r="C57" t="s">
        <v>138</v>
      </c>
      <c r="D57" t="s">
        <v>96</v>
      </c>
    </row>
    <row r="58" spans="1:4" x14ac:dyDescent="0.25">
      <c r="A58" t="s">
        <v>173</v>
      </c>
      <c r="B58" t="s">
        <v>1</v>
      </c>
      <c r="C58" t="s">
        <v>153</v>
      </c>
      <c r="D58" t="s">
        <v>96</v>
      </c>
    </row>
    <row r="59" spans="1:4" x14ac:dyDescent="0.25">
      <c r="A59" t="s">
        <v>174</v>
      </c>
      <c r="B59" t="s">
        <v>0</v>
      </c>
      <c r="C59" t="s">
        <v>120</v>
      </c>
      <c r="D59" t="s">
        <v>94</v>
      </c>
    </row>
    <row r="60" spans="1:4" x14ac:dyDescent="0.25">
      <c r="A60" t="s">
        <v>175</v>
      </c>
      <c r="B60" t="s">
        <v>1</v>
      </c>
      <c r="C60" t="s">
        <v>101</v>
      </c>
      <c r="D60" t="s">
        <v>94</v>
      </c>
    </row>
    <row r="61" spans="1:4" x14ac:dyDescent="0.25">
      <c r="A61" t="s">
        <v>176</v>
      </c>
      <c r="B61" t="s">
        <v>12</v>
      </c>
      <c r="C61" t="s">
        <v>107</v>
      </c>
      <c r="D61" t="s">
        <v>96</v>
      </c>
    </row>
    <row r="62" spans="1:4" x14ac:dyDescent="0.25">
      <c r="A62" t="s">
        <v>177</v>
      </c>
      <c r="B62" t="s">
        <v>0</v>
      </c>
      <c r="C62" t="s">
        <v>105</v>
      </c>
      <c r="D62" t="s">
        <v>94</v>
      </c>
    </row>
    <row r="63" spans="1:4" x14ac:dyDescent="0.25">
      <c r="A63" t="s">
        <v>178</v>
      </c>
      <c r="B63" t="s">
        <v>0</v>
      </c>
      <c r="C63" t="s">
        <v>122</v>
      </c>
      <c r="D63" t="s">
        <v>94</v>
      </c>
    </row>
    <row r="64" spans="1:4" x14ac:dyDescent="0.25">
      <c r="A64" t="s">
        <v>179</v>
      </c>
      <c r="B64" t="s">
        <v>9</v>
      </c>
      <c r="C64" t="s">
        <v>113</v>
      </c>
      <c r="D64" t="s">
        <v>94</v>
      </c>
    </row>
    <row r="65" spans="1:4" x14ac:dyDescent="0.25">
      <c r="A65" t="s">
        <v>180</v>
      </c>
      <c r="B65" t="s">
        <v>17</v>
      </c>
      <c r="C65" t="s">
        <v>4</v>
      </c>
      <c r="D65" t="s">
        <v>96</v>
      </c>
    </row>
    <row r="66" spans="1:4" x14ac:dyDescent="0.25">
      <c r="A66" t="s">
        <v>181</v>
      </c>
      <c r="B66" t="s">
        <v>0</v>
      </c>
      <c r="C66" t="s">
        <v>141</v>
      </c>
      <c r="D66" t="s">
        <v>96</v>
      </c>
    </row>
    <row r="67" spans="1:4" x14ac:dyDescent="0.25">
      <c r="A67" t="s">
        <v>182</v>
      </c>
      <c r="B67" t="s">
        <v>17</v>
      </c>
      <c r="C67" t="s">
        <v>136</v>
      </c>
      <c r="D67" t="s">
        <v>96</v>
      </c>
    </row>
    <row r="68" spans="1:4" x14ac:dyDescent="0.25">
      <c r="A68" t="s">
        <v>183</v>
      </c>
      <c r="B68" t="s">
        <v>86</v>
      </c>
      <c r="C68" t="s">
        <v>95</v>
      </c>
      <c r="D68" t="s">
        <v>96</v>
      </c>
    </row>
    <row r="69" spans="1:4" x14ac:dyDescent="0.25">
      <c r="A69" t="s">
        <v>184</v>
      </c>
      <c r="B69" t="s">
        <v>21</v>
      </c>
      <c r="C69" t="s">
        <v>185</v>
      </c>
      <c r="D69" t="s">
        <v>96</v>
      </c>
    </row>
    <row r="70" spans="1:4" x14ac:dyDescent="0.25">
      <c r="A70" t="s">
        <v>186</v>
      </c>
      <c r="B70" t="s">
        <v>72</v>
      </c>
      <c r="C70" t="s">
        <v>185</v>
      </c>
      <c r="D70" t="s">
        <v>94</v>
      </c>
    </row>
    <row r="71" spans="1:4" x14ac:dyDescent="0.25">
      <c r="A71" t="s">
        <v>187</v>
      </c>
      <c r="B71" t="s">
        <v>1</v>
      </c>
      <c r="C71" t="s">
        <v>114</v>
      </c>
      <c r="D71" t="s">
        <v>94</v>
      </c>
    </row>
    <row r="72" spans="1:4" x14ac:dyDescent="0.25">
      <c r="A72" t="s">
        <v>188</v>
      </c>
      <c r="B72" t="s">
        <v>72</v>
      </c>
      <c r="C72" t="s">
        <v>122</v>
      </c>
      <c r="D72" t="s">
        <v>96</v>
      </c>
    </row>
    <row r="73" spans="1:4" x14ac:dyDescent="0.25">
      <c r="A73" t="s">
        <v>189</v>
      </c>
      <c r="B73" t="s">
        <v>72</v>
      </c>
      <c r="C73" t="s">
        <v>93</v>
      </c>
      <c r="D73" t="s">
        <v>96</v>
      </c>
    </row>
    <row r="74" spans="1:4" x14ac:dyDescent="0.25">
      <c r="A74" t="s">
        <v>190</v>
      </c>
      <c r="B74" t="s">
        <v>11</v>
      </c>
      <c r="C74" t="s">
        <v>106</v>
      </c>
      <c r="D74" t="s">
        <v>94</v>
      </c>
    </row>
    <row r="75" spans="1:4" x14ac:dyDescent="0.25">
      <c r="A75" t="s">
        <v>191</v>
      </c>
      <c r="B75" t="s">
        <v>72</v>
      </c>
      <c r="C75" t="s">
        <v>113</v>
      </c>
      <c r="D75" t="s">
        <v>96</v>
      </c>
    </row>
    <row r="76" spans="1:4" x14ac:dyDescent="0.25">
      <c r="A76" t="s">
        <v>192</v>
      </c>
      <c r="B76" t="s">
        <v>9</v>
      </c>
      <c r="C76" t="s">
        <v>97</v>
      </c>
      <c r="D76" t="s">
        <v>96</v>
      </c>
    </row>
    <row r="77" spans="1:4" x14ac:dyDescent="0.25">
      <c r="A77" t="s">
        <v>193</v>
      </c>
      <c r="B77" t="s">
        <v>1</v>
      </c>
      <c r="C77" t="s">
        <v>139</v>
      </c>
      <c r="D77" t="s">
        <v>94</v>
      </c>
    </row>
    <row r="78" spans="1:4" x14ac:dyDescent="0.25">
      <c r="A78" t="s">
        <v>194</v>
      </c>
      <c r="B78" t="s">
        <v>72</v>
      </c>
      <c r="C78" t="s">
        <v>126</v>
      </c>
      <c r="D78" t="s">
        <v>96</v>
      </c>
    </row>
    <row r="79" spans="1:4" x14ac:dyDescent="0.25">
      <c r="A79" t="s">
        <v>195</v>
      </c>
      <c r="B79" t="s">
        <v>72</v>
      </c>
      <c r="C79" t="s">
        <v>138</v>
      </c>
      <c r="D79" t="s">
        <v>96</v>
      </c>
    </row>
    <row r="80" spans="1:4" x14ac:dyDescent="0.25">
      <c r="A80" t="s">
        <v>196</v>
      </c>
      <c r="B80" t="s">
        <v>0</v>
      </c>
      <c r="C80" t="s">
        <v>153</v>
      </c>
      <c r="D80" t="s">
        <v>96</v>
      </c>
    </row>
    <row r="81" spans="1:4" x14ac:dyDescent="0.25">
      <c r="A81" t="s">
        <v>197</v>
      </c>
      <c r="B81" t="s">
        <v>9</v>
      </c>
      <c r="C81" t="s">
        <v>185</v>
      </c>
      <c r="D81" t="s">
        <v>96</v>
      </c>
    </row>
    <row r="82" spans="1:4" x14ac:dyDescent="0.25">
      <c r="A82" t="s">
        <v>198</v>
      </c>
      <c r="B82" t="s">
        <v>21</v>
      </c>
      <c r="C82" t="s">
        <v>145</v>
      </c>
      <c r="D82" t="s">
        <v>96</v>
      </c>
    </row>
    <row r="83" spans="1:4" x14ac:dyDescent="0.25">
      <c r="A83" t="s">
        <v>199</v>
      </c>
      <c r="B83" t="s">
        <v>0</v>
      </c>
      <c r="C83" t="s">
        <v>136</v>
      </c>
      <c r="D83" t="s">
        <v>96</v>
      </c>
    </row>
    <row r="84" spans="1:4" x14ac:dyDescent="0.25">
      <c r="A84" t="s">
        <v>200</v>
      </c>
      <c r="B84" t="s">
        <v>0</v>
      </c>
      <c r="C84" t="s">
        <v>93</v>
      </c>
      <c r="D84" t="s">
        <v>96</v>
      </c>
    </row>
    <row r="85" spans="1:4" x14ac:dyDescent="0.25">
      <c r="A85" t="s">
        <v>201</v>
      </c>
      <c r="B85" t="s">
        <v>21</v>
      </c>
      <c r="C85" t="s">
        <v>107</v>
      </c>
      <c r="D85" t="s">
        <v>94</v>
      </c>
    </row>
    <row r="86" spans="1:4" x14ac:dyDescent="0.25">
      <c r="A86" t="s">
        <v>202</v>
      </c>
      <c r="B86" t="s">
        <v>72</v>
      </c>
      <c r="C86" t="s">
        <v>91</v>
      </c>
      <c r="D8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medidas econômicas</vt:lpstr>
      <vt:lpstr>Sheet1</vt:lpstr>
      <vt:lpstr>Sheet2</vt:lpstr>
      <vt:lpstr>bancadas</vt:lpstr>
      <vt:lpstr>Sheet5</vt:lpstr>
      <vt:lpstr>Chart1</vt:lpstr>
      <vt:lpstr>Chart1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Luiz Rocha Polydoro</dc:creator>
  <cp:lastModifiedBy>Angelo Luiz Rocha Polydoro</cp:lastModifiedBy>
  <dcterms:created xsi:type="dcterms:W3CDTF">2018-10-08T13:22:48Z</dcterms:created>
  <dcterms:modified xsi:type="dcterms:W3CDTF">2018-10-22T19:52:37Z</dcterms:modified>
</cp:coreProperties>
</file>