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4" i="2" l="1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N22" i="2"/>
  <c r="N21" i="2"/>
  <c r="N20" i="2"/>
  <c r="N19" i="2"/>
  <c r="R19" i="2" s="1"/>
  <c r="N18" i="2"/>
  <c r="R18" i="2" s="1"/>
  <c r="N17" i="2"/>
  <c r="R17" i="2" s="1"/>
  <c r="N16" i="2"/>
  <c r="N15" i="2"/>
  <c r="N14" i="2"/>
  <c r="N13" i="2"/>
  <c r="N12" i="2"/>
  <c r="N11" i="2"/>
  <c r="R11" i="2" s="1"/>
  <c r="N10" i="2"/>
  <c r="R10" i="2" s="1"/>
  <c r="N9" i="2"/>
  <c r="R9" i="2" s="1"/>
  <c r="N8" i="2"/>
  <c r="N6" i="2"/>
  <c r="N5" i="2"/>
  <c r="N4" i="2"/>
  <c r="N3" i="2"/>
  <c r="R3" i="2" s="1"/>
  <c r="N23" i="2"/>
  <c r="R23" i="2" s="1"/>
  <c r="R21" i="2"/>
  <c r="R15" i="2"/>
  <c r="R13" i="2"/>
  <c r="R7" i="2"/>
  <c r="R5" i="2"/>
  <c r="P24" i="2"/>
  <c r="N24" i="2" s="1"/>
  <c r="O24" i="2"/>
  <c r="R22" i="2"/>
  <c r="R20" i="2"/>
  <c r="R16" i="2"/>
  <c r="R14" i="2"/>
  <c r="R12" i="2"/>
  <c r="R8" i="2"/>
  <c r="R6" i="2"/>
  <c r="R4" i="2"/>
  <c r="R24" i="2" l="1"/>
  <c r="K24" i="2" l="1"/>
  <c r="M23" i="2"/>
  <c r="M22" i="2"/>
  <c r="M21" i="2"/>
  <c r="M20" i="2"/>
  <c r="M19" i="2"/>
  <c r="M18" i="2"/>
  <c r="M13" i="2"/>
  <c r="M11" i="2"/>
  <c r="I4" i="2"/>
  <c r="M4" i="2" s="1"/>
  <c r="I3" i="2"/>
  <c r="M6" i="2" l="1"/>
  <c r="M10" i="2"/>
  <c r="M12" i="2"/>
  <c r="M14" i="2"/>
  <c r="M8" i="2"/>
  <c r="M15" i="2"/>
  <c r="M17" i="2"/>
  <c r="M3" i="2"/>
  <c r="I24" i="2"/>
  <c r="M5" i="2"/>
  <c r="M7" i="2"/>
  <c r="M9" i="2"/>
  <c r="M16" i="2"/>
  <c r="J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X7" i="1"/>
  <c r="X10" i="1"/>
  <c r="X12" i="1"/>
  <c r="X13" i="1"/>
  <c r="X22" i="1"/>
  <c r="X29" i="1"/>
  <c r="X40" i="1"/>
  <c r="X41" i="1"/>
  <c r="X42" i="1"/>
  <c r="X43" i="1"/>
  <c r="X46" i="1"/>
  <c r="X47" i="1"/>
  <c r="X54" i="1"/>
  <c r="X56" i="1"/>
  <c r="X59" i="1"/>
  <c r="X61" i="1"/>
  <c r="X62" i="1"/>
  <c r="X63" i="1"/>
  <c r="X65" i="1"/>
  <c r="W7" i="1"/>
  <c r="W10" i="1"/>
  <c r="W12" i="1"/>
  <c r="W13" i="1"/>
  <c r="W22" i="1"/>
  <c r="W29" i="1"/>
  <c r="W40" i="1"/>
  <c r="W41" i="1"/>
  <c r="W42" i="1"/>
  <c r="W43" i="1"/>
  <c r="W46" i="1"/>
  <c r="W47" i="1"/>
  <c r="W54" i="1"/>
  <c r="C17" i="2" s="1"/>
  <c r="W56" i="1"/>
  <c r="W59" i="1"/>
  <c r="W61" i="1"/>
  <c r="W62" i="1"/>
  <c r="W63" i="1"/>
  <c r="W65" i="1"/>
  <c r="Q4" i="1"/>
  <c r="S4" i="1" s="1"/>
  <c r="R4" i="1"/>
  <c r="Q5" i="1"/>
  <c r="S5" i="1" s="1"/>
  <c r="T5" i="1" s="1"/>
  <c r="R5" i="1"/>
  <c r="Q6" i="1"/>
  <c r="S6" i="1" s="1"/>
  <c r="T6" i="1" s="1"/>
  <c r="R6" i="1"/>
  <c r="Q7" i="1"/>
  <c r="S7" i="1" s="1"/>
  <c r="T7" i="1" s="1"/>
  <c r="R7" i="1"/>
  <c r="Q8" i="1"/>
  <c r="S8" i="1" s="1"/>
  <c r="R8" i="1"/>
  <c r="Q9" i="1"/>
  <c r="S9" i="1" s="1"/>
  <c r="T9" i="1" s="1"/>
  <c r="R9" i="1"/>
  <c r="Q10" i="1"/>
  <c r="S10" i="1" s="1"/>
  <c r="R10" i="1"/>
  <c r="Q11" i="1"/>
  <c r="S11" i="1" s="1"/>
  <c r="T11" i="1" s="1"/>
  <c r="R11" i="1"/>
  <c r="Q12" i="1"/>
  <c r="S12" i="1" s="1"/>
  <c r="R12" i="1"/>
  <c r="Q13" i="1"/>
  <c r="S13" i="1" s="1"/>
  <c r="T13" i="1" s="1"/>
  <c r="R13" i="1"/>
  <c r="Q14" i="1"/>
  <c r="S14" i="1" s="1"/>
  <c r="R14" i="1"/>
  <c r="Q15" i="1"/>
  <c r="S15" i="1" s="1"/>
  <c r="T15" i="1" s="1"/>
  <c r="R15" i="1"/>
  <c r="Q16" i="1"/>
  <c r="S16" i="1" s="1"/>
  <c r="R16" i="1"/>
  <c r="Q17" i="1"/>
  <c r="S17" i="1" s="1"/>
  <c r="T17" i="1" s="1"/>
  <c r="R17" i="1"/>
  <c r="Q18" i="1"/>
  <c r="S18" i="1" s="1"/>
  <c r="R18" i="1"/>
  <c r="Q19" i="1"/>
  <c r="S19" i="1" s="1"/>
  <c r="T19" i="1" s="1"/>
  <c r="R19" i="1"/>
  <c r="Q20" i="1"/>
  <c r="S20" i="1" s="1"/>
  <c r="R20" i="1"/>
  <c r="Q21" i="1"/>
  <c r="S21" i="1" s="1"/>
  <c r="T21" i="1" s="1"/>
  <c r="R21" i="1"/>
  <c r="Q22" i="1"/>
  <c r="S22" i="1" s="1"/>
  <c r="R22" i="1"/>
  <c r="Q23" i="1"/>
  <c r="S23" i="1" s="1"/>
  <c r="T23" i="1" s="1"/>
  <c r="R23" i="1"/>
  <c r="Q24" i="1"/>
  <c r="S24" i="1" s="1"/>
  <c r="R24" i="1"/>
  <c r="Q25" i="1"/>
  <c r="S25" i="1" s="1"/>
  <c r="T25" i="1" s="1"/>
  <c r="R25" i="1"/>
  <c r="Q26" i="1"/>
  <c r="S26" i="1" s="1"/>
  <c r="R26" i="1"/>
  <c r="Q27" i="1"/>
  <c r="S27" i="1" s="1"/>
  <c r="T27" i="1" s="1"/>
  <c r="R27" i="1"/>
  <c r="Q28" i="1"/>
  <c r="S28" i="1" s="1"/>
  <c r="R28" i="1"/>
  <c r="Q29" i="1"/>
  <c r="S29" i="1" s="1"/>
  <c r="T29" i="1" s="1"/>
  <c r="R29" i="1"/>
  <c r="Q30" i="1"/>
  <c r="S30" i="1" s="1"/>
  <c r="R30" i="1"/>
  <c r="Q31" i="1"/>
  <c r="S31" i="1" s="1"/>
  <c r="T31" i="1" s="1"/>
  <c r="R31" i="1"/>
  <c r="Q33" i="1"/>
  <c r="S33" i="1" s="1"/>
  <c r="R33" i="1"/>
  <c r="Q34" i="1"/>
  <c r="S34" i="1" s="1"/>
  <c r="T34" i="1" s="1"/>
  <c r="R34" i="1"/>
  <c r="Q35" i="1"/>
  <c r="S35" i="1" s="1"/>
  <c r="R35" i="1"/>
  <c r="Q36" i="1"/>
  <c r="S36" i="1" s="1"/>
  <c r="T36" i="1" s="1"/>
  <c r="R36" i="1"/>
  <c r="Q37" i="1"/>
  <c r="S37" i="1" s="1"/>
  <c r="R37" i="1"/>
  <c r="Q38" i="1"/>
  <c r="S38" i="1" s="1"/>
  <c r="T38" i="1" s="1"/>
  <c r="R38" i="1"/>
  <c r="Q39" i="1"/>
  <c r="S39" i="1" s="1"/>
  <c r="R39" i="1"/>
  <c r="Q40" i="1"/>
  <c r="S40" i="1" s="1"/>
  <c r="T40" i="1" s="1"/>
  <c r="R40" i="1"/>
  <c r="Q41" i="1"/>
  <c r="S41" i="1" s="1"/>
  <c r="R41" i="1"/>
  <c r="Q42" i="1"/>
  <c r="S42" i="1" s="1"/>
  <c r="T42" i="1" s="1"/>
  <c r="R42" i="1"/>
  <c r="Q43" i="1"/>
  <c r="S43" i="1" s="1"/>
  <c r="R43" i="1"/>
  <c r="Q44" i="1"/>
  <c r="S44" i="1" s="1"/>
  <c r="T44" i="1" s="1"/>
  <c r="R44" i="1"/>
  <c r="Q45" i="1"/>
  <c r="S45" i="1" s="1"/>
  <c r="R45" i="1"/>
  <c r="Q46" i="1"/>
  <c r="S46" i="1" s="1"/>
  <c r="T46" i="1" s="1"/>
  <c r="R46" i="1"/>
  <c r="Q47" i="1"/>
  <c r="S47" i="1" s="1"/>
  <c r="R47" i="1"/>
  <c r="Q48" i="1"/>
  <c r="S48" i="1" s="1"/>
  <c r="T48" i="1" s="1"/>
  <c r="R48" i="1"/>
  <c r="Q49" i="1"/>
  <c r="S49" i="1" s="1"/>
  <c r="R49" i="1"/>
  <c r="Q50" i="1"/>
  <c r="S50" i="1" s="1"/>
  <c r="T50" i="1" s="1"/>
  <c r="R50" i="1"/>
  <c r="Q51" i="1"/>
  <c r="S51" i="1" s="1"/>
  <c r="R51" i="1"/>
  <c r="Q52" i="1"/>
  <c r="S52" i="1" s="1"/>
  <c r="T52" i="1" s="1"/>
  <c r="R52" i="1"/>
  <c r="Q54" i="1"/>
  <c r="S54" i="1" s="1"/>
  <c r="R54" i="1"/>
  <c r="Q55" i="1"/>
  <c r="S55" i="1" s="1"/>
  <c r="T55" i="1" s="1"/>
  <c r="R55" i="1"/>
  <c r="Q56" i="1"/>
  <c r="S56" i="1" s="1"/>
  <c r="R56" i="1"/>
  <c r="Q57" i="1"/>
  <c r="S57" i="1" s="1"/>
  <c r="T57" i="1" s="1"/>
  <c r="R57" i="1"/>
  <c r="Q58" i="1"/>
  <c r="S58" i="1" s="1"/>
  <c r="R58" i="1"/>
  <c r="Q59" i="1"/>
  <c r="S59" i="1" s="1"/>
  <c r="T59" i="1" s="1"/>
  <c r="R59" i="1"/>
  <c r="Q60" i="1"/>
  <c r="S60" i="1" s="1"/>
  <c r="R60" i="1"/>
  <c r="Q61" i="1"/>
  <c r="S61" i="1" s="1"/>
  <c r="T61" i="1" s="1"/>
  <c r="R61" i="1"/>
  <c r="Q62" i="1"/>
  <c r="S62" i="1" s="1"/>
  <c r="R62" i="1"/>
  <c r="Q63" i="1"/>
  <c r="S63" i="1" s="1"/>
  <c r="T63" i="1" s="1"/>
  <c r="R63" i="1"/>
  <c r="Q64" i="1"/>
  <c r="S64" i="1" s="1"/>
  <c r="R64" i="1"/>
  <c r="Q65" i="1"/>
  <c r="S65" i="1" s="1"/>
  <c r="T65" i="1" s="1"/>
  <c r="R65" i="1"/>
  <c r="Q66" i="1"/>
  <c r="S66" i="1" s="1"/>
  <c r="R66" i="1"/>
  <c r="Q68" i="1"/>
  <c r="S68" i="1" s="1"/>
  <c r="T68" i="1" s="1"/>
  <c r="R68" i="1"/>
  <c r="Q69" i="1"/>
  <c r="S69" i="1" s="1"/>
  <c r="R69" i="1"/>
  <c r="Q71" i="1"/>
  <c r="S71" i="1" s="1"/>
  <c r="T71" i="1" s="1"/>
  <c r="R71" i="1"/>
  <c r="Q73" i="1"/>
  <c r="R73" i="1"/>
  <c r="R3" i="1"/>
  <c r="Q3" i="1"/>
  <c r="S3" i="1" s="1"/>
  <c r="P6" i="1"/>
  <c r="V6" i="1" s="1"/>
  <c r="X6" i="1" s="1"/>
  <c r="N16" i="1"/>
  <c r="P16" i="1" s="1"/>
  <c r="O16" i="1"/>
  <c r="N17" i="1"/>
  <c r="O17" i="1"/>
  <c r="P17" i="1" s="1"/>
  <c r="N18" i="1"/>
  <c r="P18" i="1" s="1"/>
  <c r="O18" i="1"/>
  <c r="N19" i="1"/>
  <c r="P19" i="1" s="1"/>
  <c r="O19" i="1"/>
  <c r="N20" i="1"/>
  <c r="P20" i="1" s="1"/>
  <c r="O20" i="1"/>
  <c r="N21" i="1"/>
  <c r="O21" i="1"/>
  <c r="P21" i="1" s="1"/>
  <c r="N22" i="1"/>
  <c r="P22" i="1" s="1"/>
  <c r="O22" i="1"/>
  <c r="N23" i="1"/>
  <c r="P23" i="1" s="1"/>
  <c r="O23" i="1"/>
  <c r="N24" i="1"/>
  <c r="P24" i="1" s="1"/>
  <c r="O24" i="1"/>
  <c r="N25" i="1"/>
  <c r="O25" i="1"/>
  <c r="P25" i="1" s="1"/>
  <c r="N26" i="1"/>
  <c r="P26" i="1" s="1"/>
  <c r="O26" i="1"/>
  <c r="N27" i="1"/>
  <c r="P27" i="1" s="1"/>
  <c r="O27" i="1"/>
  <c r="N28" i="1"/>
  <c r="P28" i="1" s="1"/>
  <c r="O28" i="1"/>
  <c r="N29" i="1"/>
  <c r="O29" i="1"/>
  <c r="P29" i="1" s="1"/>
  <c r="N30" i="1"/>
  <c r="P30" i="1" s="1"/>
  <c r="O30" i="1"/>
  <c r="N31" i="1"/>
  <c r="P31" i="1" s="1"/>
  <c r="O31" i="1"/>
  <c r="N33" i="1"/>
  <c r="P33" i="1" s="1"/>
  <c r="O33" i="1"/>
  <c r="N34" i="1"/>
  <c r="O34" i="1"/>
  <c r="P34" i="1" s="1"/>
  <c r="N35" i="1"/>
  <c r="P35" i="1" s="1"/>
  <c r="O35" i="1"/>
  <c r="N36" i="1"/>
  <c r="P36" i="1" s="1"/>
  <c r="O36" i="1"/>
  <c r="N37" i="1"/>
  <c r="P37" i="1" s="1"/>
  <c r="O37" i="1"/>
  <c r="N38" i="1"/>
  <c r="P38" i="1" s="1"/>
  <c r="O38" i="1"/>
  <c r="N39" i="1"/>
  <c r="P39" i="1" s="1"/>
  <c r="O39" i="1"/>
  <c r="N40" i="1"/>
  <c r="P40" i="1" s="1"/>
  <c r="O40" i="1"/>
  <c r="N41" i="1"/>
  <c r="P41" i="1" s="1"/>
  <c r="O41" i="1"/>
  <c r="N42" i="1"/>
  <c r="P42" i="1" s="1"/>
  <c r="O42" i="1"/>
  <c r="N43" i="1"/>
  <c r="P43" i="1" s="1"/>
  <c r="O43" i="1"/>
  <c r="N44" i="1"/>
  <c r="P44" i="1" s="1"/>
  <c r="O44" i="1"/>
  <c r="N45" i="1"/>
  <c r="P45" i="1" s="1"/>
  <c r="O45" i="1"/>
  <c r="N46" i="1"/>
  <c r="P46" i="1" s="1"/>
  <c r="O46" i="1"/>
  <c r="N47" i="1"/>
  <c r="P47" i="1" s="1"/>
  <c r="O47" i="1"/>
  <c r="N48" i="1"/>
  <c r="P48" i="1" s="1"/>
  <c r="O48" i="1"/>
  <c r="N49" i="1"/>
  <c r="P49" i="1" s="1"/>
  <c r="O49" i="1"/>
  <c r="N50" i="1"/>
  <c r="P50" i="1" s="1"/>
  <c r="O50" i="1"/>
  <c r="N51" i="1"/>
  <c r="P51" i="1" s="1"/>
  <c r="O51" i="1"/>
  <c r="N52" i="1"/>
  <c r="P52" i="1" s="1"/>
  <c r="O52" i="1"/>
  <c r="N54" i="1"/>
  <c r="P54" i="1" s="1"/>
  <c r="O54" i="1"/>
  <c r="N55" i="1"/>
  <c r="P55" i="1" s="1"/>
  <c r="O55" i="1"/>
  <c r="N56" i="1"/>
  <c r="P56" i="1" s="1"/>
  <c r="O56" i="1"/>
  <c r="N57" i="1"/>
  <c r="P57" i="1" s="1"/>
  <c r="O57" i="1"/>
  <c r="N58" i="1"/>
  <c r="P58" i="1" s="1"/>
  <c r="O58" i="1"/>
  <c r="N59" i="1"/>
  <c r="P59" i="1" s="1"/>
  <c r="O59" i="1"/>
  <c r="N60" i="1"/>
  <c r="P60" i="1" s="1"/>
  <c r="O60" i="1"/>
  <c r="N61" i="1"/>
  <c r="P61" i="1" s="1"/>
  <c r="O61" i="1"/>
  <c r="N62" i="1"/>
  <c r="P62" i="1" s="1"/>
  <c r="O62" i="1"/>
  <c r="N63" i="1"/>
  <c r="P63" i="1" s="1"/>
  <c r="O63" i="1"/>
  <c r="N64" i="1"/>
  <c r="P64" i="1" s="1"/>
  <c r="O64" i="1"/>
  <c r="N65" i="1"/>
  <c r="P65" i="1" s="1"/>
  <c r="O65" i="1"/>
  <c r="N66" i="1"/>
  <c r="P66" i="1" s="1"/>
  <c r="O66" i="1"/>
  <c r="N68" i="1"/>
  <c r="P68" i="1" s="1"/>
  <c r="O68" i="1"/>
  <c r="N69" i="1"/>
  <c r="P69" i="1" s="1"/>
  <c r="O69" i="1"/>
  <c r="N71" i="1"/>
  <c r="P71" i="1" s="1"/>
  <c r="O71" i="1"/>
  <c r="N73" i="1"/>
  <c r="P73" i="1" s="1"/>
  <c r="O73" i="1"/>
  <c r="N15" i="1"/>
  <c r="P15" i="1" s="1"/>
  <c r="O15" i="1"/>
  <c r="N8" i="1"/>
  <c r="P8" i="1" s="1"/>
  <c r="O8" i="1"/>
  <c r="N9" i="1"/>
  <c r="P9" i="1" s="1"/>
  <c r="O9" i="1"/>
  <c r="N10" i="1"/>
  <c r="P10" i="1" s="1"/>
  <c r="O10" i="1"/>
  <c r="N11" i="1"/>
  <c r="P11" i="1" s="1"/>
  <c r="O11" i="1"/>
  <c r="N12" i="1"/>
  <c r="P12" i="1" s="1"/>
  <c r="O12" i="1"/>
  <c r="N13" i="1"/>
  <c r="P13" i="1" s="1"/>
  <c r="O13" i="1"/>
  <c r="N14" i="1"/>
  <c r="P14" i="1" s="1"/>
  <c r="O14" i="1"/>
  <c r="N4" i="1"/>
  <c r="P4" i="1" s="1"/>
  <c r="O4" i="1"/>
  <c r="N5" i="1"/>
  <c r="P5" i="1" s="1"/>
  <c r="O5" i="1"/>
  <c r="N6" i="1"/>
  <c r="O6" i="1"/>
  <c r="N7" i="1"/>
  <c r="P7" i="1" s="1"/>
  <c r="O7" i="1"/>
  <c r="O3" i="1"/>
  <c r="N3" i="1"/>
  <c r="P3" i="1" s="1"/>
  <c r="U3" i="1" s="1"/>
  <c r="W3" i="1" s="1"/>
  <c r="V7" i="1" l="1"/>
  <c r="U7" i="1"/>
  <c r="V12" i="1"/>
  <c r="U12" i="1"/>
  <c r="V8" i="1"/>
  <c r="X8" i="1" s="1"/>
  <c r="U8" i="1"/>
  <c r="W8" i="1" s="1"/>
  <c r="V66" i="1"/>
  <c r="X66" i="1" s="1"/>
  <c r="U66" i="1"/>
  <c r="W66" i="1" s="1"/>
  <c r="V58" i="1"/>
  <c r="X58" i="1" s="1"/>
  <c r="U58" i="1"/>
  <c r="W58" i="1" s="1"/>
  <c r="V49" i="1"/>
  <c r="X49" i="1" s="1"/>
  <c r="U49" i="1"/>
  <c r="W49" i="1" s="1"/>
  <c r="C4" i="2" s="1"/>
  <c r="D4" i="2" s="1"/>
  <c r="V41" i="1"/>
  <c r="U41" i="1"/>
  <c r="V33" i="1"/>
  <c r="X33" i="1" s="1"/>
  <c r="U33" i="1"/>
  <c r="W33" i="1" s="1"/>
  <c r="C16" i="2" s="1"/>
  <c r="D16" i="2" s="1"/>
  <c r="V22" i="1"/>
  <c r="U22" i="1"/>
  <c r="V16" i="1"/>
  <c r="X16" i="1" s="1"/>
  <c r="U16" i="1"/>
  <c r="W16" i="1" s="1"/>
  <c r="V14" i="1"/>
  <c r="X14" i="1" s="1"/>
  <c r="U14" i="1"/>
  <c r="W14" i="1" s="1"/>
  <c r="V10" i="1"/>
  <c r="U10" i="1"/>
  <c r="V69" i="1"/>
  <c r="X69" i="1" s="1"/>
  <c r="U69" i="1"/>
  <c r="W69" i="1" s="1"/>
  <c r="V62" i="1"/>
  <c r="U62" i="1"/>
  <c r="V56" i="1"/>
  <c r="U56" i="1"/>
  <c r="V51" i="1"/>
  <c r="X51" i="1" s="1"/>
  <c r="U51" i="1"/>
  <c r="W51" i="1" s="1"/>
  <c r="U45" i="1"/>
  <c r="W45" i="1" s="1"/>
  <c r="V45" i="1"/>
  <c r="X45" i="1" s="1"/>
  <c r="V39" i="1"/>
  <c r="X39" i="1" s="1"/>
  <c r="U39" i="1"/>
  <c r="W39" i="1" s="1"/>
  <c r="V35" i="1"/>
  <c r="X35" i="1" s="1"/>
  <c r="U35" i="1"/>
  <c r="W35" i="1" s="1"/>
  <c r="U28" i="1"/>
  <c r="W28" i="1" s="1"/>
  <c r="V28" i="1"/>
  <c r="X28" i="1" s="1"/>
  <c r="V24" i="1"/>
  <c r="X24" i="1" s="1"/>
  <c r="U24" i="1"/>
  <c r="W24" i="1" s="1"/>
  <c r="C6" i="2" s="1"/>
  <c r="D6" i="2" s="1"/>
  <c r="V20" i="1"/>
  <c r="X20" i="1" s="1"/>
  <c r="U20" i="1"/>
  <c r="W20" i="1" s="1"/>
  <c r="V18" i="1"/>
  <c r="X18" i="1" s="1"/>
  <c r="U18" i="1"/>
  <c r="W18" i="1" s="1"/>
  <c r="V34" i="1"/>
  <c r="X34" i="1" s="1"/>
  <c r="U34" i="1"/>
  <c r="W34" i="1" s="1"/>
  <c r="V29" i="1"/>
  <c r="U29" i="1"/>
  <c r="V25" i="1"/>
  <c r="X25" i="1" s="1"/>
  <c r="U25" i="1"/>
  <c r="W25" i="1" s="1"/>
  <c r="V21" i="1"/>
  <c r="X21" i="1" s="1"/>
  <c r="U21" i="1"/>
  <c r="W21" i="1" s="1"/>
  <c r="V17" i="1"/>
  <c r="X17" i="1" s="1"/>
  <c r="U17" i="1"/>
  <c r="W17" i="1" s="1"/>
  <c r="T69" i="1"/>
  <c r="T64" i="1"/>
  <c r="T60" i="1"/>
  <c r="T54" i="1"/>
  <c r="T41" i="1"/>
  <c r="T39" i="1"/>
  <c r="T37" i="1"/>
  <c r="T35" i="1"/>
  <c r="T33" i="1"/>
  <c r="T30" i="1"/>
  <c r="T28" i="1"/>
  <c r="T26" i="1"/>
  <c r="T24" i="1"/>
  <c r="T22" i="1"/>
  <c r="T20" i="1"/>
  <c r="T18" i="1"/>
  <c r="T16" i="1"/>
  <c r="T14" i="1"/>
  <c r="T12" i="1"/>
  <c r="T10" i="1"/>
  <c r="T8" i="1"/>
  <c r="T4" i="1"/>
  <c r="V5" i="1"/>
  <c r="X5" i="1" s="1"/>
  <c r="U5" i="1"/>
  <c r="W5" i="1" s="1"/>
  <c r="V64" i="1"/>
  <c r="X64" i="1" s="1"/>
  <c r="U64" i="1"/>
  <c r="W64" i="1" s="1"/>
  <c r="C10" i="2" s="1"/>
  <c r="D10" i="2" s="1"/>
  <c r="V60" i="1"/>
  <c r="X60" i="1" s="1"/>
  <c r="U60" i="1"/>
  <c r="W60" i="1" s="1"/>
  <c r="V54" i="1"/>
  <c r="U54" i="1"/>
  <c r="V47" i="1"/>
  <c r="U47" i="1"/>
  <c r="V43" i="1"/>
  <c r="U43" i="1"/>
  <c r="V37" i="1"/>
  <c r="X37" i="1" s="1"/>
  <c r="U37" i="1"/>
  <c r="W37" i="1" s="1"/>
  <c r="V30" i="1"/>
  <c r="X30" i="1" s="1"/>
  <c r="U30" i="1"/>
  <c r="W30" i="1" s="1"/>
  <c r="V26" i="1"/>
  <c r="X26" i="1" s="1"/>
  <c r="U26" i="1"/>
  <c r="W26" i="1" s="1"/>
  <c r="C7" i="2"/>
  <c r="D7" i="2" s="1"/>
  <c r="T66" i="1"/>
  <c r="T62" i="1"/>
  <c r="T58" i="1"/>
  <c r="T56" i="1"/>
  <c r="T51" i="1"/>
  <c r="T49" i="1"/>
  <c r="T47" i="1"/>
  <c r="T45" i="1"/>
  <c r="T43" i="1"/>
  <c r="V4" i="1"/>
  <c r="X4" i="1" s="1"/>
  <c r="U4" i="1"/>
  <c r="W4" i="1" s="1"/>
  <c r="C15" i="2" s="1"/>
  <c r="D15" i="2" s="1"/>
  <c r="V13" i="1"/>
  <c r="U13" i="1"/>
  <c r="V11" i="1"/>
  <c r="X11" i="1" s="1"/>
  <c r="U11" i="1"/>
  <c r="W11" i="1" s="1"/>
  <c r="V9" i="1"/>
  <c r="X9" i="1" s="1"/>
  <c r="U9" i="1"/>
  <c r="W9" i="1" s="1"/>
  <c r="C8" i="2" s="1"/>
  <c r="D8" i="2" s="1"/>
  <c r="V15" i="1"/>
  <c r="X15" i="1" s="1"/>
  <c r="U15" i="1"/>
  <c r="W15" i="1" s="1"/>
  <c r="C23" i="2" s="1"/>
  <c r="D23" i="2" s="1"/>
  <c r="V71" i="1"/>
  <c r="X71" i="1" s="1"/>
  <c r="U71" i="1"/>
  <c r="W71" i="1" s="1"/>
  <c r="C18" i="2" s="1"/>
  <c r="D18" i="2" s="1"/>
  <c r="V68" i="1"/>
  <c r="X68" i="1" s="1"/>
  <c r="U68" i="1"/>
  <c r="W68" i="1" s="1"/>
  <c r="C5" i="2" s="1"/>
  <c r="D5" i="2" s="1"/>
  <c r="V65" i="1"/>
  <c r="U65" i="1"/>
  <c r="V63" i="1"/>
  <c r="U63" i="1"/>
  <c r="V61" i="1"/>
  <c r="U61" i="1"/>
  <c r="V59" i="1"/>
  <c r="U59" i="1"/>
  <c r="V57" i="1"/>
  <c r="X57" i="1" s="1"/>
  <c r="U57" i="1"/>
  <c r="W57" i="1" s="1"/>
  <c r="C21" i="2" s="1"/>
  <c r="D21" i="2" s="1"/>
  <c r="V55" i="1"/>
  <c r="X55" i="1" s="1"/>
  <c r="U55" i="1"/>
  <c r="W55" i="1" s="1"/>
  <c r="V52" i="1"/>
  <c r="X52" i="1" s="1"/>
  <c r="U52" i="1"/>
  <c r="W52" i="1" s="1"/>
  <c r="V50" i="1"/>
  <c r="X50" i="1" s="1"/>
  <c r="U50" i="1"/>
  <c r="W50" i="1" s="1"/>
  <c r="V48" i="1"/>
  <c r="X48" i="1" s="1"/>
  <c r="U48" i="1"/>
  <c r="W48" i="1" s="1"/>
  <c r="C13" i="2" s="1"/>
  <c r="D13" i="2" s="1"/>
  <c r="V46" i="1"/>
  <c r="U46" i="1"/>
  <c r="V44" i="1"/>
  <c r="X44" i="1" s="1"/>
  <c r="U44" i="1"/>
  <c r="W44" i="1" s="1"/>
  <c r="V42" i="1"/>
  <c r="U42" i="1"/>
  <c r="V40" i="1"/>
  <c r="U40" i="1"/>
  <c r="V38" i="1"/>
  <c r="X38" i="1" s="1"/>
  <c r="U38" i="1"/>
  <c r="W38" i="1" s="1"/>
  <c r="V36" i="1"/>
  <c r="X36" i="1" s="1"/>
  <c r="U36" i="1"/>
  <c r="W36" i="1" s="1"/>
  <c r="V31" i="1"/>
  <c r="X31" i="1" s="1"/>
  <c r="U31" i="1"/>
  <c r="W31" i="1" s="1"/>
  <c r="V27" i="1"/>
  <c r="X27" i="1" s="1"/>
  <c r="U27" i="1"/>
  <c r="W27" i="1" s="1"/>
  <c r="V23" i="1"/>
  <c r="X23" i="1" s="1"/>
  <c r="U23" i="1"/>
  <c r="W23" i="1" s="1"/>
  <c r="C9" i="2" s="1"/>
  <c r="D9" i="2" s="1"/>
  <c r="V19" i="1"/>
  <c r="X19" i="1" s="1"/>
  <c r="U19" i="1"/>
  <c r="W19" i="1" s="1"/>
  <c r="V3" i="1"/>
  <c r="X3" i="1" s="1"/>
  <c r="S73" i="1"/>
  <c r="T73" i="1" s="1"/>
  <c r="U6" i="1"/>
  <c r="W6" i="1" s="1"/>
  <c r="C20" i="2" s="1"/>
  <c r="D20" i="2" s="1"/>
  <c r="M24" i="2"/>
  <c r="D17" i="2"/>
  <c r="B24" i="2"/>
  <c r="B25" i="2"/>
  <c r="U73" i="1"/>
  <c r="W73" i="1" s="1"/>
  <c r="T3" i="1"/>
  <c r="D75" i="1" l="1"/>
  <c r="C3" i="2"/>
  <c r="C14" i="2"/>
  <c r="D14" i="2" s="1"/>
  <c r="V73" i="1"/>
  <c r="X73" i="1" s="1"/>
  <c r="X75" i="1" s="1"/>
  <c r="W75" i="1"/>
  <c r="C22" i="2"/>
  <c r="D22" i="2" s="1"/>
  <c r="C12" i="2"/>
  <c r="D12" i="2" s="1"/>
  <c r="C11" i="2"/>
  <c r="D11" i="2" s="1"/>
  <c r="C19" i="2"/>
  <c r="D19" i="2" s="1"/>
  <c r="D3" i="2" l="1"/>
  <c r="C24" i="2"/>
  <c r="D24" i="2" s="1"/>
  <c r="D76" i="1"/>
</calcChain>
</file>

<file path=xl/sharedStrings.xml><?xml version="1.0" encoding="utf-8"?>
<sst xmlns="http://schemas.openxmlformats.org/spreadsheetml/2006/main" count="449" uniqueCount="203">
  <si>
    <t>Alceu Moreira</t>
  </si>
  <si>
    <t>PMDB</t>
  </si>
  <si>
    <t>Alexandre Leite</t>
  </si>
  <si>
    <t>DEM</t>
  </si>
  <si>
    <t>Teto</t>
  </si>
  <si>
    <t>Terc</t>
  </si>
  <si>
    <t>Estados</t>
  </si>
  <si>
    <t>Andé Moura</t>
  </si>
  <si>
    <t>PSC</t>
  </si>
  <si>
    <t>André Abdon</t>
  </si>
  <si>
    <t>PP</t>
  </si>
  <si>
    <t>Antonio Bulhões</t>
  </si>
  <si>
    <t>PRB</t>
  </si>
  <si>
    <t>Bacelar</t>
  </si>
  <si>
    <t>Podemos</t>
  </si>
  <si>
    <t>Arnaldo Faria de Sá</t>
  </si>
  <si>
    <t>PTB</t>
  </si>
  <si>
    <t>Benjamin Maranhão</t>
  </si>
  <si>
    <t>SD</t>
  </si>
  <si>
    <t>Arthur Lira</t>
  </si>
  <si>
    <t>Beto Mansur</t>
  </si>
  <si>
    <t>Carlos Bezerra</t>
  </si>
  <si>
    <t>Carlos Marun</t>
  </si>
  <si>
    <t>Maua</t>
  </si>
  <si>
    <t>Carlos Henrique Gaguim</t>
  </si>
  <si>
    <t>Celso Maldaner</t>
  </si>
  <si>
    <t>Cristiane Brasil</t>
  </si>
  <si>
    <t>Cícero Almeida</t>
  </si>
  <si>
    <t>Daniel Vilela</t>
  </si>
  <si>
    <t>Cleber Verde</t>
  </si>
  <si>
    <t>Esperidião Amin</t>
  </si>
  <si>
    <t>Covatti Filho</t>
  </si>
  <si>
    <t>* Não vão trocar o deputado</t>
  </si>
  <si>
    <t>Fausto Pinato</t>
  </si>
  <si>
    <t>Darcísio Perondi</t>
  </si>
  <si>
    <t>* Já trocaram pelo Perondi</t>
  </si>
  <si>
    <t>Francisco Floriano</t>
  </si>
  <si>
    <t>Efraim Filho</t>
  </si>
  <si>
    <t>Genecias Noronha</t>
  </si>
  <si>
    <t>Felipe Maia</t>
  </si>
  <si>
    <t>João Campos</t>
  </si>
  <si>
    <t>Hildo Rocha</t>
  </si>
  <si>
    <t>José Carlos Aleluia</t>
  </si>
  <si>
    <t>Hiran Gonçalves</t>
  </si>
  <si>
    <t>José Fogaça</t>
  </si>
  <si>
    <t>Jerônimo Goergen</t>
  </si>
  <si>
    <t>Juscelino Filho</t>
  </si>
  <si>
    <t>Jones Martins</t>
  </si>
  <si>
    <t>Laercio Oliveira</t>
  </si>
  <si>
    <t>Kaio Maniçoba</t>
  </si>
  <si>
    <t>Lincoln Portela</t>
  </si>
  <si>
    <t>Lelo Coimbra</t>
  </si>
  <si>
    <t>Luiz Fernando Faria</t>
  </si>
  <si>
    <t>Major Olímpio</t>
  </si>
  <si>
    <t>* Já trocaram o MO pela MP de Imposto Sindical</t>
  </si>
  <si>
    <t>Maia Filho</t>
  </si>
  <si>
    <t>Mário Negromonte Jr</t>
  </si>
  <si>
    <t>Marcelo Aro</t>
  </si>
  <si>
    <t>PHS</t>
  </si>
  <si>
    <t>Moses Rodrigues</t>
  </si>
  <si>
    <t>Marcos Rogério</t>
  </si>
  <si>
    <t>Onyx Lorenzoni</t>
  </si>
  <si>
    <t>Osmar Serraglio</t>
  </si>
  <si>
    <t>Pastor Eurico</t>
  </si>
  <si>
    <t>Paes landim</t>
  </si>
  <si>
    <t>Pauderney Avelino</t>
  </si>
  <si>
    <t>Paulo Maluf</t>
  </si>
  <si>
    <t>Paulo Henrique Lustosa</t>
  </si>
  <si>
    <t>Rodrigo Pacheco</t>
  </si>
  <si>
    <t>Pr Marco Feliciano</t>
  </si>
  <si>
    <t>* Relator</t>
  </si>
  <si>
    <t>Sergio Zveiter</t>
  </si>
  <si>
    <t>Rogério Peninha Mendonça</t>
  </si>
  <si>
    <t>Soraya Santos</t>
  </si>
  <si>
    <t>Wladmir Costa</t>
  </si>
  <si>
    <t>Delegado Éder Mauro</t>
  </si>
  <si>
    <t>PSD</t>
  </si>
  <si>
    <t>André de Paula</t>
  </si>
  <si>
    <t>Delegado Waldir</t>
  </si>
  <si>
    <t>PR</t>
  </si>
  <si>
    <t>Cabo Sabino</t>
  </si>
  <si>
    <t>Domingos Neto</t>
  </si>
  <si>
    <t>Capitão Augusto</t>
  </si>
  <si>
    <t>Edio Lopes</t>
  </si>
  <si>
    <t>Daniel Almeida</t>
  </si>
  <si>
    <t>Pc do B</t>
  </si>
  <si>
    <t>Expedito Neto</t>
  </si>
  <si>
    <t>Delegado Edson Moreira</t>
  </si>
  <si>
    <t>Jorginho Melo</t>
  </si>
  <si>
    <t>Edmar Arruda</t>
  </si>
  <si>
    <t>José Mentor</t>
  </si>
  <si>
    <t>PT</t>
  </si>
  <si>
    <t>Erika Kokay</t>
  </si>
  <si>
    <t>Luiz Couto</t>
  </si>
  <si>
    <t>Fábio Mitidieri</t>
  </si>
  <si>
    <t>Marcelo Delaroli</t>
  </si>
  <si>
    <t>Gabriel Guimarães</t>
  </si>
  <si>
    <t>Marco Maia</t>
  </si>
  <si>
    <t>Giovani Cherini</t>
  </si>
  <si>
    <t>Maria do Rosário</t>
  </si>
  <si>
    <t>Gorete Pereira</t>
  </si>
  <si>
    <t>Patrus Ananias</t>
  </si>
  <si>
    <t>João Daniel</t>
  </si>
  <si>
    <t>Paulo Freire</t>
  </si>
  <si>
    <t>José Carlos Araújo</t>
  </si>
  <si>
    <t>Paulo Teixeira</t>
  </si>
  <si>
    <t>Laerte Bessa</t>
  </si>
  <si>
    <t>Rogério Rosso</t>
  </si>
  <si>
    <t>* Info de bastidores</t>
  </si>
  <si>
    <t>Nelson Pellegrino</t>
  </si>
  <si>
    <t>Ronaldo Fonseca</t>
  </si>
  <si>
    <t>PROS</t>
  </si>
  <si>
    <t>Paulo Magalhães</t>
  </si>
  <si>
    <t>Rubens Pereira Júnior</t>
  </si>
  <si>
    <t>PCdoB</t>
  </si>
  <si>
    <t>Reginaldo Lopes</t>
  </si>
  <si>
    <t>Thiago Peixoto</t>
  </si>
  <si>
    <t>Rubens Otoni</t>
  </si>
  <si>
    <t>Valmir Prascidelli</t>
  </si>
  <si>
    <t>Sandro Alex</t>
  </si>
  <si>
    <t>Wadih Damous</t>
  </si>
  <si>
    <t>Vicentinho</t>
  </si>
  <si>
    <t>Betinho Gomes</t>
  </si>
  <si>
    <t>PSDB</t>
  </si>
  <si>
    <t>Arthur Oliveira Maia</t>
  </si>
  <si>
    <t>PPS</t>
  </si>
  <si>
    <t>Danilo Forte</t>
  </si>
  <si>
    <t>PSB</t>
  </si>
  <si>
    <t>Bonifácio de Andrada</t>
  </si>
  <si>
    <t>Elizeu Dionizio</t>
  </si>
  <si>
    <t>Célio Silveira</t>
  </si>
  <si>
    <t>Evandro Gussi</t>
  </si>
  <si>
    <t>PV</t>
  </si>
  <si>
    <t>Danilo Cabral</t>
  </si>
  <si>
    <t>Fabio Garcia</t>
  </si>
  <si>
    <t>Gonzaga Patriota</t>
  </si>
  <si>
    <t>Fábio Sousa</t>
  </si>
  <si>
    <t>Hugo Leal</t>
  </si>
  <si>
    <t>Júlio Delgado</t>
  </si>
  <si>
    <t>João Fernando Coutinho</t>
  </si>
  <si>
    <t>Jutahy Junior</t>
  </si>
  <si>
    <t>João Gualberto</t>
  </si>
  <si>
    <t>Paulo Abi-ackel</t>
  </si>
  <si>
    <t>Pedro Cunha Lima</t>
  </si>
  <si>
    <t>Rocha</t>
  </si>
  <si>
    <t>Pedro Vilela</t>
  </si>
  <si>
    <t>Rubens Bueno</t>
  </si>
  <si>
    <t>Roberto de Lucena</t>
  </si>
  <si>
    <t>Silvio Torres</t>
  </si>
  <si>
    <t>Rodrigo de Castro</t>
  </si>
  <si>
    <t>Tadeu Alencar</t>
  </si>
  <si>
    <t>Shéridan</t>
  </si>
  <si>
    <t>Félix Mendonça Júnior</t>
  </si>
  <si>
    <t>PDT</t>
  </si>
  <si>
    <t>Afonso Motta</t>
  </si>
  <si>
    <t>Hissa Abrahão</t>
  </si>
  <si>
    <t>Pompeo de Mattos</t>
  </si>
  <si>
    <t>Chico Alencar</t>
  </si>
  <si>
    <t>PSOL</t>
  </si>
  <si>
    <t>Ivan Valente</t>
  </si>
  <si>
    <t>Alessandro Molon</t>
  </si>
  <si>
    <t>REDE</t>
  </si>
  <si>
    <t>Aliel Machado</t>
  </si>
  <si>
    <t>* do PSDB 6/7 não discricionáriamente</t>
  </si>
  <si>
    <t>Titular</t>
  </si>
  <si>
    <t>Suplente</t>
  </si>
  <si>
    <t>Voto</t>
  </si>
  <si>
    <t>Voto Titular</t>
  </si>
  <si>
    <t>Voto Max Titular Suplente</t>
  </si>
  <si>
    <t>Mudar Voto</t>
  </si>
  <si>
    <t>Adding Hard Max</t>
  </si>
  <si>
    <t>Bloco PMDB</t>
  </si>
  <si>
    <t>Bloco PT</t>
  </si>
  <si>
    <t>Bloco PSDB</t>
  </si>
  <si>
    <t>Bloco PDT</t>
  </si>
  <si>
    <t>Bloco PSOL</t>
  </si>
  <si>
    <t>Bloco REDE</t>
  </si>
  <si>
    <t>Total de Votos Não</t>
  </si>
  <si>
    <t>Total de Votos Potencial com Mudanças</t>
  </si>
  <si>
    <t>Deputados</t>
  </si>
  <si>
    <t>Votos contra a Denúncia</t>
  </si>
  <si>
    <t>Total</t>
  </si>
  <si>
    <t>Trabalh</t>
  </si>
  <si>
    <t>% A Favor do Gov</t>
  </si>
  <si>
    <t>A favor</t>
  </si>
  <si>
    <t>CCJ - 1ª Denúncia</t>
  </si>
  <si>
    <t>CCJ - 2ª Denúncia</t>
  </si>
  <si>
    <t>Diferença</t>
  </si>
  <si>
    <t>Votos Contra a Denúncia</t>
  </si>
  <si>
    <t>Abstenção</t>
  </si>
  <si>
    <t>Danilo Cabral (PE)</t>
  </si>
  <si>
    <t>Hugo Leal (RJ)</t>
  </si>
  <si>
    <t>Júlio Delgado (MG)</t>
  </si>
  <si>
    <t>Tadeu Alencar (PE)</t>
  </si>
  <si>
    <t>Gonzaga Patriota (PE)</t>
  </si>
  <si>
    <t>2ª Votação</t>
  </si>
  <si>
    <t>1ª Votação</t>
  </si>
  <si>
    <t>Danilo Forte (CE)</t>
  </si>
  <si>
    <t>Fabio Garcia (MT)</t>
  </si>
  <si>
    <t>-</t>
  </si>
  <si>
    <t>Votação Plenário</t>
  </si>
  <si>
    <t>Contra</t>
  </si>
  <si>
    <t>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</si>
</sst>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1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2498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2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9" fontId="0" fillId="0" borderId="0" xfId="0" applyNumberFormat="1"/>
    <xf numFmtId="3" fontId="0" fillId="0" borderId="0" xfId="0" applyNumberFormat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7" borderId="1" xfId="0" applyFill="1" applyBorder="1"/>
    <xf numFmtId="0" fontId="0" fillId="8" borderId="0" xfId="0" applyFill="1"/>
    <xf numFmtId="0" fontId="0" fillId="4" borderId="0" xfId="0" quotePrefix="1" applyFill="1"/>
    <xf numFmtId="0" fontId="0" fillId="4" borderId="3" xfId="0" applyFill="1" applyBorder="1"/>
    <xf numFmtId="0" fontId="0" fillId="7" borderId="3" xfId="0" applyFill="1" applyBorder="1"/>
    <xf numFmtId="0" fontId="0" fillId="4" borderId="4" xfId="0" applyFill="1" applyBorder="1"/>
    <xf numFmtId="0" fontId="0" fillId="7" borderId="4" xfId="0" applyFill="1" applyBorder="1"/>
    <xf numFmtId="0" fontId="0" fillId="4" borderId="5" xfId="0" applyFill="1" applyBorder="1"/>
    <xf numFmtId="0" fontId="1" fillId="11" borderId="0" xfId="0" applyFont="1" applyFill="1"/>
    <xf numFmtId="0" fontId="1" fillId="11" borderId="3" xfId="0" applyFont="1" applyFill="1" applyBorder="1"/>
    <xf numFmtId="0" fontId="1" fillId="9" borderId="0" xfId="0" applyFont="1" applyFill="1"/>
    <xf numFmtId="0" fontId="1" fillId="5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Border="1"/>
    <xf numFmtId="0" fontId="2" fillId="10" borderId="0" xfId="0" applyFont="1" applyFill="1"/>
    <xf numFmtId="3" fontId="2" fillId="10" borderId="0" xfId="0" applyNumberFormat="1" applyFont="1" applyFill="1"/>
    <xf numFmtId="0" fontId="1" fillId="5" borderId="0" xfId="0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1" borderId="0" xfId="0" applyFont="1" applyFill="1" applyAlignment="1">
      <alignment wrapText="1"/>
    </xf>
    <xf numFmtId="0" fontId="3" fillId="11" borderId="0" xfId="0" applyFont="1" applyFill="1" applyAlignment="1">
      <alignment horizontal="center" vertical="center" wrapText="1"/>
    </xf>
    <xf numFmtId="9" fontId="0" fillId="4" borderId="0" xfId="0" applyNumberFormat="1" applyFill="1"/>
    <xf numFmtId="9" fontId="2" fillId="2" borderId="0" xfId="0" applyNumberFormat="1" applyFont="1" applyFill="1"/>
    <xf numFmtId="9" fontId="0" fillId="6" borderId="0" xfId="0" applyNumberFormat="1" applyFill="1"/>
    <xf numFmtId="0" fontId="0" fillId="6" borderId="0" xfId="0" applyFill="1" applyBorder="1"/>
    <xf numFmtId="0" fontId="0" fillId="8" borderId="0" xfId="0" applyFill="1" applyBorder="1"/>
    <xf numFmtId="0" fontId="3" fillId="11" borderId="9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0" fillId="6" borderId="9" xfId="0" applyFill="1" applyBorder="1"/>
    <xf numFmtId="9" fontId="0" fillId="6" borderId="10" xfId="0" applyNumberFormat="1" applyFill="1" applyBorder="1"/>
    <xf numFmtId="0" fontId="0" fillId="4" borderId="9" xfId="0" applyFill="1" applyBorder="1"/>
    <xf numFmtId="9" fontId="0" fillId="4" borderId="10" xfId="0" applyNumberFormat="1" applyFill="1" applyBorder="1"/>
    <xf numFmtId="0" fontId="2" fillId="2" borderId="11" xfId="0" applyFont="1" applyFill="1" applyBorder="1"/>
    <xf numFmtId="0" fontId="2" fillId="2" borderId="1" xfId="0" applyFont="1" applyFill="1" applyBorder="1"/>
    <xf numFmtId="9" fontId="2" fillId="2" borderId="12" xfId="0" applyNumberFormat="1" applyFont="1" applyFill="1" applyBorder="1"/>
    <xf numFmtId="0" fontId="3" fillId="14" borderId="9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0" fillId="4" borderId="10" xfId="0" applyFill="1" applyBorder="1"/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164" fontId="0" fillId="13" borderId="9" xfId="1" applyNumberFormat="1" applyFont="1" applyFill="1" applyBorder="1"/>
    <xf numFmtId="164" fontId="0" fillId="13" borderId="10" xfId="1" applyNumberFormat="1" applyFont="1" applyFill="1" applyBorder="1"/>
    <xf numFmtId="164" fontId="0" fillId="13" borderId="11" xfId="1" applyNumberFormat="1" applyFont="1" applyFill="1" applyBorder="1"/>
    <xf numFmtId="164" fontId="0" fillId="13" borderId="12" xfId="1" applyNumberFormat="1" applyFont="1" applyFill="1" applyBorder="1"/>
    <xf numFmtId="0" fontId="0" fillId="15" borderId="0" xfId="0" applyFill="1"/>
    <xf numFmtId="0" fontId="0" fillId="4" borderId="14" xfId="0" applyFill="1" applyBorder="1"/>
    <xf numFmtId="0" fontId="1" fillId="16" borderId="0" xfId="0" applyFont="1" applyFill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15" xfId="0" applyFill="1" applyBorder="1"/>
    <xf numFmtId="0" fontId="0" fillId="4" borderId="17" xfId="0" applyFill="1" applyBorder="1"/>
    <xf numFmtId="0" fontId="0" fillId="4" borderId="16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10" xfId="0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24989"/>
      <color rgb="FF00B16A"/>
      <color rgb="FFFB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6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36.85546875" bestFit="1" customWidth="1"/>
    <col min="2" max="2" width="9.28515625" bestFit="1" customWidth="1"/>
    <col min="3" max="3" width="5" bestFit="1" customWidth="1"/>
    <col min="4" max="4" width="4.7109375" bestFit="1" customWidth="1"/>
    <col min="5" max="5" width="7.7109375" bestFit="1" customWidth="1"/>
    <col min="6" max="6" width="7.5703125" bestFit="1" customWidth="1"/>
    <col min="7" max="7" width="25.85546875" bestFit="1" customWidth="1"/>
    <col min="9" max="9" width="5" bestFit="1" customWidth="1"/>
    <col min="10" max="10" width="4.7109375" bestFit="1" customWidth="1"/>
    <col min="11" max="11" width="7.7109375" bestFit="1" customWidth="1"/>
    <col min="12" max="12" width="7.5703125" bestFit="1" customWidth="1"/>
    <col min="13" max="20" width="0" hidden="1" customWidth="1"/>
    <col min="21" max="21" width="11.42578125" hidden="1" customWidth="1"/>
    <col min="22" max="22" width="0" hidden="1" customWidth="1"/>
    <col min="23" max="23" width="8.28515625" style="28" customWidth="1"/>
    <col min="24" max="24" width="16" hidden="1" customWidth="1"/>
    <col min="25" max="25" width="0" hidden="1" customWidth="1"/>
  </cols>
  <sheetData>
    <row r="1" spans="1:26" x14ac:dyDescent="0.25">
      <c r="A1" s="19" t="s">
        <v>164</v>
      </c>
      <c r="B1" s="19"/>
      <c r="C1" s="19" t="s">
        <v>4</v>
      </c>
      <c r="D1" s="19" t="s">
        <v>5</v>
      </c>
      <c r="E1" s="19" t="s">
        <v>6</v>
      </c>
      <c r="F1" s="20" t="s">
        <v>182</v>
      </c>
      <c r="G1" s="21" t="s">
        <v>165</v>
      </c>
      <c r="H1" s="21"/>
      <c r="I1" s="21" t="s">
        <v>4</v>
      </c>
      <c r="J1" s="21" t="s">
        <v>5</v>
      </c>
      <c r="K1" s="21" t="s">
        <v>6</v>
      </c>
      <c r="L1" s="21" t="s">
        <v>182</v>
      </c>
      <c r="N1" t="s">
        <v>164</v>
      </c>
      <c r="Q1" t="s">
        <v>165</v>
      </c>
      <c r="T1" t="s">
        <v>169</v>
      </c>
      <c r="U1" t="s">
        <v>167</v>
      </c>
      <c r="V1" t="s">
        <v>168</v>
      </c>
      <c r="W1" s="28" t="s">
        <v>166</v>
      </c>
      <c r="X1" t="s">
        <v>170</v>
      </c>
      <c r="Y1" t="s">
        <v>23</v>
      </c>
    </row>
    <row r="2" spans="1:26" s="7" customFormat="1" x14ac:dyDescent="0.25">
      <c r="A2" s="24" t="s">
        <v>171</v>
      </c>
      <c r="B2" s="23"/>
      <c r="C2" s="23"/>
      <c r="D2" s="23"/>
      <c r="E2" s="23"/>
      <c r="F2" s="25"/>
      <c r="G2" s="23"/>
      <c r="H2" s="23"/>
      <c r="I2" s="23"/>
      <c r="J2" s="23"/>
      <c r="K2" s="23"/>
      <c r="L2" s="23"/>
      <c r="W2" s="30"/>
    </row>
    <row r="3" spans="1:26" x14ac:dyDescent="0.25">
      <c r="A3" s="7" t="s">
        <v>0</v>
      </c>
      <c r="B3" s="7" t="s">
        <v>1</v>
      </c>
      <c r="C3" s="7">
        <v>1</v>
      </c>
      <c r="D3" s="7">
        <v>1</v>
      </c>
      <c r="E3" s="7">
        <v>1</v>
      </c>
      <c r="F3" s="14">
        <v>1</v>
      </c>
      <c r="G3" s="7" t="s">
        <v>2</v>
      </c>
      <c r="H3" s="7" t="s">
        <v>3</v>
      </c>
      <c r="I3" s="7">
        <v>1</v>
      </c>
      <c r="J3" s="7">
        <v>1</v>
      </c>
      <c r="K3" s="7">
        <v>1</v>
      </c>
      <c r="L3" s="7">
        <v>1</v>
      </c>
      <c r="N3">
        <f>+COUNTIF(C3:F3,1)</f>
        <v>4</v>
      </c>
      <c r="O3">
        <f>+COUNTIF(C3:F3,0)</f>
        <v>0</v>
      </c>
      <c r="P3" s="5">
        <f>+N3/SUM(N3:O3)</f>
        <v>1</v>
      </c>
      <c r="Q3" s="6">
        <f>+COUNTIF(I3:L3,1)</f>
        <v>4</v>
      </c>
      <c r="R3" s="6">
        <f>+COUNTIF(I3:L3,0)</f>
        <v>0</v>
      </c>
      <c r="S3" s="5">
        <f>+IFERROR(Q3/SUM(Q3:R3),"")</f>
        <v>1</v>
      </c>
      <c r="T3" s="6">
        <f>+IF(S3&gt;P3,1,0)</f>
        <v>0</v>
      </c>
      <c r="U3" s="6">
        <f>+IF(P3&gt;0.75,1,0)</f>
        <v>1</v>
      </c>
      <c r="V3" s="6">
        <f>+IF(MAX(P3,S3)&gt;0.75,1,0)</f>
        <v>1</v>
      </c>
      <c r="W3" s="29">
        <f>+IF(Y3="",U3,Y3)</f>
        <v>1</v>
      </c>
      <c r="X3" s="6">
        <f>+IF(Y3="",V3,Y3)</f>
        <v>1</v>
      </c>
    </row>
    <row r="4" spans="1:26" x14ac:dyDescent="0.25">
      <c r="A4" s="7" t="s">
        <v>7</v>
      </c>
      <c r="B4" s="7" t="s">
        <v>8</v>
      </c>
      <c r="C4" s="7">
        <v>1</v>
      </c>
      <c r="D4" s="7">
        <v>1</v>
      </c>
      <c r="E4" s="7">
        <v>1</v>
      </c>
      <c r="F4" s="14">
        <v>1</v>
      </c>
      <c r="G4" s="7" t="s">
        <v>9</v>
      </c>
      <c r="H4" s="7" t="s">
        <v>10</v>
      </c>
      <c r="I4" s="7">
        <v>1</v>
      </c>
      <c r="J4" s="7">
        <v>1</v>
      </c>
      <c r="K4" s="7"/>
      <c r="L4" s="7">
        <v>1</v>
      </c>
      <c r="N4">
        <f t="shared" ref="N4:N7" si="0">+COUNTIF(C4:F4,1)</f>
        <v>4</v>
      </c>
      <c r="O4">
        <f t="shared" ref="O4:O7" si="1">+COUNTIF(C4:F4,0)</f>
        <v>0</v>
      </c>
      <c r="P4" s="5">
        <f t="shared" ref="P4:P71" si="2">+N4/SUM(N4:O4)</f>
        <v>1</v>
      </c>
      <c r="Q4" s="6">
        <f t="shared" ref="Q4:Q71" si="3">+COUNTIF(I4:L4,1)</f>
        <v>3</v>
      </c>
      <c r="R4" s="6">
        <f t="shared" ref="R4:R71" si="4">+COUNTIF(I4:L4,0)</f>
        <v>0</v>
      </c>
      <c r="S4" s="5">
        <f t="shared" ref="S4:S71" si="5">+IFERROR(Q4/SUM(Q4:R4),"")</f>
        <v>1</v>
      </c>
      <c r="T4" s="6">
        <f t="shared" ref="T4:T71" si="6">+IF(S4&gt;P4,1,0)</f>
        <v>0</v>
      </c>
      <c r="U4" s="6">
        <f t="shared" ref="U4:U71" si="7">+IF(P4&gt;0.75,1,0)</f>
        <v>1</v>
      </c>
      <c r="V4" s="6">
        <f t="shared" ref="V4:V71" si="8">+IF(MAX(P4,S4)&gt;0.75,1,0)</f>
        <v>1</v>
      </c>
      <c r="W4" s="29">
        <f t="shared" ref="W4:W71" si="9">+IF(Y4="",U4,Y4)</f>
        <v>1</v>
      </c>
      <c r="X4" s="6">
        <f t="shared" ref="X4:X71" si="10">+IF(Y4="",V4,Y4)</f>
        <v>1</v>
      </c>
    </row>
    <row r="5" spans="1:26" x14ac:dyDescent="0.25">
      <c r="A5" s="7" t="s">
        <v>11</v>
      </c>
      <c r="B5" s="7" t="s">
        <v>12</v>
      </c>
      <c r="C5" s="7">
        <v>1</v>
      </c>
      <c r="D5" s="7">
        <v>1</v>
      </c>
      <c r="E5" s="7">
        <v>1</v>
      </c>
      <c r="F5" s="14">
        <v>1</v>
      </c>
      <c r="G5" s="7" t="s">
        <v>13</v>
      </c>
      <c r="H5" s="7" t="s">
        <v>14</v>
      </c>
      <c r="I5" s="7"/>
      <c r="J5" s="7">
        <v>0</v>
      </c>
      <c r="K5" s="7">
        <v>0</v>
      </c>
      <c r="L5" s="7">
        <v>0</v>
      </c>
      <c r="N5">
        <f t="shared" si="0"/>
        <v>4</v>
      </c>
      <c r="O5">
        <f t="shared" si="1"/>
        <v>0</v>
      </c>
      <c r="P5" s="5">
        <f t="shared" si="2"/>
        <v>1</v>
      </c>
      <c r="Q5" s="6">
        <f t="shared" si="3"/>
        <v>0</v>
      </c>
      <c r="R5" s="6">
        <f t="shared" si="4"/>
        <v>3</v>
      </c>
      <c r="S5" s="5">
        <f t="shared" si="5"/>
        <v>0</v>
      </c>
      <c r="T5" s="6">
        <f t="shared" si="6"/>
        <v>0</v>
      </c>
      <c r="U5" s="6">
        <f t="shared" si="7"/>
        <v>1</v>
      </c>
      <c r="V5" s="6">
        <f t="shared" si="8"/>
        <v>1</v>
      </c>
      <c r="W5" s="29">
        <f t="shared" si="9"/>
        <v>1</v>
      </c>
      <c r="X5" s="6">
        <f t="shared" si="10"/>
        <v>1</v>
      </c>
    </row>
    <row r="6" spans="1:26" x14ac:dyDescent="0.25">
      <c r="A6" s="9" t="s">
        <v>15</v>
      </c>
      <c r="B6" s="9" t="s">
        <v>16</v>
      </c>
      <c r="C6" s="9">
        <v>0</v>
      </c>
      <c r="D6" s="9">
        <v>0</v>
      </c>
      <c r="E6" s="9">
        <v>0</v>
      </c>
      <c r="F6" s="15">
        <v>0</v>
      </c>
      <c r="G6" s="9" t="s">
        <v>17</v>
      </c>
      <c r="H6" s="9" t="s">
        <v>18</v>
      </c>
      <c r="I6" s="9">
        <v>1</v>
      </c>
      <c r="J6" s="9">
        <v>1</v>
      </c>
      <c r="K6" s="9">
        <v>1</v>
      </c>
      <c r="L6" s="9">
        <v>1</v>
      </c>
      <c r="N6">
        <f t="shared" si="0"/>
        <v>0</v>
      </c>
      <c r="O6">
        <f t="shared" si="1"/>
        <v>4</v>
      </c>
      <c r="P6" s="5">
        <f t="shared" si="2"/>
        <v>0</v>
      </c>
      <c r="Q6" s="6">
        <f t="shared" si="3"/>
        <v>4</v>
      </c>
      <c r="R6" s="6">
        <f t="shared" si="4"/>
        <v>0</v>
      </c>
      <c r="S6" s="5">
        <f t="shared" si="5"/>
        <v>1</v>
      </c>
      <c r="T6" s="6">
        <f t="shared" si="6"/>
        <v>1</v>
      </c>
      <c r="U6" s="6">
        <f t="shared" si="7"/>
        <v>0</v>
      </c>
      <c r="V6" s="6">
        <f t="shared" si="8"/>
        <v>1</v>
      </c>
      <c r="W6" s="29">
        <f t="shared" si="9"/>
        <v>0</v>
      </c>
      <c r="X6" s="6">
        <f t="shared" si="10"/>
        <v>1</v>
      </c>
    </row>
    <row r="7" spans="1:26" x14ac:dyDescent="0.25">
      <c r="A7" s="7" t="s">
        <v>19</v>
      </c>
      <c r="B7" s="7" t="s">
        <v>10</v>
      </c>
      <c r="C7" s="7">
        <v>1</v>
      </c>
      <c r="D7" s="7">
        <v>1</v>
      </c>
      <c r="E7" s="7">
        <v>1</v>
      </c>
      <c r="F7" s="14">
        <v>1</v>
      </c>
      <c r="G7" s="7" t="s">
        <v>20</v>
      </c>
      <c r="H7" s="7" t="s">
        <v>12</v>
      </c>
      <c r="I7" s="7">
        <v>1</v>
      </c>
      <c r="J7" s="7">
        <v>1</v>
      </c>
      <c r="K7" s="7">
        <v>1</v>
      </c>
      <c r="L7" s="7">
        <v>1</v>
      </c>
      <c r="N7">
        <f t="shared" si="0"/>
        <v>4</v>
      </c>
      <c r="O7">
        <f t="shared" si="1"/>
        <v>0</v>
      </c>
      <c r="P7" s="5">
        <f t="shared" si="2"/>
        <v>1</v>
      </c>
      <c r="Q7" s="6">
        <f t="shared" si="3"/>
        <v>4</v>
      </c>
      <c r="R7" s="6">
        <f t="shared" si="4"/>
        <v>0</v>
      </c>
      <c r="S7" s="5">
        <f t="shared" si="5"/>
        <v>1</v>
      </c>
      <c r="T7" s="6">
        <f t="shared" si="6"/>
        <v>0</v>
      </c>
      <c r="U7" s="6">
        <f t="shared" si="7"/>
        <v>1</v>
      </c>
      <c r="V7" s="6">
        <f t="shared" si="8"/>
        <v>1</v>
      </c>
      <c r="W7" s="29">
        <f t="shared" si="9"/>
        <v>1</v>
      </c>
      <c r="X7" s="6">
        <f t="shared" si="10"/>
        <v>1</v>
      </c>
      <c r="Y7">
        <v>1</v>
      </c>
    </row>
    <row r="8" spans="1:26" x14ac:dyDescent="0.25">
      <c r="A8" s="7" t="s">
        <v>21</v>
      </c>
      <c r="B8" s="7" t="s">
        <v>1</v>
      </c>
      <c r="C8" s="7">
        <v>1</v>
      </c>
      <c r="D8" s="7">
        <v>1</v>
      </c>
      <c r="E8" s="7">
        <v>1</v>
      </c>
      <c r="F8" s="14">
        <v>1</v>
      </c>
      <c r="G8" s="7" t="s">
        <v>22</v>
      </c>
      <c r="H8" s="7" t="s">
        <v>12</v>
      </c>
      <c r="I8" s="7">
        <v>1</v>
      </c>
      <c r="J8" s="7"/>
      <c r="K8" s="7">
        <v>1</v>
      </c>
      <c r="L8" s="7">
        <v>1</v>
      </c>
      <c r="N8">
        <f t="shared" ref="N8:N14" si="11">+COUNTIF(C8:F8,1)</f>
        <v>4</v>
      </c>
      <c r="O8">
        <f t="shared" ref="O8:O14" si="12">+COUNTIF(C8:F8,0)</f>
        <v>0</v>
      </c>
      <c r="P8" s="5">
        <f t="shared" si="2"/>
        <v>1</v>
      </c>
      <c r="Q8" s="6">
        <f t="shared" si="3"/>
        <v>3</v>
      </c>
      <c r="R8" s="6">
        <f t="shared" si="4"/>
        <v>0</v>
      </c>
      <c r="S8" s="5">
        <f t="shared" si="5"/>
        <v>1</v>
      </c>
      <c r="T8" s="6">
        <f t="shared" si="6"/>
        <v>0</v>
      </c>
      <c r="U8" s="6">
        <f t="shared" si="7"/>
        <v>1</v>
      </c>
      <c r="V8" s="6">
        <f t="shared" si="8"/>
        <v>1</v>
      </c>
      <c r="W8" s="29">
        <f t="shared" si="9"/>
        <v>1</v>
      </c>
      <c r="X8" s="6">
        <f t="shared" si="10"/>
        <v>1</v>
      </c>
    </row>
    <row r="9" spans="1:26" x14ac:dyDescent="0.25">
      <c r="A9" s="7" t="s">
        <v>24</v>
      </c>
      <c r="B9" s="7" t="s">
        <v>14</v>
      </c>
      <c r="C9" s="7">
        <v>1</v>
      </c>
      <c r="D9" s="7">
        <v>1</v>
      </c>
      <c r="E9" s="7">
        <v>1</v>
      </c>
      <c r="F9" s="14">
        <v>1</v>
      </c>
      <c r="G9" s="7" t="s">
        <v>25</v>
      </c>
      <c r="H9" s="7" t="s">
        <v>1</v>
      </c>
      <c r="I9" s="7">
        <v>1</v>
      </c>
      <c r="J9" s="7">
        <v>1</v>
      </c>
      <c r="K9" s="7">
        <v>1</v>
      </c>
      <c r="L9" s="7">
        <v>1</v>
      </c>
      <c r="N9">
        <f t="shared" si="11"/>
        <v>4</v>
      </c>
      <c r="O9">
        <f t="shared" si="12"/>
        <v>0</v>
      </c>
      <c r="P9" s="5">
        <f t="shared" si="2"/>
        <v>1</v>
      </c>
      <c r="Q9" s="6">
        <f t="shared" si="3"/>
        <v>4</v>
      </c>
      <c r="R9" s="6">
        <f t="shared" si="4"/>
        <v>0</v>
      </c>
      <c r="S9" s="5">
        <f t="shared" si="5"/>
        <v>1</v>
      </c>
      <c r="T9" s="6">
        <f t="shared" si="6"/>
        <v>0</v>
      </c>
      <c r="U9" s="6">
        <f t="shared" si="7"/>
        <v>1</v>
      </c>
      <c r="V9" s="6">
        <f t="shared" si="8"/>
        <v>1</v>
      </c>
      <c r="W9" s="29">
        <f t="shared" si="9"/>
        <v>1</v>
      </c>
      <c r="X9" s="6">
        <f t="shared" si="10"/>
        <v>1</v>
      </c>
    </row>
    <row r="10" spans="1:26" x14ac:dyDescent="0.25">
      <c r="A10" s="7" t="s">
        <v>26</v>
      </c>
      <c r="B10" s="7" t="s">
        <v>16</v>
      </c>
      <c r="C10" s="7"/>
      <c r="D10" s="7"/>
      <c r="E10" s="7">
        <v>1</v>
      </c>
      <c r="F10" s="14">
        <v>1</v>
      </c>
      <c r="G10" s="7" t="s">
        <v>27</v>
      </c>
      <c r="H10" s="7" t="s">
        <v>1</v>
      </c>
      <c r="I10" s="7"/>
      <c r="J10" s="7">
        <v>1</v>
      </c>
      <c r="K10" s="7">
        <v>1</v>
      </c>
      <c r="L10" s="7">
        <v>1</v>
      </c>
      <c r="N10">
        <f t="shared" si="11"/>
        <v>2</v>
      </c>
      <c r="O10">
        <f t="shared" si="12"/>
        <v>0</v>
      </c>
      <c r="P10" s="5">
        <f t="shared" si="2"/>
        <v>1</v>
      </c>
      <c r="Q10" s="6">
        <f t="shared" si="3"/>
        <v>3</v>
      </c>
      <c r="R10" s="6">
        <f t="shared" si="4"/>
        <v>0</v>
      </c>
      <c r="S10" s="5">
        <f t="shared" si="5"/>
        <v>1</v>
      </c>
      <c r="T10" s="6">
        <f t="shared" si="6"/>
        <v>0</v>
      </c>
      <c r="U10" s="6">
        <f t="shared" si="7"/>
        <v>1</v>
      </c>
      <c r="V10" s="6">
        <f t="shared" si="8"/>
        <v>1</v>
      </c>
      <c r="W10" s="29">
        <f t="shared" si="9"/>
        <v>1</v>
      </c>
      <c r="X10" s="6">
        <f t="shared" si="10"/>
        <v>1</v>
      </c>
      <c r="Y10">
        <v>1</v>
      </c>
    </row>
    <row r="11" spans="1:26" x14ac:dyDescent="0.25">
      <c r="A11" s="7" t="s">
        <v>28</v>
      </c>
      <c r="B11" s="7" t="s">
        <v>1</v>
      </c>
      <c r="C11" s="7">
        <v>1</v>
      </c>
      <c r="D11" s="7">
        <v>1</v>
      </c>
      <c r="E11" s="7">
        <v>1</v>
      </c>
      <c r="F11" s="14">
        <v>1</v>
      </c>
      <c r="G11" s="7" t="s">
        <v>29</v>
      </c>
      <c r="H11" s="7" t="s">
        <v>12</v>
      </c>
      <c r="I11" s="7">
        <v>1</v>
      </c>
      <c r="J11" s="7">
        <v>1</v>
      </c>
      <c r="K11" s="7">
        <v>1</v>
      </c>
      <c r="L11" s="7">
        <v>1</v>
      </c>
      <c r="N11">
        <f t="shared" si="11"/>
        <v>4</v>
      </c>
      <c r="O11">
        <f t="shared" si="12"/>
        <v>0</v>
      </c>
      <c r="P11" s="5">
        <f t="shared" si="2"/>
        <v>1</v>
      </c>
      <c r="Q11" s="6">
        <f t="shared" si="3"/>
        <v>4</v>
      </c>
      <c r="R11" s="6">
        <f t="shared" si="4"/>
        <v>0</v>
      </c>
      <c r="S11" s="5">
        <f t="shared" si="5"/>
        <v>1</v>
      </c>
      <c r="T11" s="6">
        <f t="shared" si="6"/>
        <v>0</v>
      </c>
      <c r="U11" s="6">
        <f t="shared" si="7"/>
        <v>1</v>
      </c>
      <c r="V11" s="6">
        <f t="shared" si="8"/>
        <v>1</v>
      </c>
      <c r="W11" s="29">
        <f t="shared" si="9"/>
        <v>1</v>
      </c>
      <c r="X11" s="6">
        <f t="shared" si="10"/>
        <v>1</v>
      </c>
    </row>
    <row r="12" spans="1:26" x14ac:dyDescent="0.25">
      <c r="A12" s="7" t="s">
        <v>30</v>
      </c>
      <c r="B12" s="7" t="s">
        <v>10</v>
      </c>
      <c r="C12" s="7">
        <v>1</v>
      </c>
      <c r="D12" s="7">
        <v>0</v>
      </c>
      <c r="E12" s="7">
        <v>1</v>
      </c>
      <c r="F12" s="14">
        <v>0</v>
      </c>
      <c r="G12" s="7" t="s">
        <v>31</v>
      </c>
      <c r="H12" s="7" t="s">
        <v>10</v>
      </c>
      <c r="I12" s="7">
        <v>1</v>
      </c>
      <c r="J12" s="7">
        <v>1</v>
      </c>
      <c r="K12" s="7">
        <v>1</v>
      </c>
      <c r="L12" s="7">
        <v>1</v>
      </c>
      <c r="N12">
        <f t="shared" si="11"/>
        <v>2</v>
      </c>
      <c r="O12">
        <f t="shared" si="12"/>
        <v>2</v>
      </c>
      <c r="P12" s="5">
        <f t="shared" si="2"/>
        <v>0.5</v>
      </c>
      <c r="Q12" s="6">
        <f t="shared" si="3"/>
        <v>4</v>
      </c>
      <c r="R12" s="6">
        <f t="shared" si="4"/>
        <v>0</v>
      </c>
      <c r="S12" s="5">
        <f t="shared" si="5"/>
        <v>1</v>
      </c>
      <c r="T12" s="6">
        <f t="shared" si="6"/>
        <v>1</v>
      </c>
      <c r="U12" s="6">
        <f t="shared" si="7"/>
        <v>0</v>
      </c>
      <c r="V12" s="6">
        <f t="shared" si="8"/>
        <v>1</v>
      </c>
      <c r="W12" s="29">
        <f t="shared" si="9"/>
        <v>0</v>
      </c>
      <c r="X12" s="6">
        <f t="shared" si="10"/>
        <v>0</v>
      </c>
      <c r="Y12">
        <v>0</v>
      </c>
      <c r="Z12" t="s">
        <v>32</v>
      </c>
    </row>
    <row r="13" spans="1:26" x14ac:dyDescent="0.25">
      <c r="A13" s="7" t="s">
        <v>33</v>
      </c>
      <c r="B13" s="7" t="s">
        <v>10</v>
      </c>
      <c r="C13" s="7">
        <v>1</v>
      </c>
      <c r="D13" s="7">
        <v>1</v>
      </c>
      <c r="E13" s="7">
        <v>1</v>
      </c>
      <c r="F13" s="14">
        <v>1</v>
      </c>
      <c r="G13" s="7" t="s">
        <v>34</v>
      </c>
      <c r="H13" s="7" t="s">
        <v>1</v>
      </c>
      <c r="I13" s="7">
        <v>1</v>
      </c>
      <c r="J13" s="7">
        <v>1</v>
      </c>
      <c r="K13" s="7">
        <v>1</v>
      </c>
      <c r="L13" s="7">
        <v>1</v>
      </c>
      <c r="N13">
        <f t="shared" si="11"/>
        <v>4</v>
      </c>
      <c r="O13">
        <f t="shared" si="12"/>
        <v>0</v>
      </c>
      <c r="P13" s="5">
        <f t="shared" si="2"/>
        <v>1</v>
      </c>
      <c r="Q13" s="6">
        <f t="shared" si="3"/>
        <v>4</v>
      </c>
      <c r="R13" s="6">
        <f t="shared" si="4"/>
        <v>0</v>
      </c>
      <c r="S13" s="5">
        <f t="shared" si="5"/>
        <v>1</v>
      </c>
      <c r="T13" s="6">
        <f t="shared" si="6"/>
        <v>0</v>
      </c>
      <c r="U13" s="6">
        <f t="shared" si="7"/>
        <v>1</v>
      </c>
      <c r="V13" s="6">
        <f t="shared" si="8"/>
        <v>1</v>
      </c>
      <c r="W13" s="29">
        <f t="shared" si="9"/>
        <v>1</v>
      </c>
      <c r="X13" s="6">
        <f t="shared" si="10"/>
        <v>1</v>
      </c>
      <c r="Y13">
        <v>1</v>
      </c>
      <c r="Z13" t="s">
        <v>35</v>
      </c>
    </row>
    <row r="14" spans="1:26" x14ac:dyDescent="0.25">
      <c r="A14" s="7" t="s">
        <v>36</v>
      </c>
      <c r="B14" s="7" t="s">
        <v>3</v>
      </c>
      <c r="C14" s="7">
        <v>1</v>
      </c>
      <c r="D14" s="7">
        <v>0</v>
      </c>
      <c r="E14" s="7">
        <v>1</v>
      </c>
      <c r="F14" s="14">
        <v>1</v>
      </c>
      <c r="G14" s="7" t="s">
        <v>37</v>
      </c>
      <c r="H14" s="7" t="s">
        <v>3</v>
      </c>
      <c r="I14" s="7">
        <v>1</v>
      </c>
      <c r="J14" s="7"/>
      <c r="K14" s="7">
        <v>1</v>
      </c>
      <c r="L14" s="7">
        <v>1</v>
      </c>
      <c r="N14">
        <f t="shared" si="11"/>
        <v>3</v>
      </c>
      <c r="O14">
        <f t="shared" si="12"/>
        <v>1</v>
      </c>
      <c r="P14" s="5">
        <f t="shared" si="2"/>
        <v>0.75</v>
      </c>
      <c r="Q14" s="6">
        <f t="shared" si="3"/>
        <v>3</v>
      </c>
      <c r="R14" s="6">
        <f t="shared" si="4"/>
        <v>0</v>
      </c>
      <c r="S14" s="5">
        <f t="shared" si="5"/>
        <v>1</v>
      </c>
      <c r="T14" s="6">
        <f t="shared" si="6"/>
        <v>1</v>
      </c>
      <c r="U14" s="6">
        <f t="shared" si="7"/>
        <v>0</v>
      </c>
      <c r="V14" s="6">
        <f t="shared" si="8"/>
        <v>1</v>
      </c>
      <c r="W14" s="29">
        <f t="shared" si="9"/>
        <v>0</v>
      </c>
      <c r="X14" s="6">
        <f t="shared" si="10"/>
        <v>1</v>
      </c>
    </row>
    <row r="15" spans="1:26" x14ac:dyDescent="0.25">
      <c r="A15" s="7" t="s">
        <v>38</v>
      </c>
      <c r="B15" s="7" t="s">
        <v>18</v>
      </c>
      <c r="C15" s="7"/>
      <c r="D15" s="7">
        <v>1</v>
      </c>
      <c r="E15" s="7"/>
      <c r="F15" s="14"/>
      <c r="G15" s="7" t="s">
        <v>39</v>
      </c>
      <c r="H15" s="7" t="s">
        <v>3</v>
      </c>
      <c r="I15" s="7">
        <v>1</v>
      </c>
      <c r="J15" s="7">
        <v>1</v>
      </c>
      <c r="K15" s="7">
        <v>1</v>
      </c>
      <c r="L15" s="7">
        <v>1</v>
      </c>
      <c r="N15">
        <f t="shared" ref="N15" si="13">+COUNTIF(C15:F15,1)</f>
        <v>1</v>
      </c>
      <c r="O15">
        <f t="shared" ref="O15" si="14">+COUNTIF(C15:F15,0)</f>
        <v>0</v>
      </c>
      <c r="P15" s="5">
        <f t="shared" si="2"/>
        <v>1</v>
      </c>
      <c r="Q15" s="6">
        <f t="shared" si="3"/>
        <v>4</v>
      </c>
      <c r="R15" s="6">
        <f t="shared" si="4"/>
        <v>0</v>
      </c>
      <c r="S15" s="5">
        <f t="shared" si="5"/>
        <v>1</v>
      </c>
      <c r="T15" s="6">
        <f t="shared" si="6"/>
        <v>0</v>
      </c>
      <c r="U15" s="6">
        <f t="shared" si="7"/>
        <v>1</v>
      </c>
      <c r="V15" s="6">
        <f t="shared" si="8"/>
        <v>1</v>
      </c>
      <c r="W15" s="29">
        <f t="shared" si="9"/>
        <v>1</v>
      </c>
      <c r="X15" s="6">
        <f t="shared" si="10"/>
        <v>1</v>
      </c>
    </row>
    <row r="16" spans="1:26" x14ac:dyDescent="0.25">
      <c r="A16" s="7" t="s">
        <v>40</v>
      </c>
      <c r="B16" s="7" t="s">
        <v>12</v>
      </c>
      <c r="C16" s="7">
        <v>1</v>
      </c>
      <c r="D16" s="7">
        <v>1</v>
      </c>
      <c r="E16" s="7">
        <v>1</v>
      </c>
      <c r="F16" s="14"/>
      <c r="G16" s="7" t="s">
        <v>41</v>
      </c>
      <c r="H16" s="7" t="s">
        <v>1</v>
      </c>
      <c r="I16" s="7">
        <v>1</v>
      </c>
      <c r="J16" s="7">
        <v>1</v>
      </c>
      <c r="K16" s="7">
        <v>1</v>
      </c>
      <c r="L16" s="7">
        <v>1</v>
      </c>
      <c r="N16">
        <f t="shared" ref="N16:N73" si="15">+COUNTIF(C16:F16,1)</f>
        <v>3</v>
      </c>
      <c r="O16">
        <f t="shared" ref="O16:O73" si="16">+COUNTIF(C16:F16,0)</f>
        <v>0</v>
      </c>
      <c r="P16" s="5">
        <f t="shared" si="2"/>
        <v>1</v>
      </c>
      <c r="Q16" s="6">
        <f t="shared" si="3"/>
        <v>4</v>
      </c>
      <c r="R16" s="6">
        <f t="shared" si="4"/>
        <v>0</v>
      </c>
      <c r="S16" s="5">
        <f t="shared" si="5"/>
        <v>1</v>
      </c>
      <c r="T16" s="6">
        <f t="shared" si="6"/>
        <v>0</v>
      </c>
      <c r="U16" s="6">
        <f t="shared" si="7"/>
        <v>1</v>
      </c>
      <c r="V16" s="6">
        <f t="shared" si="8"/>
        <v>1</v>
      </c>
      <c r="W16" s="29">
        <f t="shared" si="9"/>
        <v>1</v>
      </c>
      <c r="X16" s="6">
        <f t="shared" si="10"/>
        <v>1</v>
      </c>
    </row>
    <row r="17" spans="1:26" x14ac:dyDescent="0.25">
      <c r="A17" s="7" t="s">
        <v>42</v>
      </c>
      <c r="B17" s="7" t="s">
        <v>3</v>
      </c>
      <c r="C17" s="7">
        <v>1</v>
      </c>
      <c r="D17" s="7">
        <v>1</v>
      </c>
      <c r="E17" s="7">
        <v>1</v>
      </c>
      <c r="F17" s="14">
        <v>1</v>
      </c>
      <c r="G17" s="7" t="s">
        <v>43</v>
      </c>
      <c r="H17" s="7" t="s">
        <v>10</v>
      </c>
      <c r="I17" s="7">
        <v>1</v>
      </c>
      <c r="J17" s="7">
        <v>1</v>
      </c>
      <c r="K17" s="7">
        <v>1</v>
      </c>
      <c r="L17" s="7">
        <v>1</v>
      </c>
      <c r="N17">
        <f t="shared" si="15"/>
        <v>4</v>
      </c>
      <c r="O17">
        <f t="shared" si="16"/>
        <v>0</v>
      </c>
      <c r="P17" s="5">
        <f t="shared" si="2"/>
        <v>1</v>
      </c>
      <c r="Q17" s="6">
        <f t="shared" si="3"/>
        <v>4</v>
      </c>
      <c r="R17" s="6">
        <f t="shared" si="4"/>
        <v>0</v>
      </c>
      <c r="S17" s="5">
        <f t="shared" si="5"/>
        <v>1</v>
      </c>
      <c r="T17" s="6">
        <f t="shared" si="6"/>
        <v>0</v>
      </c>
      <c r="U17" s="6">
        <f t="shared" si="7"/>
        <v>1</v>
      </c>
      <c r="V17" s="6">
        <f t="shared" si="8"/>
        <v>1</v>
      </c>
      <c r="W17" s="29">
        <f t="shared" si="9"/>
        <v>1</v>
      </c>
      <c r="X17" s="6">
        <f t="shared" si="10"/>
        <v>1</v>
      </c>
    </row>
    <row r="18" spans="1:26" x14ac:dyDescent="0.25">
      <c r="A18" s="7" t="s">
        <v>44</v>
      </c>
      <c r="B18" s="7" t="s">
        <v>1</v>
      </c>
      <c r="C18" s="7">
        <v>1</v>
      </c>
      <c r="D18" s="7">
        <v>0</v>
      </c>
      <c r="E18" s="7">
        <v>1</v>
      </c>
      <c r="F18" s="14">
        <v>1</v>
      </c>
      <c r="G18" s="7" t="s">
        <v>45</v>
      </c>
      <c r="H18" s="7" t="s">
        <v>10</v>
      </c>
      <c r="I18" s="7">
        <v>1</v>
      </c>
      <c r="J18" s="7">
        <v>1</v>
      </c>
      <c r="K18" s="7">
        <v>0</v>
      </c>
      <c r="L18" s="7">
        <v>1</v>
      </c>
      <c r="N18">
        <f t="shared" si="15"/>
        <v>3</v>
      </c>
      <c r="O18">
        <f t="shared" si="16"/>
        <v>1</v>
      </c>
      <c r="P18" s="5">
        <f t="shared" si="2"/>
        <v>0.75</v>
      </c>
      <c r="Q18" s="6">
        <f t="shared" si="3"/>
        <v>3</v>
      </c>
      <c r="R18" s="6">
        <f t="shared" si="4"/>
        <v>1</v>
      </c>
      <c r="S18" s="5">
        <f t="shared" si="5"/>
        <v>0.75</v>
      </c>
      <c r="T18" s="6">
        <f t="shared" si="6"/>
        <v>0</v>
      </c>
      <c r="U18" s="6">
        <f t="shared" si="7"/>
        <v>0</v>
      </c>
      <c r="V18" s="6">
        <f t="shared" si="8"/>
        <v>0</v>
      </c>
      <c r="W18" s="29">
        <f t="shared" si="9"/>
        <v>0</v>
      </c>
      <c r="X18" s="6">
        <f t="shared" si="10"/>
        <v>0</v>
      </c>
    </row>
    <row r="19" spans="1:26" x14ac:dyDescent="0.25">
      <c r="A19" s="7" t="s">
        <v>46</v>
      </c>
      <c r="B19" s="7" t="s">
        <v>3</v>
      </c>
      <c r="C19" s="7">
        <v>1</v>
      </c>
      <c r="D19" s="7">
        <v>1</v>
      </c>
      <c r="E19" s="7">
        <v>1</v>
      </c>
      <c r="F19" s="14">
        <v>1</v>
      </c>
      <c r="G19" s="7" t="s">
        <v>47</v>
      </c>
      <c r="H19" s="7" t="s">
        <v>1</v>
      </c>
      <c r="I19" s="7">
        <v>1</v>
      </c>
      <c r="J19" s="7">
        <v>1</v>
      </c>
      <c r="K19" s="7">
        <v>1</v>
      </c>
      <c r="L19" s="7">
        <v>1</v>
      </c>
      <c r="N19">
        <f t="shared" si="15"/>
        <v>4</v>
      </c>
      <c r="O19">
        <f t="shared" si="16"/>
        <v>0</v>
      </c>
      <c r="P19" s="5">
        <f t="shared" si="2"/>
        <v>1</v>
      </c>
      <c r="Q19" s="6">
        <f t="shared" si="3"/>
        <v>4</v>
      </c>
      <c r="R19" s="6">
        <f t="shared" si="4"/>
        <v>0</v>
      </c>
      <c r="S19" s="5">
        <f t="shared" si="5"/>
        <v>1</v>
      </c>
      <c r="T19" s="6">
        <f t="shared" si="6"/>
        <v>0</v>
      </c>
      <c r="U19" s="6">
        <f t="shared" si="7"/>
        <v>1</v>
      </c>
      <c r="V19" s="6">
        <f t="shared" si="8"/>
        <v>1</v>
      </c>
      <c r="W19" s="29">
        <f t="shared" si="9"/>
        <v>1</v>
      </c>
      <c r="X19" s="6">
        <f t="shared" si="10"/>
        <v>1</v>
      </c>
    </row>
    <row r="20" spans="1:26" x14ac:dyDescent="0.25">
      <c r="A20" s="7" t="s">
        <v>48</v>
      </c>
      <c r="B20" s="7" t="s">
        <v>18</v>
      </c>
      <c r="C20" s="7">
        <v>1</v>
      </c>
      <c r="D20" s="7">
        <v>1</v>
      </c>
      <c r="E20" s="7">
        <v>1</v>
      </c>
      <c r="F20" s="14">
        <v>1</v>
      </c>
      <c r="G20" s="7" t="s">
        <v>49</v>
      </c>
      <c r="H20" s="7" t="s">
        <v>1</v>
      </c>
      <c r="I20" s="7">
        <v>1</v>
      </c>
      <c r="J20" s="7"/>
      <c r="K20" s="7">
        <v>1</v>
      </c>
      <c r="L20" s="7">
        <v>1</v>
      </c>
      <c r="N20">
        <f t="shared" si="15"/>
        <v>4</v>
      </c>
      <c r="O20">
        <f t="shared" si="16"/>
        <v>0</v>
      </c>
      <c r="P20" s="5">
        <f t="shared" si="2"/>
        <v>1</v>
      </c>
      <c r="Q20" s="6">
        <f t="shared" si="3"/>
        <v>3</v>
      </c>
      <c r="R20" s="6">
        <f t="shared" si="4"/>
        <v>0</v>
      </c>
      <c r="S20" s="5">
        <f t="shared" si="5"/>
        <v>1</v>
      </c>
      <c r="T20" s="6">
        <f t="shared" si="6"/>
        <v>0</v>
      </c>
      <c r="U20" s="6">
        <f t="shared" si="7"/>
        <v>1</v>
      </c>
      <c r="V20" s="6">
        <f t="shared" si="8"/>
        <v>1</v>
      </c>
      <c r="W20" s="29">
        <f t="shared" si="9"/>
        <v>1</v>
      </c>
      <c r="X20" s="6">
        <f t="shared" si="10"/>
        <v>1</v>
      </c>
    </row>
    <row r="21" spans="1:26" x14ac:dyDescent="0.25">
      <c r="A21" s="9" t="s">
        <v>50</v>
      </c>
      <c r="B21" s="9" t="s">
        <v>12</v>
      </c>
      <c r="C21" s="9"/>
      <c r="D21" s="9">
        <v>0</v>
      </c>
      <c r="E21" s="9">
        <v>0</v>
      </c>
      <c r="F21" s="15">
        <v>0</v>
      </c>
      <c r="G21" s="9" t="s">
        <v>51</v>
      </c>
      <c r="H21" s="9" t="s">
        <v>1</v>
      </c>
      <c r="I21" s="9">
        <v>1</v>
      </c>
      <c r="J21" s="9">
        <v>1</v>
      </c>
      <c r="K21" s="9">
        <v>1</v>
      </c>
      <c r="L21" s="9">
        <v>1</v>
      </c>
      <c r="N21">
        <f t="shared" si="15"/>
        <v>0</v>
      </c>
      <c r="O21">
        <f t="shared" si="16"/>
        <v>3</v>
      </c>
      <c r="P21" s="5">
        <f t="shared" si="2"/>
        <v>0</v>
      </c>
      <c r="Q21" s="6">
        <f t="shared" si="3"/>
        <v>4</v>
      </c>
      <c r="R21" s="6">
        <f t="shared" si="4"/>
        <v>0</v>
      </c>
      <c r="S21" s="5">
        <f t="shared" si="5"/>
        <v>1</v>
      </c>
      <c r="T21" s="6">
        <f t="shared" si="6"/>
        <v>1</v>
      </c>
      <c r="U21" s="6">
        <f t="shared" si="7"/>
        <v>0</v>
      </c>
      <c r="V21" s="6">
        <f t="shared" si="8"/>
        <v>1</v>
      </c>
      <c r="W21" s="29">
        <f t="shared" si="9"/>
        <v>0</v>
      </c>
      <c r="X21" s="6">
        <f t="shared" si="10"/>
        <v>1</v>
      </c>
    </row>
    <row r="22" spans="1:26" x14ac:dyDescent="0.25">
      <c r="A22" s="7" t="s">
        <v>52</v>
      </c>
      <c r="B22" s="7" t="s">
        <v>10</v>
      </c>
      <c r="C22" s="7">
        <v>1</v>
      </c>
      <c r="D22" s="7">
        <v>1</v>
      </c>
      <c r="E22" s="7">
        <v>1</v>
      </c>
      <c r="F22" s="14">
        <v>1</v>
      </c>
      <c r="G22" s="7" t="s">
        <v>53</v>
      </c>
      <c r="H22" s="7" t="s">
        <v>18</v>
      </c>
      <c r="I22" s="7">
        <v>0</v>
      </c>
      <c r="J22" s="7">
        <v>1</v>
      </c>
      <c r="K22" s="7">
        <v>0</v>
      </c>
      <c r="L22" s="7">
        <v>0</v>
      </c>
      <c r="N22">
        <f t="shared" si="15"/>
        <v>4</v>
      </c>
      <c r="O22">
        <f t="shared" si="16"/>
        <v>0</v>
      </c>
      <c r="P22" s="5">
        <f t="shared" si="2"/>
        <v>1</v>
      </c>
      <c r="Q22" s="6">
        <f t="shared" si="3"/>
        <v>1</v>
      </c>
      <c r="R22" s="6">
        <f t="shared" si="4"/>
        <v>3</v>
      </c>
      <c r="S22" s="5">
        <f t="shared" si="5"/>
        <v>0.25</v>
      </c>
      <c r="T22" s="6">
        <f t="shared" si="6"/>
        <v>0</v>
      </c>
      <c r="U22" s="6">
        <f t="shared" si="7"/>
        <v>1</v>
      </c>
      <c r="V22" s="6">
        <f t="shared" si="8"/>
        <v>1</v>
      </c>
      <c r="W22" s="29">
        <f t="shared" si="9"/>
        <v>1</v>
      </c>
      <c r="X22" s="6">
        <f t="shared" si="10"/>
        <v>1</v>
      </c>
      <c r="Y22">
        <v>1</v>
      </c>
      <c r="Z22" t="s">
        <v>54</v>
      </c>
    </row>
    <row r="23" spans="1:26" x14ac:dyDescent="0.25">
      <c r="A23" s="7" t="s">
        <v>55</v>
      </c>
      <c r="B23" s="7" t="s">
        <v>10</v>
      </c>
      <c r="C23" s="13">
        <v>1</v>
      </c>
      <c r="D23" s="13">
        <v>1</v>
      </c>
      <c r="E23" s="7">
        <v>1</v>
      </c>
      <c r="F23" s="14">
        <v>1</v>
      </c>
      <c r="G23" s="7" t="s">
        <v>56</v>
      </c>
      <c r="H23" s="7" t="s">
        <v>10</v>
      </c>
      <c r="I23" s="7">
        <v>1</v>
      </c>
      <c r="J23" s="7">
        <v>1</v>
      </c>
      <c r="K23" s="7">
        <v>1</v>
      </c>
      <c r="L23" s="7">
        <v>1</v>
      </c>
      <c r="N23">
        <f t="shared" si="15"/>
        <v>4</v>
      </c>
      <c r="O23">
        <f t="shared" si="16"/>
        <v>0</v>
      </c>
      <c r="P23" s="5">
        <f t="shared" si="2"/>
        <v>1</v>
      </c>
      <c r="Q23" s="6">
        <f t="shared" si="3"/>
        <v>4</v>
      </c>
      <c r="R23" s="6">
        <f t="shared" si="4"/>
        <v>0</v>
      </c>
      <c r="S23" s="5">
        <f t="shared" si="5"/>
        <v>1</v>
      </c>
      <c r="T23" s="6">
        <f t="shared" si="6"/>
        <v>0</v>
      </c>
      <c r="U23" s="6">
        <f t="shared" si="7"/>
        <v>1</v>
      </c>
      <c r="V23" s="6">
        <f t="shared" si="8"/>
        <v>1</v>
      </c>
      <c r="W23" s="29">
        <f t="shared" si="9"/>
        <v>1</v>
      </c>
      <c r="X23" s="6">
        <f t="shared" si="10"/>
        <v>1</v>
      </c>
    </row>
    <row r="24" spans="1:26" x14ac:dyDescent="0.25">
      <c r="A24" s="7" t="s">
        <v>57</v>
      </c>
      <c r="B24" s="7" t="s">
        <v>58</v>
      </c>
      <c r="C24" s="7">
        <v>1</v>
      </c>
      <c r="D24" s="7"/>
      <c r="E24" s="7">
        <v>1</v>
      </c>
      <c r="F24" s="14">
        <v>1</v>
      </c>
      <c r="G24" s="7" t="s">
        <v>59</v>
      </c>
      <c r="H24" s="7" t="s">
        <v>1</v>
      </c>
      <c r="I24" s="7">
        <v>1</v>
      </c>
      <c r="J24" s="7">
        <v>0</v>
      </c>
      <c r="K24" s="7">
        <v>1</v>
      </c>
      <c r="L24" s="7">
        <v>1</v>
      </c>
      <c r="N24">
        <f t="shared" si="15"/>
        <v>3</v>
      </c>
      <c r="O24">
        <f t="shared" si="16"/>
        <v>0</v>
      </c>
      <c r="P24" s="5">
        <f t="shared" si="2"/>
        <v>1</v>
      </c>
      <c r="Q24" s="6">
        <f t="shared" si="3"/>
        <v>3</v>
      </c>
      <c r="R24" s="6">
        <f t="shared" si="4"/>
        <v>1</v>
      </c>
      <c r="S24" s="5">
        <f t="shared" si="5"/>
        <v>0.75</v>
      </c>
      <c r="T24" s="6">
        <f t="shared" si="6"/>
        <v>0</v>
      </c>
      <c r="U24" s="6">
        <f t="shared" si="7"/>
        <v>1</v>
      </c>
      <c r="V24" s="6">
        <f t="shared" si="8"/>
        <v>1</v>
      </c>
      <c r="W24" s="29">
        <f t="shared" si="9"/>
        <v>1</v>
      </c>
      <c r="X24" s="6">
        <f t="shared" si="10"/>
        <v>1</v>
      </c>
    </row>
    <row r="25" spans="1:26" x14ac:dyDescent="0.25">
      <c r="A25" s="9" t="s">
        <v>60</v>
      </c>
      <c r="B25" s="9" t="s">
        <v>3</v>
      </c>
      <c r="C25" s="9">
        <v>1</v>
      </c>
      <c r="D25" s="9">
        <v>0</v>
      </c>
      <c r="E25" s="9">
        <v>1</v>
      </c>
      <c r="F25" s="15">
        <v>1</v>
      </c>
      <c r="G25" s="9" t="s">
        <v>61</v>
      </c>
      <c r="H25" s="9" t="s">
        <v>3</v>
      </c>
      <c r="I25" s="9">
        <v>1</v>
      </c>
      <c r="J25" s="9"/>
      <c r="K25" s="9">
        <v>1</v>
      </c>
      <c r="L25" s="9">
        <v>1</v>
      </c>
      <c r="N25">
        <f t="shared" si="15"/>
        <v>3</v>
      </c>
      <c r="O25">
        <f t="shared" si="16"/>
        <v>1</v>
      </c>
      <c r="P25" s="5">
        <f t="shared" si="2"/>
        <v>0.75</v>
      </c>
      <c r="Q25" s="6">
        <f t="shared" si="3"/>
        <v>3</v>
      </c>
      <c r="R25" s="6">
        <f t="shared" si="4"/>
        <v>0</v>
      </c>
      <c r="S25" s="5">
        <f t="shared" si="5"/>
        <v>1</v>
      </c>
      <c r="T25" s="6">
        <f t="shared" si="6"/>
        <v>1</v>
      </c>
      <c r="U25" s="6">
        <f t="shared" si="7"/>
        <v>0</v>
      </c>
      <c r="V25" s="6">
        <f t="shared" si="8"/>
        <v>1</v>
      </c>
      <c r="W25" s="29">
        <f t="shared" si="9"/>
        <v>0</v>
      </c>
      <c r="X25" s="6">
        <f t="shared" si="10"/>
        <v>1</v>
      </c>
    </row>
    <row r="26" spans="1:26" x14ac:dyDescent="0.25">
      <c r="A26" s="7" t="s">
        <v>62</v>
      </c>
      <c r="B26" s="7" t="s">
        <v>1</v>
      </c>
      <c r="C26" s="7">
        <v>1</v>
      </c>
      <c r="D26" s="7"/>
      <c r="E26" s="7"/>
      <c r="F26" s="14"/>
      <c r="G26" s="7" t="s">
        <v>63</v>
      </c>
      <c r="H26" s="7" t="s">
        <v>58</v>
      </c>
      <c r="I26" s="7">
        <v>1</v>
      </c>
      <c r="J26" s="7">
        <v>1</v>
      </c>
      <c r="K26" s="7">
        <v>0</v>
      </c>
      <c r="L26" s="7">
        <v>1</v>
      </c>
      <c r="N26">
        <f t="shared" si="15"/>
        <v>1</v>
      </c>
      <c r="O26">
        <f t="shared" si="16"/>
        <v>0</v>
      </c>
      <c r="P26" s="5">
        <f t="shared" si="2"/>
        <v>1</v>
      </c>
      <c r="Q26" s="6">
        <f t="shared" si="3"/>
        <v>3</v>
      </c>
      <c r="R26" s="6">
        <f t="shared" si="4"/>
        <v>1</v>
      </c>
      <c r="S26" s="5">
        <f t="shared" si="5"/>
        <v>0.75</v>
      </c>
      <c r="T26" s="6">
        <f t="shared" si="6"/>
        <v>0</v>
      </c>
      <c r="U26" s="6">
        <f t="shared" si="7"/>
        <v>1</v>
      </c>
      <c r="V26" s="6">
        <f t="shared" si="8"/>
        <v>1</v>
      </c>
      <c r="W26" s="29">
        <f t="shared" si="9"/>
        <v>1</v>
      </c>
      <c r="X26" s="6">
        <f t="shared" si="10"/>
        <v>1</v>
      </c>
    </row>
    <row r="27" spans="1:26" x14ac:dyDescent="0.25">
      <c r="A27" s="7" t="s">
        <v>64</v>
      </c>
      <c r="B27" s="7" t="s">
        <v>16</v>
      </c>
      <c r="C27" s="7">
        <v>1</v>
      </c>
      <c r="D27" s="7">
        <v>1</v>
      </c>
      <c r="E27" s="7">
        <v>1</v>
      </c>
      <c r="F27" s="14">
        <v>1</v>
      </c>
      <c r="G27" s="7" t="s">
        <v>65</v>
      </c>
      <c r="H27" s="7" t="s">
        <v>3</v>
      </c>
      <c r="I27" s="7">
        <v>1</v>
      </c>
      <c r="J27" s="7">
        <v>1</v>
      </c>
      <c r="K27" s="7">
        <v>1</v>
      </c>
      <c r="L27" s="7">
        <v>1</v>
      </c>
      <c r="N27">
        <f t="shared" si="15"/>
        <v>4</v>
      </c>
      <c r="O27">
        <f t="shared" si="16"/>
        <v>0</v>
      </c>
      <c r="P27" s="5">
        <f t="shared" si="2"/>
        <v>1</v>
      </c>
      <c r="Q27" s="6">
        <f t="shared" si="3"/>
        <v>4</v>
      </c>
      <c r="R27" s="6">
        <f t="shared" si="4"/>
        <v>0</v>
      </c>
      <c r="S27" s="5">
        <f t="shared" si="5"/>
        <v>1</v>
      </c>
      <c r="T27" s="6">
        <f t="shared" si="6"/>
        <v>0</v>
      </c>
      <c r="U27" s="6">
        <f t="shared" si="7"/>
        <v>1</v>
      </c>
      <c r="V27" s="6">
        <f t="shared" si="8"/>
        <v>1</v>
      </c>
      <c r="W27" s="29">
        <f t="shared" si="9"/>
        <v>1</v>
      </c>
      <c r="X27" s="6">
        <f t="shared" si="10"/>
        <v>1</v>
      </c>
    </row>
    <row r="28" spans="1:26" x14ac:dyDescent="0.25">
      <c r="A28" s="7" t="s">
        <v>66</v>
      </c>
      <c r="B28" s="7" t="s">
        <v>10</v>
      </c>
      <c r="C28" s="7">
        <v>1</v>
      </c>
      <c r="D28" s="7"/>
      <c r="E28" s="7">
        <v>1</v>
      </c>
      <c r="F28" s="14">
        <v>1</v>
      </c>
      <c r="G28" s="7" t="s">
        <v>67</v>
      </c>
      <c r="H28" s="7" t="s">
        <v>10</v>
      </c>
      <c r="I28" s="7"/>
      <c r="J28" s="7">
        <v>1</v>
      </c>
      <c r="K28" s="7">
        <v>1</v>
      </c>
      <c r="L28" s="7"/>
      <c r="N28">
        <f t="shared" si="15"/>
        <v>3</v>
      </c>
      <c r="O28">
        <f t="shared" si="16"/>
        <v>0</v>
      </c>
      <c r="P28" s="5">
        <f t="shared" si="2"/>
        <v>1</v>
      </c>
      <c r="Q28" s="6">
        <f t="shared" si="3"/>
        <v>2</v>
      </c>
      <c r="R28" s="6">
        <f t="shared" si="4"/>
        <v>0</v>
      </c>
      <c r="S28" s="5">
        <f t="shared" si="5"/>
        <v>1</v>
      </c>
      <c r="T28" s="6">
        <f t="shared" si="6"/>
        <v>0</v>
      </c>
      <c r="U28" s="6">
        <f t="shared" si="7"/>
        <v>1</v>
      </c>
      <c r="V28" s="6">
        <f t="shared" si="8"/>
        <v>1</v>
      </c>
      <c r="W28" s="29">
        <f t="shared" si="9"/>
        <v>1</v>
      </c>
      <c r="X28" s="6">
        <f t="shared" si="10"/>
        <v>1</v>
      </c>
    </row>
    <row r="29" spans="1:26" x14ac:dyDescent="0.25">
      <c r="A29" s="7" t="s">
        <v>68</v>
      </c>
      <c r="B29" s="7" t="s">
        <v>1</v>
      </c>
      <c r="C29" s="7">
        <v>1</v>
      </c>
      <c r="D29" s="7">
        <v>1</v>
      </c>
      <c r="E29" s="7">
        <v>1</v>
      </c>
      <c r="F29" s="14">
        <v>1</v>
      </c>
      <c r="G29" s="7" t="s">
        <v>69</v>
      </c>
      <c r="H29" s="7" t="s">
        <v>8</v>
      </c>
      <c r="I29" s="7">
        <v>1</v>
      </c>
      <c r="J29" s="7"/>
      <c r="K29" s="7">
        <v>0</v>
      </c>
      <c r="L29" s="7">
        <v>1</v>
      </c>
      <c r="N29">
        <f t="shared" si="15"/>
        <v>4</v>
      </c>
      <c r="O29">
        <f t="shared" si="16"/>
        <v>0</v>
      </c>
      <c r="P29" s="5">
        <f t="shared" si="2"/>
        <v>1</v>
      </c>
      <c r="Q29" s="6">
        <f t="shared" si="3"/>
        <v>2</v>
      </c>
      <c r="R29" s="6">
        <f t="shared" si="4"/>
        <v>1</v>
      </c>
      <c r="S29" s="5">
        <f t="shared" si="5"/>
        <v>0.66666666666666663</v>
      </c>
      <c r="T29" s="6">
        <f t="shared" si="6"/>
        <v>0</v>
      </c>
      <c r="U29" s="6">
        <f t="shared" si="7"/>
        <v>1</v>
      </c>
      <c r="V29" s="6">
        <f t="shared" si="8"/>
        <v>1</v>
      </c>
      <c r="W29" s="29">
        <f t="shared" si="9"/>
        <v>1</v>
      </c>
      <c r="X29" s="6">
        <f t="shared" si="10"/>
        <v>1</v>
      </c>
      <c r="Y29">
        <v>1</v>
      </c>
      <c r="Z29" t="s">
        <v>70</v>
      </c>
    </row>
    <row r="30" spans="1:26" x14ac:dyDescent="0.25">
      <c r="A30" s="7" t="s">
        <v>71</v>
      </c>
      <c r="B30" s="7" t="s">
        <v>1</v>
      </c>
      <c r="C30" s="7"/>
      <c r="D30" s="7">
        <v>1</v>
      </c>
      <c r="E30" s="7">
        <v>1</v>
      </c>
      <c r="F30" s="14">
        <v>1</v>
      </c>
      <c r="G30" s="7" t="s">
        <v>72</v>
      </c>
      <c r="H30" s="7" t="s">
        <v>1</v>
      </c>
      <c r="I30" s="7">
        <v>1</v>
      </c>
      <c r="J30" s="7">
        <v>1</v>
      </c>
      <c r="K30" s="7">
        <v>1</v>
      </c>
      <c r="L30" s="7">
        <v>1</v>
      </c>
      <c r="N30">
        <f t="shared" si="15"/>
        <v>3</v>
      </c>
      <c r="O30">
        <f t="shared" si="16"/>
        <v>0</v>
      </c>
      <c r="P30" s="5">
        <f t="shared" si="2"/>
        <v>1</v>
      </c>
      <c r="Q30" s="6">
        <f t="shared" si="3"/>
        <v>4</v>
      </c>
      <c r="R30" s="6">
        <f t="shared" si="4"/>
        <v>0</v>
      </c>
      <c r="S30" s="5">
        <f t="shared" si="5"/>
        <v>1</v>
      </c>
      <c r="T30" s="6">
        <f t="shared" si="6"/>
        <v>0</v>
      </c>
      <c r="U30" s="6">
        <f t="shared" si="7"/>
        <v>1</v>
      </c>
      <c r="V30" s="6">
        <f t="shared" si="8"/>
        <v>1</v>
      </c>
      <c r="W30" s="29">
        <f t="shared" si="9"/>
        <v>1</v>
      </c>
      <c r="X30" s="6">
        <f t="shared" si="10"/>
        <v>1</v>
      </c>
    </row>
    <row r="31" spans="1:26" ht="15.75" thickBot="1" x14ac:dyDescent="0.3">
      <c r="A31" s="3" t="s">
        <v>73</v>
      </c>
      <c r="B31" s="3" t="s">
        <v>1</v>
      </c>
      <c r="C31" s="3">
        <v>1</v>
      </c>
      <c r="D31" s="3">
        <v>1</v>
      </c>
      <c r="E31" s="3">
        <v>1</v>
      </c>
      <c r="F31" s="16">
        <v>1</v>
      </c>
      <c r="G31" s="3" t="s">
        <v>74</v>
      </c>
      <c r="H31" s="3" t="s">
        <v>18</v>
      </c>
      <c r="I31" s="3">
        <v>1</v>
      </c>
      <c r="J31" s="3">
        <v>1</v>
      </c>
      <c r="K31" s="3">
        <v>1</v>
      </c>
      <c r="L31" s="3">
        <v>1</v>
      </c>
      <c r="N31">
        <f t="shared" si="15"/>
        <v>4</v>
      </c>
      <c r="O31">
        <f t="shared" si="16"/>
        <v>0</v>
      </c>
      <c r="P31" s="5">
        <f t="shared" si="2"/>
        <v>1</v>
      </c>
      <c r="Q31" s="6">
        <f t="shared" si="3"/>
        <v>4</v>
      </c>
      <c r="R31" s="6">
        <f t="shared" si="4"/>
        <v>0</v>
      </c>
      <c r="S31" s="5">
        <f t="shared" si="5"/>
        <v>1</v>
      </c>
      <c r="T31" s="6">
        <f t="shared" si="6"/>
        <v>0</v>
      </c>
      <c r="U31" s="6">
        <f t="shared" si="7"/>
        <v>1</v>
      </c>
      <c r="V31" s="6">
        <f t="shared" si="8"/>
        <v>1</v>
      </c>
      <c r="W31" s="29">
        <f t="shared" si="9"/>
        <v>1</v>
      </c>
      <c r="X31" s="6">
        <f t="shared" si="10"/>
        <v>1</v>
      </c>
    </row>
    <row r="32" spans="1:26" x14ac:dyDescent="0.25">
      <c r="A32" s="24" t="s">
        <v>172</v>
      </c>
      <c r="B32" s="23"/>
      <c r="C32" s="23"/>
      <c r="D32" s="23"/>
      <c r="E32" s="23"/>
      <c r="F32" s="25"/>
      <c r="G32" s="23"/>
      <c r="H32" s="23"/>
      <c r="I32" s="23"/>
      <c r="J32" s="23"/>
      <c r="K32" s="23"/>
      <c r="L32" s="23"/>
      <c r="P32" s="5"/>
      <c r="Q32" s="6"/>
      <c r="R32" s="6"/>
      <c r="S32" s="5"/>
      <c r="T32" s="6"/>
      <c r="U32" s="6"/>
      <c r="V32" s="6"/>
      <c r="W32" s="29"/>
      <c r="X32" s="6"/>
    </row>
    <row r="33" spans="1:26" x14ac:dyDescent="0.25">
      <c r="A33" s="10" t="s">
        <v>75</v>
      </c>
      <c r="B33" s="10" t="s">
        <v>76</v>
      </c>
      <c r="C33" s="10">
        <v>1</v>
      </c>
      <c r="D33" s="10">
        <v>1</v>
      </c>
      <c r="E33" s="10">
        <v>0</v>
      </c>
      <c r="F33" s="15">
        <v>1</v>
      </c>
      <c r="G33" s="10" t="s">
        <v>77</v>
      </c>
      <c r="H33" s="10" t="s">
        <v>76</v>
      </c>
      <c r="I33" s="10">
        <v>1</v>
      </c>
      <c r="J33" s="10">
        <v>1</v>
      </c>
      <c r="K33" s="10">
        <v>1</v>
      </c>
      <c r="L33" s="10">
        <v>1</v>
      </c>
      <c r="N33">
        <f t="shared" si="15"/>
        <v>3</v>
      </c>
      <c r="O33">
        <f t="shared" si="16"/>
        <v>1</v>
      </c>
      <c r="P33" s="5">
        <f t="shared" si="2"/>
        <v>0.75</v>
      </c>
      <c r="Q33" s="6">
        <f t="shared" si="3"/>
        <v>4</v>
      </c>
      <c r="R33" s="6">
        <f t="shared" si="4"/>
        <v>0</v>
      </c>
      <c r="S33" s="5">
        <f t="shared" si="5"/>
        <v>1</v>
      </c>
      <c r="T33" s="6">
        <f t="shared" si="6"/>
        <v>1</v>
      </c>
      <c r="U33" s="6">
        <f t="shared" si="7"/>
        <v>0</v>
      </c>
      <c r="V33" s="6">
        <f t="shared" si="8"/>
        <v>1</v>
      </c>
      <c r="W33" s="29">
        <f t="shared" si="9"/>
        <v>0</v>
      </c>
      <c r="X33" s="6">
        <f t="shared" si="10"/>
        <v>1</v>
      </c>
    </row>
    <row r="34" spans="1:26" x14ac:dyDescent="0.25">
      <c r="A34" s="2" t="s">
        <v>78</v>
      </c>
      <c r="B34" s="2" t="s">
        <v>79</v>
      </c>
      <c r="C34" s="2">
        <v>1</v>
      </c>
      <c r="D34" s="2">
        <v>0</v>
      </c>
      <c r="E34" s="2">
        <v>0</v>
      </c>
      <c r="F34" s="14">
        <v>0</v>
      </c>
      <c r="G34" s="2" t="s">
        <v>80</v>
      </c>
      <c r="H34" s="2" t="s">
        <v>79</v>
      </c>
      <c r="I34" s="2">
        <v>1</v>
      </c>
      <c r="J34" s="2">
        <v>0</v>
      </c>
      <c r="K34" s="2">
        <v>0</v>
      </c>
      <c r="L34" s="2">
        <v>0</v>
      </c>
      <c r="N34">
        <f t="shared" si="15"/>
        <v>1</v>
      </c>
      <c r="O34">
        <f t="shared" si="16"/>
        <v>3</v>
      </c>
      <c r="P34" s="5">
        <f t="shared" si="2"/>
        <v>0.25</v>
      </c>
      <c r="Q34" s="6">
        <f t="shared" si="3"/>
        <v>1</v>
      </c>
      <c r="R34" s="6">
        <f t="shared" si="4"/>
        <v>3</v>
      </c>
      <c r="S34" s="5">
        <f t="shared" si="5"/>
        <v>0.25</v>
      </c>
      <c r="T34" s="6">
        <f t="shared" si="6"/>
        <v>0</v>
      </c>
      <c r="U34" s="6">
        <f t="shared" si="7"/>
        <v>0</v>
      </c>
      <c r="V34" s="6">
        <f t="shared" si="8"/>
        <v>0</v>
      </c>
      <c r="W34" s="29">
        <f t="shared" si="9"/>
        <v>0</v>
      </c>
      <c r="X34" s="6">
        <f t="shared" si="10"/>
        <v>0</v>
      </c>
    </row>
    <row r="35" spans="1:26" x14ac:dyDescent="0.25">
      <c r="A35" s="2" t="s">
        <v>81</v>
      </c>
      <c r="B35" s="2" t="s">
        <v>76</v>
      </c>
      <c r="C35" s="2">
        <v>1</v>
      </c>
      <c r="D35" s="2">
        <v>1</v>
      </c>
      <c r="E35" s="2"/>
      <c r="F35" s="14">
        <v>1</v>
      </c>
      <c r="G35" s="2" t="s">
        <v>82</v>
      </c>
      <c r="H35" s="2" t="s">
        <v>79</v>
      </c>
      <c r="I35" s="2">
        <v>1</v>
      </c>
      <c r="J35" s="2">
        <v>1</v>
      </c>
      <c r="K35" s="2">
        <v>0</v>
      </c>
      <c r="L35" s="2">
        <v>1</v>
      </c>
      <c r="N35">
        <f t="shared" si="15"/>
        <v>3</v>
      </c>
      <c r="O35">
        <f t="shared" si="16"/>
        <v>0</v>
      </c>
      <c r="P35" s="5">
        <f t="shared" si="2"/>
        <v>1</v>
      </c>
      <c r="Q35" s="6">
        <f t="shared" si="3"/>
        <v>3</v>
      </c>
      <c r="R35" s="6">
        <f t="shared" si="4"/>
        <v>1</v>
      </c>
      <c r="S35" s="5">
        <f t="shared" si="5"/>
        <v>0.75</v>
      </c>
      <c r="T35" s="6">
        <f t="shared" si="6"/>
        <v>0</v>
      </c>
      <c r="U35" s="6">
        <f t="shared" si="7"/>
        <v>1</v>
      </c>
      <c r="V35" s="6">
        <f t="shared" si="8"/>
        <v>1</v>
      </c>
      <c r="W35" s="29">
        <f t="shared" si="9"/>
        <v>1</v>
      </c>
      <c r="X35" s="6">
        <f t="shared" si="10"/>
        <v>1</v>
      </c>
    </row>
    <row r="36" spans="1:26" x14ac:dyDescent="0.25">
      <c r="A36" s="2" t="s">
        <v>83</v>
      </c>
      <c r="B36" s="2" t="s">
        <v>79</v>
      </c>
      <c r="C36" s="2">
        <v>1</v>
      </c>
      <c r="D36" s="2">
        <v>1</v>
      </c>
      <c r="E36" s="2">
        <v>1</v>
      </c>
      <c r="F36" s="14">
        <v>1</v>
      </c>
      <c r="G36" s="2" t="s">
        <v>84</v>
      </c>
      <c r="H36" s="2" t="s">
        <v>85</v>
      </c>
      <c r="I36" s="2">
        <v>0</v>
      </c>
      <c r="J36" s="2">
        <v>0</v>
      </c>
      <c r="K36" s="7"/>
      <c r="L36" s="7"/>
      <c r="N36">
        <f t="shared" si="15"/>
        <v>4</v>
      </c>
      <c r="O36">
        <f t="shared" si="16"/>
        <v>0</v>
      </c>
      <c r="P36" s="5">
        <f t="shared" si="2"/>
        <v>1</v>
      </c>
      <c r="Q36" s="6">
        <f t="shared" si="3"/>
        <v>0</v>
      </c>
      <c r="R36" s="6">
        <f t="shared" si="4"/>
        <v>2</v>
      </c>
      <c r="S36" s="5">
        <f t="shared" si="5"/>
        <v>0</v>
      </c>
      <c r="T36" s="6">
        <f t="shared" si="6"/>
        <v>0</v>
      </c>
      <c r="U36" s="6">
        <f t="shared" si="7"/>
        <v>1</v>
      </c>
      <c r="V36" s="6">
        <f t="shared" si="8"/>
        <v>1</v>
      </c>
      <c r="W36" s="29">
        <f t="shared" si="9"/>
        <v>1</v>
      </c>
      <c r="X36" s="6">
        <f t="shared" si="10"/>
        <v>1</v>
      </c>
    </row>
    <row r="37" spans="1:26" x14ac:dyDescent="0.25">
      <c r="A37" s="10" t="s">
        <v>86</v>
      </c>
      <c r="B37" s="10" t="s">
        <v>76</v>
      </c>
      <c r="C37" s="10">
        <v>0</v>
      </c>
      <c r="D37" s="10">
        <v>0</v>
      </c>
      <c r="E37" s="10">
        <v>0</v>
      </c>
      <c r="F37" s="15">
        <v>0</v>
      </c>
      <c r="G37" s="10" t="s">
        <v>87</v>
      </c>
      <c r="H37" s="10" t="s">
        <v>79</v>
      </c>
      <c r="I37" s="10">
        <v>1</v>
      </c>
      <c r="J37" s="10">
        <v>1</v>
      </c>
      <c r="K37" s="10">
        <v>0</v>
      </c>
      <c r="L37" s="10">
        <v>1</v>
      </c>
      <c r="N37">
        <f t="shared" si="15"/>
        <v>0</v>
      </c>
      <c r="O37">
        <f t="shared" si="16"/>
        <v>4</v>
      </c>
      <c r="P37" s="5">
        <f t="shared" si="2"/>
        <v>0</v>
      </c>
      <c r="Q37" s="6">
        <f t="shared" si="3"/>
        <v>3</v>
      </c>
      <c r="R37" s="6">
        <f t="shared" si="4"/>
        <v>1</v>
      </c>
      <c r="S37" s="5">
        <f t="shared" si="5"/>
        <v>0.75</v>
      </c>
      <c r="T37" s="6">
        <f t="shared" si="6"/>
        <v>1</v>
      </c>
      <c r="U37" s="6">
        <f t="shared" si="7"/>
        <v>0</v>
      </c>
      <c r="V37" s="6">
        <f t="shared" si="8"/>
        <v>0</v>
      </c>
      <c r="W37" s="29">
        <f t="shared" si="9"/>
        <v>0</v>
      </c>
      <c r="X37" s="6">
        <f t="shared" si="10"/>
        <v>0</v>
      </c>
    </row>
    <row r="38" spans="1:26" x14ac:dyDescent="0.25">
      <c r="A38" s="2" t="s">
        <v>88</v>
      </c>
      <c r="B38" s="2" t="s">
        <v>79</v>
      </c>
      <c r="C38" s="2">
        <v>1</v>
      </c>
      <c r="D38" s="7"/>
      <c r="E38" s="2">
        <v>1</v>
      </c>
      <c r="F38" s="14">
        <v>1</v>
      </c>
      <c r="G38" s="2" t="s">
        <v>89</v>
      </c>
      <c r="H38" s="2" t="s">
        <v>76</v>
      </c>
      <c r="I38" s="2">
        <v>1</v>
      </c>
      <c r="J38" s="2">
        <v>1</v>
      </c>
      <c r="K38" s="7"/>
      <c r="L38" s="2">
        <v>1</v>
      </c>
      <c r="N38">
        <f t="shared" si="15"/>
        <v>3</v>
      </c>
      <c r="O38">
        <f t="shared" si="16"/>
        <v>0</v>
      </c>
      <c r="P38" s="5">
        <f t="shared" si="2"/>
        <v>1</v>
      </c>
      <c r="Q38" s="6">
        <f t="shared" si="3"/>
        <v>3</v>
      </c>
      <c r="R38" s="6">
        <f t="shared" si="4"/>
        <v>0</v>
      </c>
      <c r="S38" s="5">
        <f t="shared" si="5"/>
        <v>1</v>
      </c>
      <c r="T38" s="6">
        <f t="shared" si="6"/>
        <v>0</v>
      </c>
      <c r="U38" s="6">
        <f t="shared" si="7"/>
        <v>1</v>
      </c>
      <c r="V38" s="6">
        <f t="shared" si="8"/>
        <v>1</v>
      </c>
      <c r="W38" s="29">
        <f t="shared" si="9"/>
        <v>1</v>
      </c>
      <c r="X38" s="6">
        <f t="shared" si="10"/>
        <v>1</v>
      </c>
    </row>
    <row r="39" spans="1:26" x14ac:dyDescent="0.25">
      <c r="A39" s="2" t="s">
        <v>90</v>
      </c>
      <c r="B39" s="2" t="s">
        <v>91</v>
      </c>
      <c r="C39" s="2">
        <v>0</v>
      </c>
      <c r="D39" s="7"/>
      <c r="E39" s="2">
        <v>0</v>
      </c>
      <c r="F39" s="14">
        <v>0</v>
      </c>
      <c r="G39" s="2" t="s">
        <v>92</v>
      </c>
      <c r="H39" s="2" t="s">
        <v>91</v>
      </c>
      <c r="I39" s="2">
        <v>0</v>
      </c>
      <c r="J39" s="7"/>
      <c r="K39" s="7">
        <v>0</v>
      </c>
      <c r="L39" s="2">
        <v>0</v>
      </c>
      <c r="N39">
        <f t="shared" si="15"/>
        <v>0</v>
      </c>
      <c r="O39">
        <f t="shared" si="16"/>
        <v>3</v>
      </c>
      <c r="P39" s="5">
        <f t="shared" si="2"/>
        <v>0</v>
      </c>
      <c r="Q39" s="6">
        <f t="shared" si="3"/>
        <v>0</v>
      </c>
      <c r="R39" s="6">
        <f t="shared" si="4"/>
        <v>3</v>
      </c>
      <c r="S39" s="5">
        <f t="shared" si="5"/>
        <v>0</v>
      </c>
      <c r="T39" s="6">
        <f t="shared" si="6"/>
        <v>0</v>
      </c>
      <c r="U39" s="6">
        <f t="shared" si="7"/>
        <v>0</v>
      </c>
      <c r="V39" s="6">
        <f t="shared" si="8"/>
        <v>0</v>
      </c>
      <c r="W39" s="29">
        <f t="shared" si="9"/>
        <v>0</v>
      </c>
      <c r="X39" s="6">
        <f t="shared" si="10"/>
        <v>0</v>
      </c>
    </row>
    <row r="40" spans="1:26" x14ac:dyDescent="0.25">
      <c r="A40" s="2" t="s">
        <v>93</v>
      </c>
      <c r="B40" s="2" t="s">
        <v>91</v>
      </c>
      <c r="C40" s="2">
        <v>0</v>
      </c>
      <c r="D40" s="7">
        <v>0</v>
      </c>
      <c r="E40" s="2">
        <v>0</v>
      </c>
      <c r="F40" s="14">
        <v>0</v>
      </c>
      <c r="G40" s="2" t="s">
        <v>94</v>
      </c>
      <c r="H40" s="2" t="s">
        <v>76</v>
      </c>
      <c r="I40" s="2">
        <v>1</v>
      </c>
      <c r="J40" s="2">
        <v>0</v>
      </c>
      <c r="K40" s="2">
        <v>0</v>
      </c>
      <c r="L40" s="2">
        <v>0</v>
      </c>
      <c r="N40">
        <f t="shared" si="15"/>
        <v>0</v>
      </c>
      <c r="O40">
        <f t="shared" si="16"/>
        <v>4</v>
      </c>
      <c r="P40" s="5">
        <f t="shared" si="2"/>
        <v>0</v>
      </c>
      <c r="Q40" s="6">
        <f t="shared" si="3"/>
        <v>1</v>
      </c>
      <c r="R40" s="6">
        <f t="shared" si="4"/>
        <v>3</v>
      </c>
      <c r="S40" s="5">
        <f t="shared" si="5"/>
        <v>0.25</v>
      </c>
      <c r="T40" s="6">
        <f t="shared" si="6"/>
        <v>1</v>
      </c>
      <c r="U40" s="6">
        <f t="shared" si="7"/>
        <v>0</v>
      </c>
      <c r="V40" s="6">
        <f t="shared" si="8"/>
        <v>0</v>
      </c>
      <c r="W40" s="29">
        <f t="shared" si="9"/>
        <v>0</v>
      </c>
      <c r="X40" s="6">
        <f t="shared" si="10"/>
        <v>0</v>
      </c>
      <c r="Y40">
        <v>0</v>
      </c>
    </row>
    <row r="41" spans="1:26" x14ac:dyDescent="0.25">
      <c r="A41" s="2" t="s">
        <v>95</v>
      </c>
      <c r="B41" s="2" t="s">
        <v>79</v>
      </c>
      <c r="C41" s="7"/>
      <c r="D41" s="7">
        <v>0</v>
      </c>
      <c r="E41" s="2">
        <v>1</v>
      </c>
      <c r="F41" s="14">
        <v>1</v>
      </c>
      <c r="G41" s="2" t="s">
        <v>96</v>
      </c>
      <c r="H41" s="2" t="s">
        <v>91</v>
      </c>
      <c r="I41" s="7"/>
      <c r="J41" s="7"/>
      <c r="K41" s="7"/>
      <c r="L41" s="7"/>
      <c r="N41">
        <f t="shared" si="15"/>
        <v>2</v>
      </c>
      <c r="O41">
        <f t="shared" si="16"/>
        <v>1</v>
      </c>
      <c r="P41" s="5">
        <f t="shared" si="2"/>
        <v>0.66666666666666663</v>
      </c>
      <c r="Q41" s="6">
        <f t="shared" si="3"/>
        <v>0</v>
      </c>
      <c r="R41" s="6">
        <f t="shared" si="4"/>
        <v>0</v>
      </c>
      <c r="S41" s="5" t="str">
        <f t="shared" si="5"/>
        <v/>
      </c>
      <c r="T41" s="6">
        <f t="shared" si="6"/>
        <v>1</v>
      </c>
      <c r="U41" s="6">
        <f t="shared" si="7"/>
        <v>0</v>
      </c>
      <c r="V41" s="6">
        <f t="shared" si="8"/>
        <v>0</v>
      </c>
      <c r="W41" s="29">
        <f t="shared" si="9"/>
        <v>0</v>
      </c>
      <c r="X41" s="6">
        <f t="shared" si="10"/>
        <v>0</v>
      </c>
      <c r="Y41">
        <v>0</v>
      </c>
    </row>
    <row r="42" spans="1:26" x14ac:dyDescent="0.25">
      <c r="A42" s="2" t="s">
        <v>97</v>
      </c>
      <c r="B42" s="2" t="s">
        <v>91</v>
      </c>
      <c r="C42" s="7">
        <v>0</v>
      </c>
      <c r="D42" s="7">
        <v>0</v>
      </c>
      <c r="E42" s="7"/>
      <c r="F42" s="14">
        <v>0</v>
      </c>
      <c r="G42" s="2" t="s">
        <v>98</v>
      </c>
      <c r="H42" s="2" t="s">
        <v>79</v>
      </c>
      <c r="I42" s="7">
        <v>1</v>
      </c>
      <c r="J42" s="7"/>
      <c r="K42" s="7"/>
      <c r="L42" s="7"/>
      <c r="N42">
        <f t="shared" si="15"/>
        <v>0</v>
      </c>
      <c r="O42">
        <f t="shared" si="16"/>
        <v>3</v>
      </c>
      <c r="P42" s="5">
        <f t="shared" si="2"/>
        <v>0</v>
      </c>
      <c r="Q42" s="6">
        <f t="shared" si="3"/>
        <v>1</v>
      </c>
      <c r="R42" s="6">
        <f t="shared" si="4"/>
        <v>0</v>
      </c>
      <c r="S42" s="5">
        <f t="shared" si="5"/>
        <v>1</v>
      </c>
      <c r="T42" s="6">
        <f t="shared" si="6"/>
        <v>1</v>
      </c>
      <c r="U42" s="6">
        <f t="shared" si="7"/>
        <v>0</v>
      </c>
      <c r="V42" s="6">
        <f t="shared" si="8"/>
        <v>1</v>
      </c>
      <c r="W42" s="29">
        <f t="shared" si="9"/>
        <v>0</v>
      </c>
      <c r="X42" s="6">
        <f t="shared" si="10"/>
        <v>0</v>
      </c>
      <c r="Y42">
        <v>0</v>
      </c>
    </row>
    <row r="43" spans="1:26" x14ac:dyDescent="0.25">
      <c r="A43" s="2" t="s">
        <v>99</v>
      </c>
      <c r="B43" s="2" t="s">
        <v>91</v>
      </c>
      <c r="C43" s="7"/>
      <c r="D43" s="7">
        <v>0</v>
      </c>
      <c r="E43" s="7">
        <v>0</v>
      </c>
      <c r="F43" s="14">
        <v>0</v>
      </c>
      <c r="G43" s="2" t="s">
        <v>100</v>
      </c>
      <c r="H43" s="2" t="s">
        <v>79</v>
      </c>
      <c r="I43" s="2">
        <v>1</v>
      </c>
      <c r="J43" s="2">
        <v>1</v>
      </c>
      <c r="K43" s="2">
        <v>1</v>
      </c>
      <c r="L43" s="2">
        <v>1</v>
      </c>
      <c r="N43">
        <f t="shared" si="15"/>
        <v>0</v>
      </c>
      <c r="O43">
        <f t="shared" si="16"/>
        <v>3</v>
      </c>
      <c r="P43" s="5">
        <f t="shared" si="2"/>
        <v>0</v>
      </c>
      <c r="Q43" s="6">
        <f t="shared" si="3"/>
        <v>4</v>
      </c>
      <c r="R43" s="6">
        <f t="shared" si="4"/>
        <v>0</v>
      </c>
      <c r="S43" s="5">
        <f t="shared" si="5"/>
        <v>1</v>
      </c>
      <c r="T43" s="6">
        <f t="shared" si="6"/>
        <v>1</v>
      </c>
      <c r="U43" s="6">
        <f t="shared" si="7"/>
        <v>0</v>
      </c>
      <c r="V43" s="6">
        <f t="shared" si="8"/>
        <v>1</v>
      </c>
      <c r="W43" s="29">
        <f t="shared" si="9"/>
        <v>0</v>
      </c>
      <c r="X43" s="6">
        <f t="shared" si="10"/>
        <v>0</v>
      </c>
      <c r="Y43">
        <v>0</v>
      </c>
    </row>
    <row r="44" spans="1:26" x14ac:dyDescent="0.25">
      <c r="A44" s="2" t="s">
        <v>101</v>
      </c>
      <c r="B44" s="2" t="s">
        <v>91</v>
      </c>
      <c r="C44" s="7">
        <v>0</v>
      </c>
      <c r="D44" s="7">
        <v>0</v>
      </c>
      <c r="E44" s="7">
        <v>0</v>
      </c>
      <c r="F44" s="14">
        <v>0</v>
      </c>
      <c r="G44" s="2" t="s">
        <v>102</v>
      </c>
      <c r="H44" s="2" t="s">
        <v>91</v>
      </c>
      <c r="I44" s="2">
        <v>0</v>
      </c>
      <c r="J44" s="2">
        <v>0</v>
      </c>
      <c r="K44" s="2">
        <v>0</v>
      </c>
      <c r="L44" s="2">
        <v>0</v>
      </c>
      <c r="N44">
        <f t="shared" si="15"/>
        <v>0</v>
      </c>
      <c r="O44">
        <f t="shared" si="16"/>
        <v>4</v>
      </c>
      <c r="P44" s="5">
        <f t="shared" si="2"/>
        <v>0</v>
      </c>
      <c r="Q44" s="6">
        <f t="shared" si="3"/>
        <v>0</v>
      </c>
      <c r="R44" s="6">
        <f t="shared" si="4"/>
        <v>4</v>
      </c>
      <c r="S44" s="5">
        <f t="shared" si="5"/>
        <v>0</v>
      </c>
      <c r="T44" s="6">
        <f t="shared" si="6"/>
        <v>0</v>
      </c>
      <c r="U44" s="6">
        <f t="shared" si="7"/>
        <v>0</v>
      </c>
      <c r="V44" s="6">
        <f t="shared" si="8"/>
        <v>0</v>
      </c>
      <c r="W44" s="29">
        <f t="shared" si="9"/>
        <v>0</v>
      </c>
      <c r="X44" s="6">
        <f t="shared" si="10"/>
        <v>0</v>
      </c>
    </row>
    <row r="45" spans="1:26" x14ac:dyDescent="0.25">
      <c r="A45" s="10" t="s">
        <v>103</v>
      </c>
      <c r="B45" s="10" t="s">
        <v>79</v>
      </c>
      <c r="C45" s="9">
        <v>1</v>
      </c>
      <c r="D45" s="9">
        <v>0</v>
      </c>
      <c r="E45" s="9">
        <v>1</v>
      </c>
      <c r="F45" s="15"/>
      <c r="G45" s="10" t="s">
        <v>104</v>
      </c>
      <c r="H45" s="10" t="s">
        <v>79</v>
      </c>
      <c r="I45" s="10">
        <v>1</v>
      </c>
      <c r="J45" s="10">
        <v>1</v>
      </c>
      <c r="K45" s="10">
        <v>1</v>
      </c>
      <c r="L45" s="10">
        <v>1</v>
      </c>
      <c r="N45">
        <f t="shared" si="15"/>
        <v>2</v>
      </c>
      <c r="O45">
        <f t="shared" si="16"/>
        <v>1</v>
      </c>
      <c r="P45" s="5">
        <f t="shared" si="2"/>
        <v>0.66666666666666663</v>
      </c>
      <c r="Q45" s="6">
        <f t="shared" si="3"/>
        <v>4</v>
      </c>
      <c r="R45" s="6">
        <f t="shared" si="4"/>
        <v>0</v>
      </c>
      <c r="S45" s="5">
        <f t="shared" si="5"/>
        <v>1</v>
      </c>
      <c r="T45" s="6">
        <f t="shared" si="6"/>
        <v>1</v>
      </c>
      <c r="U45" s="6">
        <f t="shared" si="7"/>
        <v>0</v>
      </c>
      <c r="V45" s="6">
        <f t="shared" si="8"/>
        <v>1</v>
      </c>
      <c r="W45" s="29">
        <f t="shared" si="9"/>
        <v>0</v>
      </c>
      <c r="X45" s="6">
        <f t="shared" si="10"/>
        <v>1</v>
      </c>
    </row>
    <row r="46" spans="1:26" x14ac:dyDescent="0.25">
      <c r="A46" s="2" t="s">
        <v>105</v>
      </c>
      <c r="B46" s="2" t="s">
        <v>91</v>
      </c>
      <c r="C46" s="7">
        <v>0</v>
      </c>
      <c r="D46" s="7">
        <v>0</v>
      </c>
      <c r="E46" s="7">
        <v>0</v>
      </c>
      <c r="F46" s="14">
        <v>0</v>
      </c>
      <c r="G46" s="2" t="s">
        <v>106</v>
      </c>
      <c r="H46" s="2" t="s">
        <v>79</v>
      </c>
      <c r="I46" s="2">
        <v>1</v>
      </c>
      <c r="J46" s="2">
        <v>1</v>
      </c>
      <c r="K46" s="2">
        <v>1</v>
      </c>
      <c r="L46" s="2">
        <v>1</v>
      </c>
      <c r="N46">
        <f t="shared" si="15"/>
        <v>0</v>
      </c>
      <c r="O46">
        <f t="shared" si="16"/>
        <v>4</v>
      </c>
      <c r="P46" s="5">
        <f t="shared" si="2"/>
        <v>0</v>
      </c>
      <c r="Q46" s="6">
        <f t="shared" si="3"/>
        <v>4</v>
      </c>
      <c r="R46" s="6">
        <f t="shared" si="4"/>
        <v>0</v>
      </c>
      <c r="S46" s="5">
        <f t="shared" si="5"/>
        <v>1</v>
      </c>
      <c r="T46" s="6">
        <f t="shared" si="6"/>
        <v>1</v>
      </c>
      <c r="U46" s="6">
        <f t="shared" si="7"/>
        <v>0</v>
      </c>
      <c r="V46" s="6">
        <f t="shared" si="8"/>
        <v>1</v>
      </c>
      <c r="W46" s="29">
        <f t="shared" si="9"/>
        <v>0</v>
      </c>
      <c r="X46" s="6">
        <f t="shared" si="10"/>
        <v>0</v>
      </c>
      <c r="Y46">
        <v>0</v>
      </c>
    </row>
    <row r="47" spans="1:26" x14ac:dyDescent="0.25">
      <c r="A47" s="2" t="s">
        <v>107</v>
      </c>
      <c r="B47" s="2" t="s">
        <v>76</v>
      </c>
      <c r="C47" s="7">
        <v>1</v>
      </c>
      <c r="D47" s="7">
        <v>0</v>
      </c>
      <c r="E47" s="7">
        <v>1</v>
      </c>
      <c r="F47" s="14">
        <v>1</v>
      </c>
      <c r="G47" s="2" t="s">
        <v>109</v>
      </c>
      <c r="H47" s="2" t="s">
        <v>91</v>
      </c>
      <c r="I47" s="2">
        <v>0</v>
      </c>
      <c r="J47" s="2">
        <v>0</v>
      </c>
      <c r="K47" s="2">
        <v>0</v>
      </c>
      <c r="L47" s="2">
        <v>0</v>
      </c>
      <c r="N47">
        <f t="shared" si="15"/>
        <v>3</v>
      </c>
      <c r="O47">
        <f t="shared" si="16"/>
        <v>1</v>
      </c>
      <c r="P47" s="5">
        <f t="shared" si="2"/>
        <v>0.75</v>
      </c>
      <c r="Q47" s="6">
        <f t="shared" si="3"/>
        <v>0</v>
      </c>
      <c r="R47" s="6">
        <f t="shared" si="4"/>
        <v>4</v>
      </c>
      <c r="S47" s="5">
        <f t="shared" si="5"/>
        <v>0</v>
      </c>
      <c r="T47" s="6">
        <f t="shared" si="6"/>
        <v>0</v>
      </c>
      <c r="U47" s="6">
        <f t="shared" si="7"/>
        <v>0</v>
      </c>
      <c r="V47" s="6">
        <f t="shared" si="8"/>
        <v>0</v>
      </c>
      <c r="W47" s="29">
        <f t="shared" si="9"/>
        <v>0</v>
      </c>
      <c r="X47" s="6">
        <f t="shared" si="10"/>
        <v>0</v>
      </c>
      <c r="Y47">
        <v>0</v>
      </c>
      <c r="Z47" t="s">
        <v>108</v>
      </c>
    </row>
    <row r="48" spans="1:26" x14ac:dyDescent="0.25">
      <c r="A48" s="10" t="s">
        <v>110</v>
      </c>
      <c r="B48" s="10" t="s">
        <v>111</v>
      </c>
      <c r="C48" s="9">
        <v>1</v>
      </c>
      <c r="D48" s="9">
        <v>0</v>
      </c>
      <c r="E48" s="9">
        <v>0</v>
      </c>
      <c r="F48" s="15">
        <v>0</v>
      </c>
      <c r="G48" s="10" t="s">
        <v>112</v>
      </c>
      <c r="H48" s="10" t="s">
        <v>76</v>
      </c>
      <c r="I48" s="10">
        <v>1</v>
      </c>
      <c r="J48" s="10">
        <v>1</v>
      </c>
      <c r="K48" s="10">
        <v>1</v>
      </c>
      <c r="L48" s="10">
        <v>1</v>
      </c>
      <c r="N48">
        <f t="shared" si="15"/>
        <v>1</v>
      </c>
      <c r="O48">
        <f t="shared" si="16"/>
        <v>3</v>
      </c>
      <c r="P48" s="5">
        <f t="shared" si="2"/>
        <v>0.25</v>
      </c>
      <c r="Q48" s="6">
        <f t="shared" si="3"/>
        <v>4</v>
      </c>
      <c r="R48" s="6">
        <f t="shared" si="4"/>
        <v>0</v>
      </c>
      <c r="S48" s="5">
        <f t="shared" si="5"/>
        <v>1</v>
      </c>
      <c r="T48" s="6">
        <f t="shared" si="6"/>
        <v>1</v>
      </c>
      <c r="U48" s="6">
        <f t="shared" si="7"/>
        <v>0</v>
      </c>
      <c r="V48" s="6">
        <f t="shared" si="8"/>
        <v>1</v>
      </c>
      <c r="W48" s="29">
        <f t="shared" si="9"/>
        <v>0</v>
      </c>
      <c r="X48" s="6">
        <f t="shared" si="10"/>
        <v>1</v>
      </c>
    </row>
    <row r="49" spans="1:25" x14ac:dyDescent="0.25">
      <c r="A49" s="2" t="s">
        <v>113</v>
      </c>
      <c r="B49" s="2" t="s">
        <v>114</v>
      </c>
      <c r="C49" s="7">
        <v>0</v>
      </c>
      <c r="D49" s="7">
        <v>0</v>
      </c>
      <c r="E49" s="7"/>
      <c r="F49" s="14">
        <v>0</v>
      </c>
      <c r="G49" s="2" t="s">
        <v>115</v>
      </c>
      <c r="H49" s="2" t="s">
        <v>91</v>
      </c>
      <c r="I49" s="2">
        <v>0</v>
      </c>
      <c r="J49" s="2">
        <v>0</v>
      </c>
      <c r="K49" s="2">
        <v>0</v>
      </c>
      <c r="L49" s="2">
        <v>0</v>
      </c>
      <c r="N49">
        <f t="shared" si="15"/>
        <v>0</v>
      </c>
      <c r="O49">
        <f t="shared" si="16"/>
        <v>3</v>
      </c>
      <c r="P49" s="5">
        <f t="shared" si="2"/>
        <v>0</v>
      </c>
      <c r="Q49" s="6">
        <f t="shared" si="3"/>
        <v>0</v>
      </c>
      <c r="R49" s="6">
        <f t="shared" si="4"/>
        <v>4</v>
      </c>
      <c r="S49" s="5">
        <f t="shared" si="5"/>
        <v>0</v>
      </c>
      <c r="T49" s="6">
        <f t="shared" si="6"/>
        <v>0</v>
      </c>
      <c r="U49" s="6">
        <f t="shared" si="7"/>
        <v>0</v>
      </c>
      <c r="V49" s="6">
        <f t="shared" si="8"/>
        <v>0</v>
      </c>
      <c r="W49" s="29">
        <f t="shared" si="9"/>
        <v>0</v>
      </c>
      <c r="X49" s="6">
        <f t="shared" si="10"/>
        <v>0</v>
      </c>
    </row>
    <row r="50" spans="1:25" x14ac:dyDescent="0.25">
      <c r="A50" s="2" t="s">
        <v>116</v>
      </c>
      <c r="B50" s="2" t="s">
        <v>76</v>
      </c>
      <c r="C50" s="7">
        <v>1</v>
      </c>
      <c r="D50" s="7">
        <v>1</v>
      </c>
      <c r="E50" s="7">
        <v>1</v>
      </c>
      <c r="F50" s="14">
        <v>1</v>
      </c>
      <c r="G50" s="2" t="s">
        <v>117</v>
      </c>
      <c r="H50" s="2" t="s">
        <v>91</v>
      </c>
      <c r="I50" s="2">
        <v>0</v>
      </c>
      <c r="J50" s="2">
        <v>0</v>
      </c>
      <c r="K50" s="2">
        <v>0</v>
      </c>
      <c r="L50" s="2">
        <v>0</v>
      </c>
      <c r="N50">
        <f t="shared" si="15"/>
        <v>4</v>
      </c>
      <c r="O50">
        <f t="shared" si="16"/>
        <v>0</v>
      </c>
      <c r="P50" s="5">
        <f t="shared" si="2"/>
        <v>1</v>
      </c>
      <c r="Q50" s="6">
        <f t="shared" si="3"/>
        <v>0</v>
      </c>
      <c r="R50" s="6">
        <f t="shared" si="4"/>
        <v>4</v>
      </c>
      <c r="S50" s="5">
        <f t="shared" si="5"/>
        <v>0</v>
      </c>
      <c r="T50" s="6">
        <f t="shared" si="6"/>
        <v>0</v>
      </c>
      <c r="U50" s="6">
        <f t="shared" si="7"/>
        <v>1</v>
      </c>
      <c r="V50" s="6">
        <f t="shared" si="8"/>
        <v>1</v>
      </c>
      <c r="W50" s="29">
        <f t="shared" si="9"/>
        <v>1</v>
      </c>
      <c r="X50" s="6">
        <f t="shared" si="10"/>
        <v>1</v>
      </c>
    </row>
    <row r="51" spans="1:25" x14ac:dyDescent="0.25">
      <c r="A51" s="2" t="s">
        <v>118</v>
      </c>
      <c r="B51" s="2" t="s">
        <v>91</v>
      </c>
      <c r="C51" s="7">
        <v>0</v>
      </c>
      <c r="D51" s="7">
        <v>0</v>
      </c>
      <c r="E51" s="7">
        <v>0</v>
      </c>
      <c r="F51" s="14">
        <v>0</v>
      </c>
      <c r="G51" s="2" t="s">
        <v>119</v>
      </c>
      <c r="H51" s="2" t="s">
        <v>76</v>
      </c>
      <c r="I51" s="2">
        <v>1</v>
      </c>
      <c r="J51" s="2">
        <v>1</v>
      </c>
      <c r="K51" s="2">
        <v>1</v>
      </c>
      <c r="L51" s="2">
        <v>1</v>
      </c>
      <c r="N51">
        <f t="shared" si="15"/>
        <v>0</v>
      </c>
      <c r="O51">
        <f t="shared" si="16"/>
        <v>4</v>
      </c>
      <c r="P51" s="5">
        <f t="shared" si="2"/>
        <v>0</v>
      </c>
      <c r="Q51" s="6">
        <f t="shared" si="3"/>
        <v>4</v>
      </c>
      <c r="R51" s="6">
        <f t="shared" si="4"/>
        <v>0</v>
      </c>
      <c r="S51" s="5">
        <f t="shared" si="5"/>
        <v>1</v>
      </c>
      <c r="T51" s="6">
        <f t="shared" si="6"/>
        <v>1</v>
      </c>
      <c r="U51" s="6">
        <f t="shared" si="7"/>
        <v>0</v>
      </c>
      <c r="V51" s="6">
        <f t="shared" si="8"/>
        <v>1</v>
      </c>
      <c r="W51" s="29">
        <f t="shared" si="9"/>
        <v>0</v>
      </c>
      <c r="X51" s="6">
        <f t="shared" si="10"/>
        <v>1</v>
      </c>
    </row>
    <row r="52" spans="1:25" ht="15.75" thickBot="1" x14ac:dyDescent="0.3">
      <c r="A52" s="3" t="s">
        <v>120</v>
      </c>
      <c r="B52" s="3" t="s">
        <v>91</v>
      </c>
      <c r="C52" s="3"/>
      <c r="D52" s="3">
        <v>0</v>
      </c>
      <c r="E52" s="3">
        <v>0</v>
      </c>
      <c r="F52" s="16">
        <v>0</v>
      </c>
      <c r="G52" s="3" t="s">
        <v>121</v>
      </c>
      <c r="H52" s="3" t="s">
        <v>91</v>
      </c>
      <c r="I52" s="3">
        <v>0</v>
      </c>
      <c r="J52" s="3">
        <v>0</v>
      </c>
      <c r="K52" s="3">
        <v>0</v>
      </c>
      <c r="L52" s="3">
        <v>0</v>
      </c>
      <c r="N52">
        <f t="shared" si="15"/>
        <v>0</v>
      </c>
      <c r="O52">
        <f t="shared" si="16"/>
        <v>3</v>
      </c>
      <c r="P52" s="5">
        <f t="shared" si="2"/>
        <v>0</v>
      </c>
      <c r="Q52" s="6">
        <f t="shared" si="3"/>
        <v>0</v>
      </c>
      <c r="R52" s="6">
        <f t="shared" si="4"/>
        <v>4</v>
      </c>
      <c r="S52" s="5">
        <f t="shared" si="5"/>
        <v>0</v>
      </c>
      <c r="T52" s="6">
        <f t="shared" si="6"/>
        <v>0</v>
      </c>
      <c r="U52" s="6">
        <f t="shared" si="7"/>
        <v>0</v>
      </c>
      <c r="V52" s="6">
        <f t="shared" si="8"/>
        <v>0</v>
      </c>
      <c r="W52" s="29">
        <f t="shared" si="9"/>
        <v>0</v>
      </c>
      <c r="X52" s="6">
        <f t="shared" si="10"/>
        <v>0</v>
      </c>
    </row>
    <row r="53" spans="1:25" x14ac:dyDescent="0.25">
      <c r="A53" s="24" t="s">
        <v>173</v>
      </c>
      <c r="B53" s="23"/>
      <c r="C53" s="23"/>
      <c r="D53" s="23"/>
      <c r="E53" s="23"/>
      <c r="F53" s="25"/>
      <c r="G53" s="23"/>
      <c r="H53" s="23"/>
      <c r="I53" s="23"/>
      <c r="J53" s="23"/>
      <c r="K53" s="23"/>
      <c r="L53" s="23"/>
      <c r="P53" s="5"/>
      <c r="Q53" s="6"/>
      <c r="R53" s="6"/>
      <c r="S53" s="5"/>
      <c r="T53" s="6"/>
      <c r="U53" s="6"/>
      <c r="V53" s="6"/>
      <c r="W53" s="29"/>
      <c r="X53" s="6"/>
    </row>
    <row r="54" spans="1:25" x14ac:dyDescent="0.25">
      <c r="A54" s="2" t="s">
        <v>122</v>
      </c>
      <c r="B54" s="1" t="s">
        <v>123</v>
      </c>
      <c r="C54" s="2">
        <v>1</v>
      </c>
      <c r="D54" s="2">
        <v>0</v>
      </c>
      <c r="E54" s="2">
        <v>1</v>
      </c>
      <c r="F54" s="14">
        <v>1</v>
      </c>
      <c r="G54" s="2" t="s">
        <v>124</v>
      </c>
      <c r="H54" s="2" t="s">
        <v>125</v>
      </c>
      <c r="I54" s="2">
        <v>1</v>
      </c>
      <c r="J54" s="2">
        <v>1</v>
      </c>
      <c r="K54" s="2">
        <v>1</v>
      </c>
      <c r="L54" s="2">
        <v>1</v>
      </c>
      <c r="N54">
        <f t="shared" si="15"/>
        <v>3</v>
      </c>
      <c r="O54">
        <f t="shared" si="16"/>
        <v>1</v>
      </c>
      <c r="P54" s="5">
        <f t="shared" si="2"/>
        <v>0.75</v>
      </c>
      <c r="Q54" s="6">
        <f t="shared" si="3"/>
        <v>4</v>
      </c>
      <c r="R54" s="6">
        <f t="shared" si="4"/>
        <v>0</v>
      </c>
      <c r="S54" s="5">
        <f t="shared" si="5"/>
        <v>1</v>
      </c>
      <c r="T54" s="6">
        <f t="shared" si="6"/>
        <v>1</v>
      </c>
      <c r="U54" s="6">
        <f t="shared" si="7"/>
        <v>0</v>
      </c>
      <c r="V54" s="6">
        <f t="shared" si="8"/>
        <v>1</v>
      </c>
      <c r="W54" s="29">
        <f t="shared" si="9"/>
        <v>0</v>
      </c>
      <c r="X54" s="6">
        <f t="shared" si="10"/>
        <v>0</v>
      </c>
      <c r="Y54">
        <v>0</v>
      </c>
    </row>
    <row r="55" spans="1:25" x14ac:dyDescent="0.25">
      <c r="A55" s="2" t="s">
        <v>126</v>
      </c>
      <c r="B55" s="2" t="s">
        <v>127</v>
      </c>
      <c r="C55" s="2">
        <v>1</v>
      </c>
      <c r="D55" s="7"/>
      <c r="E55" s="7"/>
      <c r="F55" s="14">
        <v>1</v>
      </c>
      <c r="G55" s="2" t="s">
        <v>128</v>
      </c>
      <c r="H55" s="2" t="s">
        <v>123</v>
      </c>
      <c r="I55" s="2">
        <v>1</v>
      </c>
      <c r="J55" s="7"/>
      <c r="K55" s="7"/>
      <c r="L55" s="7"/>
      <c r="N55">
        <f t="shared" si="15"/>
        <v>2</v>
      </c>
      <c r="O55">
        <f t="shared" si="16"/>
        <v>0</v>
      </c>
      <c r="P55" s="5">
        <f t="shared" si="2"/>
        <v>1</v>
      </c>
      <c r="Q55" s="6">
        <f t="shared" si="3"/>
        <v>1</v>
      </c>
      <c r="R55" s="6">
        <f t="shared" si="4"/>
        <v>0</v>
      </c>
      <c r="S55" s="5">
        <f t="shared" si="5"/>
        <v>1</v>
      </c>
      <c r="T55" s="6">
        <f t="shared" si="6"/>
        <v>0</v>
      </c>
      <c r="U55" s="6">
        <f t="shared" si="7"/>
        <v>1</v>
      </c>
      <c r="V55" s="6">
        <f t="shared" si="8"/>
        <v>1</v>
      </c>
      <c r="W55" s="29">
        <f t="shared" si="9"/>
        <v>1</v>
      </c>
      <c r="X55" s="6">
        <f t="shared" si="10"/>
        <v>1</v>
      </c>
    </row>
    <row r="56" spans="1:25" x14ac:dyDescent="0.25">
      <c r="A56" s="2" t="s">
        <v>129</v>
      </c>
      <c r="B56" s="1" t="s">
        <v>123</v>
      </c>
      <c r="C56" s="2">
        <v>1</v>
      </c>
      <c r="D56" s="7">
        <v>1</v>
      </c>
      <c r="E56" s="7"/>
      <c r="F56" s="14">
        <v>1</v>
      </c>
      <c r="G56" s="2" t="s">
        <v>130</v>
      </c>
      <c r="H56" s="2" t="s">
        <v>123</v>
      </c>
      <c r="I56" s="2">
        <v>1</v>
      </c>
      <c r="J56" s="7">
        <v>0</v>
      </c>
      <c r="K56" s="7">
        <v>1</v>
      </c>
      <c r="L56" s="7">
        <v>1</v>
      </c>
      <c r="N56">
        <f t="shared" si="15"/>
        <v>3</v>
      </c>
      <c r="O56">
        <f t="shared" si="16"/>
        <v>0</v>
      </c>
      <c r="P56" s="5">
        <f t="shared" si="2"/>
        <v>1</v>
      </c>
      <c r="Q56" s="6">
        <f t="shared" si="3"/>
        <v>3</v>
      </c>
      <c r="R56" s="6">
        <f t="shared" si="4"/>
        <v>1</v>
      </c>
      <c r="S56" s="5">
        <f t="shared" si="5"/>
        <v>0.75</v>
      </c>
      <c r="T56" s="6">
        <f t="shared" si="6"/>
        <v>0</v>
      </c>
      <c r="U56" s="6">
        <f t="shared" si="7"/>
        <v>1</v>
      </c>
      <c r="V56" s="6">
        <f t="shared" si="8"/>
        <v>1</v>
      </c>
      <c r="W56" s="29">
        <f t="shared" si="9"/>
        <v>0</v>
      </c>
      <c r="X56" s="6">
        <f t="shared" si="10"/>
        <v>0</v>
      </c>
      <c r="Y56">
        <v>0</v>
      </c>
    </row>
    <row r="57" spans="1:25" x14ac:dyDescent="0.25">
      <c r="A57" s="2" t="s">
        <v>131</v>
      </c>
      <c r="B57" s="2" t="s">
        <v>132</v>
      </c>
      <c r="C57" s="2">
        <v>1</v>
      </c>
      <c r="D57" s="7">
        <v>1</v>
      </c>
      <c r="E57" s="7">
        <v>1</v>
      </c>
      <c r="F57" s="14">
        <v>1</v>
      </c>
      <c r="G57" s="2" t="s">
        <v>133</v>
      </c>
      <c r="H57" s="2" t="s">
        <v>127</v>
      </c>
      <c r="I57" s="2">
        <v>0</v>
      </c>
      <c r="J57" s="2">
        <v>0</v>
      </c>
      <c r="K57" s="2">
        <v>0</v>
      </c>
      <c r="L57" s="2">
        <v>0</v>
      </c>
      <c r="N57">
        <f t="shared" si="15"/>
        <v>4</v>
      </c>
      <c r="O57">
        <f t="shared" si="16"/>
        <v>0</v>
      </c>
      <c r="P57" s="5">
        <f t="shared" si="2"/>
        <v>1</v>
      </c>
      <c r="Q57" s="6">
        <f t="shared" si="3"/>
        <v>0</v>
      </c>
      <c r="R57" s="6">
        <f t="shared" si="4"/>
        <v>4</v>
      </c>
      <c r="S57" s="5">
        <f t="shared" si="5"/>
        <v>0</v>
      </c>
      <c r="T57" s="6">
        <f t="shared" si="6"/>
        <v>0</v>
      </c>
      <c r="U57" s="6">
        <f t="shared" si="7"/>
        <v>1</v>
      </c>
      <c r="V57" s="6">
        <f t="shared" si="8"/>
        <v>1</v>
      </c>
      <c r="W57" s="29">
        <f t="shared" si="9"/>
        <v>1</v>
      </c>
      <c r="X57" s="6">
        <f t="shared" si="10"/>
        <v>1</v>
      </c>
    </row>
    <row r="58" spans="1:25" x14ac:dyDescent="0.25">
      <c r="A58" s="2" t="s">
        <v>134</v>
      </c>
      <c r="B58" s="2" t="s">
        <v>127</v>
      </c>
      <c r="C58" s="2">
        <v>1</v>
      </c>
      <c r="D58" s="7"/>
      <c r="E58" s="7">
        <v>1</v>
      </c>
      <c r="F58" s="14">
        <v>1</v>
      </c>
      <c r="G58" s="2" t="s">
        <v>135</v>
      </c>
      <c r="H58" s="2" t="s">
        <v>127</v>
      </c>
      <c r="I58" s="2">
        <v>0</v>
      </c>
      <c r="J58" s="7"/>
      <c r="K58" s="2">
        <v>1</v>
      </c>
      <c r="L58" s="2">
        <v>0</v>
      </c>
      <c r="N58">
        <f t="shared" si="15"/>
        <v>3</v>
      </c>
      <c r="O58">
        <f t="shared" si="16"/>
        <v>0</v>
      </c>
      <c r="P58" s="5">
        <f t="shared" si="2"/>
        <v>1</v>
      </c>
      <c r="Q58" s="6">
        <f t="shared" si="3"/>
        <v>1</v>
      </c>
      <c r="R58" s="6">
        <f t="shared" si="4"/>
        <v>2</v>
      </c>
      <c r="S58" s="5">
        <f t="shared" si="5"/>
        <v>0.33333333333333331</v>
      </c>
      <c r="T58" s="6">
        <f t="shared" si="6"/>
        <v>0</v>
      </c>
      <c r="U58" s="6">
        <f t="shared" si="7"/>
        <v>1</v>
      </c>
      <c r="V58" s="6">
        <f t="shared" si="8"/>
        <v>1</v>
      </c>
      <c r="W58" s="29">
        <f t="shared" si="9"/>
        <v>1</v>
      </c>
      <c r="X58" s="6">
        <f t="shared" si="10"/>
        <v>1</v>
      </c>
    </row>
    <row r="59" spans="1:25" x14ac:dyDescent="0.25">
      <c r="A59" s="2" t="s">
        <v>136</v>
      </c>
      <c r="B59" s="1" t="s">
        <v>123</v>
      </c>
      <c r="C59" s="2">
        <v>1</v>
      </c>
      <c r="D59" s="7">
        <v>1</v>
      </c>
      <c r="E59" s="7"/>
      <c r="F59" s="14">
        <v>1</v>
      </c>
      <c r="G59" s="2" t="s">
        <v>137</v>
      </c>
      <c r="H59" s="2" t="s">
        <v>127</v>
      </c>
      <c r="I59" s="2">
        <v>1</v>
      </c>
      <c r="J59" s="7"/>
      <c r="K59" s="2">
        <v>1</v>
      </c>
      <c r="L59" s="7"/>
      <c r="N59">
        <f t="shared" si="15"/>
        <v>3</v>
      </c>
      <c r="O59">
        <f t="shared" si="16"/>
        <v>0</v>
      </c>
      <c r="P59" s="5">
        <f t="shared" si="2"/>
        <v>1</v>
      </c>
      <c r="Q59" s="6">
        <f t="shared" si="3"/>
        <v>2</v>
      </c>
      <c r="R59" s="6">
        <f t="shared" si="4"/>
        <v>0</v>
      </c>
      <c r="S59" s="5">
        <f t="shared" si="5"/>
        <v>1</v>
      </c>
      <c r="T59" s="6">
        <f t="shared" si="6"/>
        <v>0</v>
      </c>
      <c r="U59" s="6">
        <f t="shared" si="7"/>
        <v>1</v>
      </c>
      <c r="V59" s="6">
        <f t="shared" si="8"/>
        <v>1</v>
      </c>
      <c r="W59" s="29">
        <f t="shared" si="9"/>
        <v>0</v>
      </c>
      <c r="X59" s="6">
        <f t="shared" si="10"/>
        <v>0</v>
      </c>
      <c r="Y59">
        <v>0</v>
      </c>
    </row>
    <row r="60" spans="1:25" x14ac:dyDescent="0.25">
      <c r="A60" s="10" t="s">
        <v>138</v>
      </c>
      <c r="B60" s="10" t="s">
        <v>127</v>
      </c>
      <c r="C60" s="10">
        <v>0</v>
      </c>
      <c r="D60" s="9">
        <v>0</v>
      </c>
      <c r="E60" s="9">
        <v>0</v>
      </c>
      <c r="F60" s="15">
        <v>0</v>
      </c>
      <c r="G60" s="10" t="s">
        <v>139</v>
      </c>
      <c r="H60" s="10" t="s">
        <v>127</v>
      </c>
      <c r="I60" s="10">
        <v>0</v>
      </c>
      <c r="J60" s="9"/>
      <c r="K60" s="10">
        <v>0</v>
      </c>
      <c r="L60" s="9">
        <v>1</v>
      </c>
      <c r="N60">
        <f t="shared" si="15"/>
        <v>0</v>
      </c>
      <c r="O60">
        <f t="shared" si="16"/>
        <v>4</v>
      </c>
      <c r="P60" s="5">
        <f t="shared" si="2"/>
        <v>0</v>
      </c>
      <c r="Q60" s="6">
        <f t="shared" si="3"/>
        <v>1</v>
      </c>
      <c r="R60" s="6">
        <f t="shared" si="4"/>
        <v>2</v>
      </c>
      <c r="S60" s="5">
        <f t="shared" si="5"/>
        <v>0.33333333333333331</v>
      </c>
      <c r="T60" s="6">
        <f t="shared" si="6"/>
        <v>1</v>
      </c>
      <c r="U60" s="6">
        <f t="shared" si="7"/>
        <v>0</v>
      </c>
      <c r="V60" s="6">
        <f t="shared" si="8"/>
        <v>0</v>
      </c>
      <c r="W60" s="29">
        <f t="shared" si="9"/>
        <v>0</v>
      </c>
      <c r="X60" s="6">
        <f t="shared" si="10"/>
        <v>0</v>
      </c>
    </row>
    <row r="61" spans="1:25" x14ac:dyDescent="0.25">
      <c r="A61" s="2" t="s">
        <v>140</v>
      </c>
      <c r="B61" s="1" t="s">
        <v>123</v>
      </c>
      <c r="C61" s="2">
        <v>1</v>
      </c>
      <c r="D61" s="7">
        <v>1</v>
      </c>
      <c r="E61" s="7">
        <v>1</v>
      </c>
      <c r="F61" s="14">
        <v>1</v>
      </c>
      <c r="G61" s="2" t="s">
        <v>141</v>
      </c>
      <c r="H61" s="2" t="s">
        <v>123</v>
      </c>
      <c r="I61" s="7"/>
      <c r="J61" s="7">
        <v>1</v>
      </c>
      <c r="K61" s="2">
        <v>1</v>
      </c>
      <c r="L61" s="7"/>
      <c r="N61">
        <f t="shared" si="15"/>
        <v>4</v>
      </c>
      <c r="O61">
        <f t="shared" si="16"/>
        <v>0</v>
      </c>
      <c r="P61" s="5">
        <f t="shared" si="2"/>
        <v>1</v>
      </c>
      <c r="Q61" s="6">
        <f t="shared" si="3"/>
        <v>2</v>
      </c>
      <c r="R61" s="6">
        <f t="shared" si="4"/>
        <v>0</v>
      </c>
      <c r="S61" s="5">
        <f t="shared" si="5"/>
        <v>1</v>
      </c>
      <c r="T61" s="6">
        <f t="shared" si="6"/>
        <v>0</v>
      </c>
      <c r="U61" s="6">
        <f t="shared" si="7"/>
        <v>1</v>
      </c>
      <c r="V61" s="6">
        <f t="shared" si="8"/>
        <v>1</v>
      </c>
      <c r="W61" s="29">
        <f t="shared" si="9"/>
        <v>0</v>
      </c>
      <c r="X61" s="6">
        <f t="shared" si="10"/>
        <v>0</v>
      </c>
      <c r="Y61">
        <v>0</v>
      </c>
    </row>
    <row r="62" spans="1:25" x14ac:dyDescent="0.25">
      <c r="A62" s="2" t="s">
        <v>142</v>
      </c>
      <c r="B62" s="1" t="s">
        <v>123</v>
      </c>
      <c r="C62" s="2">
        <v>1</v>
      </c>
      <c r="D62" s="7">
        <v>1</v>
      </c>
      <c r="E62" s="7">
        <v>1</v>
      </c>
      <c r="F62" s="14">
        <v>1</v>
      </c>
      <c r="G62" s="2" t="s">
        <v>143</v>
      </c>
      <c r="H62" s="2" t="s">
        <v>123</v>
      </c>
      <c r="I62" s="2">
        <v>1</v>
      </c>
      <c r="J62" s="2">
        <v>1</v>
      </c>
      <c r="K62" s="2">
        <v>1</v>
      </c>
      <c r="L62" s="2">
        <v>1</v>
      </c>
      <c r="N62">
        <f t="shared" si="15"/>
        <v>4</v>
      </c>
      <c r="O62">
        <f t="shared" si="16"/>
        <v>0</v>
      </c>
      <c r="P62" s="5">
        <f t="shared" si="2"/>
        <v>1</v>
      </c>
      <c r="Q62" s="6">
        <f t="shared" si="3"/>
        <v>4</v>
      </c>
      <c r="R62" s="6">
        <f t="shared" si="4"/>
        <v>0</v>
      </c>
      <c r="S62" s="5">
        <f t="shared" si="5"/>
        <v>1</v>
      </c>
      <c r="T62" s="6">
        <f t="shared" si="6"/>
        <v>0</v>
      </c>
      <c r="U62" s="6">
        <f t="shared" si="7"/>
        <v>1</v>
      </c>
      <c r="V62" s="6">
        <f t="shared" si="8"/>
        <v>1</v>
      </c>
      <c r="W62" s="29">
        <f t="shared" si="9"/>
        <v>0</v>
      </c>
      <c r="X62" s="6">
        <f t="shared" si="10"/>
        <v>0</v>
      </c>
      <c r="Y62">
        <v>0</v>
      </c>
    </row>
    <row r="63" spans="1:25" x14ac:dyDescent="0.25">
      <c r="A63" s="2" t="s">
        <v>144</v>
      </c>
      <c r="B63" s="1" t="s">
        <v>123</v>
      </c>
      <c r="C63" s="2">
        <v>1</v>
      </c>
      <c r="D63" s="7">
        <v>0</v>
      </c>
      <c r="E63" s="7">
        <v>0</v>
      </c>
      <c r="F63" s="14"/>
      <c r="G63" s="2" t="s">
        <v>145</v>
      </c>
      <c r="H63" s="2" t="s">
        <v>123</v>
      </c>
      <c r="I63" s="2">
        <v>1</v>
      </c>
      <c r="J63" s="7">
        <v>0</v>
      </c>
      <c r="K63" s="2">
        <v>1</v>
      </c>
      <c r="L63" s="2">
        <v>1</v>
      </c>
      <c r="N63">
        <f t="shared" si="15"/>
        <v>1</v>
      </c>
      <c r="O63">
        <f t="shared" si="16"/>
        <v>2</v>
      </c>
      <c r="P63" s="5">
        <f t="shared" si="2"/>
        <v>0.33333333333333331</v>
      </c>
      <c r="Q63" s="6">
        <f t="shared" si="3"/>
        <v>3</v>
      </c>
      <c r="R63" s="6">
        <f t="shared" si="4"/>
        <v>1</v>
      </c>
      <c r="S63" s="5">
        <f t="shared" si="5"/>
        <v>0.75</v>
      </c>
      <c r="T63" s="6">
        <f t="shared" si="6"/>
        <v>1</v>
      </c>
      <c r="U63" s="6">
        <f t="shared" si="7"/>
        <v>0</v>
      </c>
      <c r="V63" s="6">
        <f t="shared" si="8"/>
        <v>0</v>
      </c>
      <c r="W63" s="29">
        <f t="shared" si="9"/>
        <v>0</v>
      </c>
      <c r="X63" s="6">
        <f t="shared" si="10"/>
        <v>0</v>
      </c>
      <c r="Y63">
        <v>0</v>
      </c>
    </row>
    <row r="64" spans="1:25" x14ac:dyDescent="0.25">
      <c r="A64" s="2" t="s">
        <v>146</v>
      </c>
      <c r="B64" s="2" t="s">
        <v>125</v>
      </c>
      <c r="C64" s="2">
        <v>1</v>
      </c>
      <c r="D64" s="7">
        <v>1</v>
      </c>
      <c r="E64" s="7">
        <v>1</v>
      </c>
      <c r="F64" s="14">
        <v>1</v>
      </c>
      <c r="G64" s="2" t="s">
        <v>147</v>
      </c>
      <c r="H64" s="2" t="s">
        <v>132</v>
      </c>
      <c r="I64" s="2">
        <v>1</v>
      </c>
      <c r="J64" s="2">
        <v>0</v>
      </c>
      <c r="K64" s="2">
        <v>1</v>
      </c>
      <c r="L64" s="2">
        <v>0</v>
      </c>
      <c r="N64">
        <f t="shared" si="15"/>
        <v>4</v>
      </c>
      <c r="O64">
        <f t="shared" si="16"/>
        <v>0</v>
      </c>
      <c r="P64" s="5">
        <f t="shared" si="2"/>
        <v>1</v>
      </c>
      <c r="Q64" s="6">
        <f t="shared" si="3"/>
        <v>2</v>
      </c>
      <c r="R64" s="6">
        <f t="shared" si="4"/>
        <v>2</v>
      </c>
      <c r="S64" s="5">
        <f t="shared" si="5"/>
        <v>0.5</v>
      </c>
      <c r="T64" s="6">
        <f t="shared" si="6"/>
        <v>0</v>
      </c>
      <c r="U64" s="6">
        <f t="shared" si="7"/>
        <v>1</v>
      </c>
      <c r="V64" s="6">
        <f t="shared" si="8"/>
        <v>1</v>
      </c>
      <c r="W64" s="29">
        <f t="shared" si="9"/>
        <v>1</v>
      </c>
      <c r="X64" s="6">
        <f t="shared" si="10"/>
        <v>1</v>
      </c>
    </row>
    <row r="65" spans="1:26" x14ac:dyDescent="0.25">
      <c r="A65" s="2" t="s">
        <v>148</v>
      </c>
      <c r="B65" s="1" t="s">
        <v>123</v>
      </c>
      <c r="C65" s="2">
        <v>1</v>
      </c>
      <c r="D65" s="7">
        <v>1</v>
      </c>
      <c r="E65" s="7">
        <v>1</v>
      </c>
      <c r="F65" s="14">
        <v>1</v>
      </c>
      <c r="G65" s="2" t="s">
        <v>149</v>
      </c>
      <c r="H65" s="2" t="s">
        <v>123</v>
      </c>
      <c r="I65" s="2">
        <v>1</v>
      </c>
      <c r="J65" s="2">
        <v>1</v>
      </c>
      <c r="K65" s="2">
        <v>1</v>
      </c>
      <c r="L65" s="2">
        <v>1</v>
      </c>
      <c r="N65">
        <f t="shared" si="15"/>
        <v>4</v>
      </c>
      <c r="O65">
        <f t="shared" si="16"/>
        <v>0</v>
      </c>
      <c r="P65" s="5">
        <f t="shared" si="2"/>
        <v>1</v>
      </c>
      <c r="Q65" s="6">
        <f t="shared" si="3"/>
        <v>4</v>
      </c>
      <c r="R65" s="6">
        <f t="shared" si="4"/>
        <v>0</v>
      </c>
      <c r="S65" s="5">
        <f t="shared" si="5"/>
        <v>1</v>
      </c>
      <c r="T65" s="6">
        <f t="shared" si="6"/>
        <v>0</v>
      </c>
      <c r="U65" s="6">
        <f t="shared" si="7"/>
        <v>1</v>
      </c>
      <c r="V65" s="6">
        <f t="shared" si="8"/>
        <v>1</v>
      </c>
      <c r="W65" s="29">
        <f t="shared" si="9"/>
        <v>1</v>
      </c>
      <c r="X65" s="6">
        <f t="shared" si="10"/>
        <v>1</v>
      </c>
      <c r="Y65">
        <v>1</v>
      </c>
      <c r="Z65" t="s">
        <v>163</v>
      </c>
    </row>
    <row r="66" spans="1:26" ht="15.75" thickBot="1" x14ac:dyDescent="0.3">
      <c r="A66" s="11" t="s">
        <v>150</v>
      </c>
      <c r="B66" s="11" t="s">
        <v>127</v>
      </c>
      <c r="C66" s="11">
        <v>0</v>
      </c>
      <c r="D66" s="11"/>
      <c r="E66" s="11">
        <v>0</v>
      </c>
      <c r="F66" s="17">
        <v>0</v>
      </c>
      <c r="G66" s="11" t="s">
        <v>151</v>
      </c>
      <c r="H66" s="11" t="s">
        <v>123</v>
      </c>
      <c r="I66" s="11">
        <v>1</v>
      </c>
      <c r="J66" s="11">
        <v>1</v>
      </c>
      <c r="K66" s="11"/>
      <c r="L66" s="11">
        <v>1</v>
      </c>
      <c r="N66">
        <f t="shared" si="15"/>
        <v>0</v>
      </c>
      <c r="O66">
        <f t="shared" si="16"/>
        <v>3</v>
      </c>
      <c r="P66" s="5">
        <f t="shared" si="2"/>
        <v>0</v>
      </c>
      <c r="Q66" s="6">
        <f t="shared" si="3"/>
        <v>3</v>
      </c>
      <c r="R66" s="6">
        <f t="shared" si="4"/>
        <v>0</v>
      </c>
      <c r="S66" s="5">
        <f t="shared" si="5"/>
        <v>1</v>
      </c>
      <c r="T66" s="6">
        <f t="shared" si="6"/>
        <v>1</v>
      </c>
      <c r="U66" s="6">
        <f t="shared" si="7"/>
        <v>0</v>
      </c>
      <c r="V66" s="6">
        <f t="shared" si="8"/>
        <v>1</v>
      </c>
      <c r="W66" s="29">
        <f t="shared" si="9"/>
        <v>0</v>
      </c>
      <c r="X66" s="6">
        <f t="shared" si="10"/>
        <v>1</v>
      </c>
    </row>
    <row r="67" spans="1:26" x14ac:dyDescent="0.25">
      <c r="A67" s="24" t="s">
        <v>174</v>
      </c>
      <c r="B67" s="23"/>
      <c r="C67" s="23"/>
      <c r="D67" s="23"/>
      <c r="E67" s="23"/>
      <c r="F67" s="25"/>
      <c r="G67" s="23"/>
      <c r="H67" s="23"/>
      <c r="I67" s="23"/>
      <c r="J67" s="23"/>
      <c r="K67" s="23"/>
      <c r="L67" s="23"/>
      <c r="P67" s="5"/>
      <c r="Q67" s="6"/>
      <c r="R67" s="6"/>
      <c r="S67" s="5"/>
      <c r="T67" s="6"/>
      <c r="U67" s="6"/>
      <c r="V67" s="6"/>
      <c r="W67" s="29"/>
      <c r="X67" s="6"/>
    </row>
    <row r="68" spans="1:26" x14ac:dyDescent="0.25">
      <c r="A68" s="2" t="s">
        <v>152</v>
      </c>
      <c r="B68" s="2" t="s">
        <v>153</v>
      </c>
      <c r="C68" s="2">
        <v>0</v>
      </c>
      <c r="D68" s="2">
        <v>0</v>
      </c>
      <c r="E68" s="2">
        <v>0</v>
      </c>
      <c r="F68" s="14">
        <v>0</v>
      </c>
      <c r="G68" s="2" t="s">
        <v>154</v>
      </c>
      <c r="H68" s="2" t="s">
        <v>153</v>
      </c>
      <c r="I68" s="2">
        <v>0</v>
      </c>
      <c r="J68" s="2">
        <v>0</v>
      </c>
      <c r="K68" s="2">
        <v>0</v>
      </c>
      <c r="L68" s="2">
        <v>0</v>
      </c>
      <c r="N68">
        <f t="shared" si="15"/>
        <v>0</v>
      </c>
      <c r="O68">
        <f t="shared" si="16"/>
        <v>4</v>
      </c>
      <c r="P68" s="5">
        <f t="shared" si="2"/>
        <v>0</v>
      </c>
      <c r="Q68" s="6">
        <f t="shared" si="3"/>
        <v>0</v>
      </c>
      <c r="R68" s="6">
        <f t="shared" si="4"/>
        <v>4</v>
      </c>
      <c r="S68" s="5">
        <f t="shared" si="5"/>
        <v>0</v>
      </c>
      <c r="T68" s="6">
        <f t="shared" si="6"/>
        <v>0</v>
      </c>
      <c r="U68" s="6">
        <f t="shared" si="7"/>
        <v>0</v>
      </c>
      <c r="V68" s="6">
        <f t="shared" si="8"/>
        <v>0</v>
      </c>
      <c r="W68" s="29">
        <f t="shared" si="9"/>
        <v>0</v>
      </c>
      <c r="X68" s="6">
        <f t="shared" si="10"/>
        <v>0</v>
      </c>
    </row>
    <row r="69" spans="1:26" ht="15.75" thickBot="1" x14ac:dyDescent="0.3">
      <c r="A69" s="3" t="s">
        <v>155</v>
      </c>
      <c r="B69" s="3" t="s">
        <v>153</v>
      </c>
      <c r="C69" s="3">
        <v>1</v>
      </c>
      <c r="D69" s="3">
        <v>0</v>
      </c>
      <c r="E69" s="3">
        <v>0</v>
      </c>
      <c r="F69" s="16">
        <v>0</v>
      </c>
      <c r="G69" s="3" t="s">
        <v>156</v>
      </c>
      <c r="H69" s="3" t="s">
        <v>153</v>
      </c>
      <c r="I69" s="3"/>
      <c r="J69" s="3">
        <v>0</v>
      </c>
      <c r="K69" s="3">
        <v>0</v>
      </c>
      <c r="L69" s="3">
        <v>0</v>
      </c>
      <c r="N69">
        <f t="shared" si="15"/>
        <v>1</v>
      </c>
      <c r="O69">
        <f t="shared" si="16"/>
        <v>3</v>
      </c>
      <c r="P69" s="5">
        <f t="shared" si="2"/>
        <v>0.25</v>
      </c>
      <c r="Q69" s="6">
        <f t="shared" si="3"/>
        <v>0</v>
      </c>
      <c r="R69" s="6">
        <f t="shared" si="4"/>
        <v>3</v>
      </c>
      <c r="S69" s="5">
        <f t="shared" si="5"/>
        <v>0</v>
      </c>
      <c r="T69" s="6">
        <f t="shared" si="6"/>
        <v>0</v>
      </c>
      <c r="U69" s="6">
        <f t="shared" si="7"/>
        <v>0</v>
      </c>
      <c r="V69" s="6">
        <f t="shared" si="8"/>
        <v>0</v>
      </c>
      <c r="W69" s="29">
        <f t="shared" si="9"/>
        <v>0</v>
      </c>
      <c r="X69" s="6">
        <f t="shared" si="10"/>
        <v>0</v>
      </c>
    </row>
    <row r="70" spans="1:26" ht="15.75" thickBot="1" x14ac:dyDescent="0.3">
      <c r="A70" s="24" t="s">
        <v>175</v>
      </c>
      <c r="B70" s="23"/>
      <c r="C70" s="23"/>
      <c r="D70" s="23"/>
      <c r="E70" s="23"/>
      <c r="F70" s="25"/>
      <c r="G70" s="23"/>
      <c r="H70" s="23"/>
      <c r="I70" s="23"/>
      <c r="J70" s="23"/>
      <c r="K70" s="23"/>
      <c r="L70" s="23"/>
      <c r="P70" s="5"/>
      <c r="Q70" s="6"/>
      <c r="R70" s="6"/>
      <c r="S70" s="5"/>
      <c r="T70" s="6"/>
      <c r="U70" s="6"/>
      <c r="V70" s="6"/>
      <c r="W70" s="29"/>
      <c r="X70" s="6"/>
    </row>
    <row r="71" spans="1:26" ht="15.75" thickBot="1" x14ac:dyDescent="0.3">
      <c r="A71" s="4" t="s">
        <v>157</v>
      </c>
      <c r="B71" s="4" t="s">
        <v>158</v>
      </c>
      <c r="C71" s="4">
        <v>0</v>
      </c>
      <c r="D71" s="4">
        <v>0</v>
      </c>
      <c r="E71" s="4">
        <v>0</v>
      </c>
      <c r="F71" s="18">
        <v>0</v>
      </c>
      <c r="G71" s="4" t="s">
        <v>159</v>
      </c>
      <c r="H71" s="4" t="s">
        <v>158</v>
      </c>
      <c r="I71" s="4">
        <v>0</v>
      </c>
      <c r="J71" s="4">
        <v>0</v>
      </c>
      <c r="K71" s="4">
        <v>0</v>
      </c>
      <c r="L71" s="4">
        <v>0</v>
      </c>
      <c r="N71">
        <f t="shared" si="15"/>
        <v>0</v>
      </c>
      <c r="O71">
        <f t="shared" si="16"/>
        <v>4</v>
      </c>
      <c r="P71" s="5">
        <f t="shared" si="2"/>
        <v>0</v>
      </c>
      <c r="Q71" s="6">
        <f t="shared" si="3"/>
        <v>0</v>
      </c>
      <c r="R71" s="6">
        <f t="shared" si="4"/>
        <v>4</v>
      </c>
      <c r="S71" s="5">
        <f t="shared" si="5"/>
        <v>0</v>
      </c>
      <c r="T71" s="6">
        <f t="shared" si="6"/>
        <v>0</v>
      </c>
      <c r="U71" s="6">
        <f t="shared" si="7"/>
        <v>0</v>
      </c>
      <c r="V71" s="6">
        <f t="shared" si="8"/>
        <v>0</v>
      </c>
      <c r="W71" s="29">
        <f t="shared" si="9"/>
        <v>0</v>
      </c>
      <c r="X71" s="6">
        <f t="shared" si="10"/>
        <v>0</v>
      </c>
    </row>
    <row r="72" spans="1:26" x14ac:dyDescent="0.25">
      <c r="A72" s="24" t="s">
        <v>176</v>
      </c>
      <c r="B72" s="23"/>
      <c r="C72" s="23"/>
      <c r="D72" s="23"/>
      <c r="E72" s="23"/>
      <c r="F72" s="25"/>
      <c r="G72" s="23"/>
      <c r="H72" s="23"/>
      <c r="I72" s="23"/>
      <c r="J72" s="23"/>
      <c r="K72" s="23"/>
      <c r="L72" s="23"/>
      <c r="P72" s="5"/>
      <c r="Q72" s="6"/>
      <c r="R72" s="6"/>
      <c r="S72" s="5"/>
      <c r="T72" s="6"/>
      <c r="U72" s="6"/>
      <c r="V72" s="6"/>
      <c r="W72" s="29"/>
      <c r="X72" s="6"/>
    </row>
    <row r="73" spans="1:26" x14ac:dyDescent="0.25">
      <c r="A73" s="2" t="s">
        <v>160</v>
      </c>
      <c r="B73" s="2" t="s">
        <v>161</v>
      </c>
      <c r="C73" s="2">
        <v>0</v>
      </c>
      <c r="D73" s="2">
        <v>0</v>
      </c>
      <c r="E73" s="2">
        <v>0</v>
      </c>
      <c r="F73" s="14">
        <v>0</v>
      </c>
      <c r="G73" s="2" t="s">
        <v>162</v>
      </c>
      <c r="H73" s="2" t="s">
        <v>161</v>
      </c>
      <c r="I73" s="2">
        <v>0</v>
      </c>
      <c r="J73" s="2">
        <v>0</v>
      </c>
      <c r="K73" s="2">
        <v>0</v>
      </c>
      <c r="L73" s="2">
        <v>0</v>
      </c>
      <c r="N73">
        <f t="shared" si="15"/>
        <v>0</v>
      </c>
      <c r="O73">
        <f t="shared" si="16"/>
        <v>4</v>
      </c>
      <c r="P73" s="5">
        <f t="shared" ref="P73" si="17">+N73/SUM(N73:O73)</f>
        <v>0</v>
      </c>
      <c r="Q73" s="6">
        <f t="shared" ref="Q73" si="18">+COUNTIF(I73:L73,1)</f>
        <v>0</v>
      </c>
      <c r="R73" s="6">
        <f t="shared" ref="R73" si="19">+COUNTIF(I73:L73,0)</f>
        <v>4</v>
      </c>
      <c r="S73" s="5">
        <f t="shared" ref="S73" si="20">+IFERROR(Q73/SUM(Q73:R73),"")</f>
        <v>0</v>
      </c>
      <c r="T73" s="6">
        <f t="shared" ref="T73" si="21">+IF(S73&gt;P73,1,0)</f>
        <v>0</v>
      </c>
      <c r="U73" s="6">
        <f t="shared" ref="U73" si="22">+IF(P73&gt;0.75,1,0)</f>
        <v>0</v>
      </c>
      <c r="V73" s="6">
        <f t="shared" ref="V73" si="23">+IF(MAX(P73,S73)&gt;0.75,1,0)</f>
        <v>0</v>
      </c>
      <c r="W73" s="29">
        <f t="shared" ref="W73" si="24">+IF(Y73="",U73,Y73)</f>
        <v>0</v>
      </c>
      <c r="X73" s="6">
        <f t="shared" ref="X73" si="25">+IF(Y73="",V73,Y73)</f>
        <v>0</v>
      </c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W74" s="30"/>
    </row>
    <row r="75" spans="1:26" x14ac:dyDescent="0.25">
      <c r="A75" s="22" t="s">
        <v>177</v>
      </c>
      <c r="B75" s="22"/>
      <c r="C75" s="22"/>
      <c r="D75" s="22">
        <f>+SUM(W2:W73)</f>
        <v>32</v>
      </c>
      <c r="E75" s="22"/>
      <c r="F75" s="22"/>
      <c r="G75" s="22"/>
      <c r="H75" s="22"/>
      <c r="I75" s="22"/>
      <c r="J75" s="22"/>
      <c r="K75" s="22"/>
      <c r="L75" s="22"/>
      <c r="W75" s="29">
        <f>+SUM(W3:W73)</f>
        <v>32</v>
      </c>
      <c r="X75" s="6">
        <f>+SUM(X3:X73)</f>
        <v>41</v>
      </c>
    </row>
    <row r="76" spans="1:26" x14ac:dyDescent="0.25">
      <c r="A76" s="26" t="s">
        <v>178</v>
      </c>
      <c r="B76" s="26"/>
      <c r="C76" s="26"/>
      <c r="D76" s="27">
        <f>+SUM(X3:X73)</f>
        <v>41</v>
      </c>
      <c r="E76" s="26"/>
      <c r="F76" s="26"/>
      <c r="G76" s="26"/>
      <c r="H76" s="26"/>
      <c r="I76" s="26"/>
      <c r="J76" s="26"/>
      <c r="K76" s="26"/>
      <c r="L76" s="26"/>
    </row>
  </sheetData>
  <conditionalFormatting sqref="T3:T73">
    <cfRule type="cellIs" dxfId="0" priority="1" operator="equal">
      <formula>1</formula>
    </cfRule>
  </conditionalFormatting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H1" sqref="H1:T24"/>
    </sheetView>
  </sheetViews>
  <sheetFormatPr defaultRowHeight="15" x14ac:dyDescent="0.25"/>
  <cols>
    <col min="2" max="2" width="10.5703125" bestFit="1" customWidth="1"/>
    <col min="3" max="3" width="12.28515625" bestFit="1" customWidth="1"/>
    <col min="4" max="4" width="12.28515625" customWidth="1"/>
  </cols>
  <sheetData>
    <row r="1" spans="1:20" x14ac:dyDescent="0.25">
      <c r="I1" s="69" t="s">
        <v>185</v>
      </c>
      <c r="J1" s="70"/>
      <c r="K1" s="70"/>
      <c r="L1" s="70"/>
      <c r="M1" s="71"/>
      <c r="N1" s="69" t="s">
        <v>186</v>
      </c>
      <c r="O1" s="70"/>
      <c r="P1" s="70"/>
      <c r="Q1" s="70"/>
      <c r="R1" s="71"/>
      <c r="S1" s="69" t="s">
        <v>187</v>
      </c>
      <c r="T1" s="71"/>
    </row>
    <row r="2" spans="1:20" ht="38.25" x14ac:dyDescent="0.25">
      <c r="A2" s="31"/>
      <c r="B2" s="32" t="s">
        <v>179</v>
      </c>
      <c r="C2" s="32" t="s">
        <v>180</v>
      </c>
      <c r="D2" s="32" t="s">
        <v>183</v>
      </c>
      <c r="H2" s="31"/>
      <c r="I2" s="38" t="s">
        <v>179</v>
      </c>
      <c r="J2" s="39" t="s">
        <v>180</v>
      </c>
      <c r="K2" s="39" t="s">
        <v>184</v>
      </c>
      <c r="L2" s="39" t="s">
        <v>189</v>
      </c>
      <c r="M2" s="40" t="s">
        <v>183</v>
      </c>
      <c r="N2" s="48" t="s">
        <v>179</v>
      </c>
      <c r="O2" s="49" t="s">
        <v>180</v>
      </c>
      <c r="P2" s="49" t="s">
        <v>184</v>
      </c>
      <c r="Q2" s="49" t="s">
        <v>189</v>
      </c>
      <c r="R2" s="50" t="s">
        <v>183</v>
      </c>
      <c r="S2" s="48" t="s">
        <v>188</v>
      </c>
      <c r="T2" s="50" t="s">
        <v>184</v>
      </c>
    </row>
    <row r="3" spans="1:20" x14ac:dyDescent="0.25">
      <c r="A3" s="8" t="s">
        <v>3</v>
      </c>
      <c r="B3" s="12">
        <f>+COUNTIF(Sheet1!$B$3:$B$73,Sheet2!A3)</f>
        <v>4</v>
      </c>
      <c r="C3" s="8">
        <f>+SUMIFS(Sheet1!$W$3:$W$73,Sheet1!$B$3:$B$73,Sheet2!A3)</f>
        <v>2</v>
      </c>
      <c r="D3" s="35">
        <f>+C3/B3</f>
        <v>0.5</v>
      </c>
      <c r="E3" s="7" t="s">
        <v>3</v>
      </c>
      <c r="H3" s="8" t="s">
        <v>3</v>
      </c>
      <c r="I3" s="41">
        <f>+COUNTIF(Sheet1!$B$3:$B$73,Sheet2!H3)</f>
        <v>4</v>
      </c>
      <c r="J3" s="36">
        <v>3</v>
      </c>
      <c r="K3" s="36">
        <v>1</v>
      </c>
      <c r="L3" s="36">
        <v>0</v>
      </c>
      <c r="M3" s="42">
        <f>+J3/I3</f>
        <v>0.75</v>
      </c>
      <c r="N3" s="41">
        <f t="shared" ref="N3:N22" si="0">+SUM(O3:P3)</f>
        <v>4</v>
      </c>
      <c r="O3" s="36">
        <v>3</v>
      </c>
      <c r="P3" s="36">
        <v>1</v>
      </c>
      <c r="Q3" s="36"/>
      <c r="R3" s="42">
        <f>+O3/N3</f>
        <v>0.75</v>
      </c>
      <c r="S3" s="52">
        <f>+O3-J3</f>
        <v>0</v>
      </c>
      <c r="T3" s="53">
        <f t="shared" ref="T3:T24" si="1">+P3-K3</f>
        <v>0</v>
      </c>
    </row>
    <row r="4" spans="1:20" x14ac:dyDescent="0.25">
      <c r="A4" s="2" t="s">
        <v>114</v>
      </c>
      <c r="B4" s="2">
        <f>+COUNTIF(Sheet1!$B$3:$B$73,Sheet2!A4)</f>
        <v>1</v>
      </c>
      <c r="C4" s="2">
        <f>+SUMIFS(Sheet1!$W$3:$W$73,Sheet1!$B$3:$B$73,Sheet2!A4)</f>
        <v>0</v>
      </c>
      <c r="D4" s="33">
        <f t="shared" ref="D4:D24" si="2">+C4/B4</f>
        <v>0</v>
      </c>
      <c r="E4" s="2" t="s">
        <v>85</v>
      </c>
      <c r="H4" s="2" t="s">
        <v>114</v>
      </c>
      <c r="I4" s="43">
        <f>+COUNTIF(Sheet1!$B$3:$B$73,Sheet2!H4)</f>
        <v>1</v>
      </c>
      <c r="J4" s="2">
        <v>0</v>
      </c>
      <c r="K4" s="2">
        <v>1</v>
      </c>
      <c r="L4" s="2">
        <v>0</v>
      </c>
      <c r="M4" s="44">
        <f t="shared" ref="M4:M24" si="3">+J4/I4</f>
        <v>0</v>
      </c>
      <c r="N4" s="43">
        <f t="shared" si="0"/>
        <v>1</v>
      </c>
      <c r="O4" s="2">
        <v>0</v>
      </c>
      <c r="P4" s="2">
        <v>1</v>
      </c>
      <c r="Q4" s="2"/>
      <c r="R4" s="44">
        <f t="shared" ref="R4:R24" si="4">+O4/N4</f>
        <v>0</v>
      </c>
      <c r="S4" s="52">
        <f t="shared" ref="S4:S24" si="5">+O4-J4</f>
        <v>0</v>
      </c>
      <c r="T4" s="53">
        <f t="shared" si="1"/>
        <v>0</v>
      </c>
    </row>
    <row r="5" spans="1:20" x14ac:dyDescent="0.25">
      <c r="A5" s="2" t="s">
        <v>153</v>
      </c>
      <c r="B5" s="2">
        <f>+COUNTIF(Sheet1!$B$3:$B$73,Sheet2!A5)</f>
        <v>2</v>
      </c>
      <c r="C5" s="2">
        <f>+SUMIFS(Sheet1!$W$3:$W$73,Sheet1!$B$3:$B$73,Sheet2!A5)</f>
        <v>0</v>
      </c>
      <c r="D5" s="33">
        <f t="shared" si="2"/>
        <v>0</v>
      </c>
      <c r="E5" s="2" t="s">
        <v>153</v>
      </c>
      <c r="H5" s="2" t="s">
        <v>153</v>
      </c>
      <c r="I5" s="43">
        <v>2</v>
      </c>
      <c r="J5" s="2">
        <v>0</v>
      </c>
      <c r="K5" s="2">
        <v>2</v>
      </c>
      <c r="L5" s="2">
        <v>0</v>
      </c>
      <c r="M5" s="44">
        <f t="shared" si="3"/>
        <v>0</v>
      </c>
      <c r="N5" s="43">
        <f t="shared" si="0"/>
        <v>2</v>
      </c>
      <c r="O5" s="2">
        <v>0</v>
      </c>
      <c r="P5" s="2">
        <v>2</v>
      </c>
      <c r="Q5" s="2"/>
      <c r="R5" s="44">
        <f t="shared" si="4"/>
        <v>0</v>
      </c>
      <c r="S5" s="52">
        <f t="shared" si="5"/>
        <v>0</v>
      </c>
      <c r="T5" s="53">
        <f t="shared" si="1"/>
        <v>0</v>
      </c>
    </row>
    <row r="6" spans="1:20" x14ac:dyDescent="0.25">
      <c r="A6" s="8" t="s">
        <v>58</v>
      </c>
      <c r="B6" s="12">
        <f>+COUNTIF(Sheet1!$B$3:$B$73,Sheet2!A6)</f>
        <v>1</v>
      </c>
      <c r="C6" s="8">
        <f>+SUMIFS(Sheet1!$W$3:$W$73,Sheet1!$B$3:$B$73,Sheet2!A6)</f>
        <v>1</v>
      </c>
      <c r="D6" s="35">
        <f t="shared" si="2"/>
        <v>1</v>
      </c>
      <c r="E6" s="7" t="s">
        <v>58</v>
      </c>
      <c r="H6" s="8" t="s">
        <v>58</v>
      </c>
      <c r="I6" s="41">
        <v>1</v>
      </c>
      <c r="J6" s="36">
        <v>1</v>
      </c>
      <c r="K6" s="36">
        <v>0</v>
      </c>
      <c r="L6" s="36">
        <v>0</v>
      </c>
      <c r="M6" s="42">
        <f t="shared" si="3"/>
        <v>1</v>
      </c>
      <c r="N6" s="41">
        <f t="shared" si="0"/>
        <v>1</v>
      </c>
      <c r="O6" s="36">
        <v>1</v>
      </c>
      <c r="P6" s="36">
        <v>0</v>
      </c>
      <c r="Q6" s="36"/>
      <c r="R6" s="42">
        <f t="shared" si="4"/>
        <v>1</v>
      </c>
      <c r="S6" s="52">
        <f t="shared" si="5"/>
        <v>0</v>
      </c>
      <c r="T6" s="53">
        <f t="shared" si="1"/>
        <v>0</v>
      </c>
    </row>
    <row r="7" spans="1:20" x14ac:dyDescent="0.25">
      <c r="A7" s="8" t="s">
        <v>1</v>
      </c>
      <c r="B7" s="12">
        <f>+COUNTIF(Sheet1!$B$3:$B$73,Sheet2!A7)</f>
        <v>8</v>
      </c>
      <c r="C7" s="8">
        <f>+SUMIFS(Sheet1!$W$3:$W$73,Sheet1!$B$3:$B$73,Sheet2!A7)</f>
        <v>7</v>
      </c>
      <c r="D7" s="35">
        <f t="shared" si="2"/>
        <v>0.875</v>
      </c>
      <c r="E7" s="7" t="s">
        <v>1</v>
      </c>
      <c r="H7" s="8" t="s">
        <v>1</v>
      </c>
      <c r="I7" s="41">
        <v>8</v>
      </c>
      <c r="J7" s="36">
        <v>6</v>
      </c>
      <c r="K7" s="36">
        <v>1</v>
      </c>
      <c r="L7" s="36">
        <v>1</v>
      </c>
      <c r="M7" s="42">
        <f t="shared" si="3"/>
        <v>0.75</v>
      </c>
      <c r="N7" s="41">
        <v>9</v>
      </c>
      <c r="O7" s="36">
        <v>8</v>
      </c>
      <c r="P7" s="36">
        <v>0</v>
      </c>
      <c r="Q7" s="36">
        <v>1</v>
      </c>
      <c r="R7" s="42">
        <f t="shared" si="4"/>
        <v>0.88888888888888884</v>
      </c>
      <c r="S7" s="54">
        <f t="shared" si="5"/>
        <v>2</v>
      </c>
      <c r="T7" s="55">
        <f t="shared" si="1"/>
        <v>-1</v>
      </c>
    </row>
    <row r="8" spans="1:20" x14ac:dyDescent="0.25">
      <c r="A8" s="8" t="s">
        <v>14</v>
      </c>
      <c r="B8" s="8">
        <f>+COUNTIF(Sheet1!$B$3:$B$73,Sheet2!A8)</f>
        <v>1</v>
      </c>
      <c r="C8" s="8">
        <f>+SUMIFS(Sheet1!$W$3:$W$73,Sheet1!$B$3:$B$73,Sheet2!A8)</f>
        <v>1</v>
      </c>
      <c r="D8" s="35">
        <f t="shared" si="2"/>
        <v>1</v>
      </c>
      <c r="E8" s="7" t="s">
        <v>14</v>
      </c>
      <c r="H8" s="7" t="s">
        <v>14</v>
      </c>
      <c r="I8" s="43">
        <v>1</v>
      </c>
      <c r="J8" s="2">
        <v>0</v>
      </c>
      <c r="K8" s="2">
        <v>1</v>
      </c>
      <c r="L8" s="2">
        <v>0</v>
      </c>
      <c r="M8" s="44">
        <f t="shared" si="3"/>
        <v>0</v>
      </c>
      <c r="N8" s="43">
        <f t="shared" si="0"/>
        <v>1</v>
      </c>
      <c r="O8" s="2">
        <v>0</v>
      </c>
      <c r="P8" s="2">
        <v>1</v>
      </c>
      <c r="Q8" s="2"/>
      <c r="R8" s="44">
        <f t="shared" si="4"/>
        <v>0</v>
      </c>
      <c r="S8" s="52">
        <f t="shared" si="5"/>
        <v>0</v>
      </c>
      <c r="T8" s="53">
        <f t="shared" si="1"/>
        <v>0</v>
      </c>
    </row>
    <row r="9" spans="1:20" x14ac:dyDescent="0.25">
      <c r="A9" s="8" t="s">
        <v>10</v>
      </c>
      <c r="B9" s="12">
        <f>+COUNTIF(Sheet1!$B$3:$B$73,Sheet2!A9)</f>
        <v>6</v>
      </c>
      <c r="C9" s="8">
        <f>+SUMIFS(Sheet1!$W$3:$W$73,Sheet1!$B$3:$B$73,Sheet2!A9)</f>
        <v>5</v>
      </c>
      <c r="D9" s="35">
        <f t="shared" si="2"/>
        <v>0.83333333333333337</v>
      </c>
      <c r="E9" s="7" t="s">
        <v>10</v>
      </c>
      <c r="H9" s="8" t="s">
        <v>10</v>
      </c>
      <c r="I9" s="41">
        <v>6</v>
      </c>
      <c r="J9" s="36">
        <v>6</v>
      </c>
      <c r="K9" s="36">
        <v>0</v>
      </c>
      <c r="L9" s="36">
        <v>0</v>
      </c>
      <c r="M9" s="42">
        <f t="shared" si="3"/>
        <v>1</v>
      </c>
      <c r="N9" s="41">
        <f t="shared" si="0"/>
        <v>6</v>
      </c>
      <c r="O9" s="36">
        <v>6</v>
      </c>
      <c r="P9" s="36">
        <v>0</v>
      </c>
      <c r="Q9" s="36"/>
      <c r="R9" s="42">
        <f t="shared" si="4"/>
        <v>1</v>
      </c>
      <c r="S9" s="52">
        <f t="shared" si="5"/>
        <v>0</v>
      </c>
      <c r="T9" s="53">
        <f t="shared" si="1"/>
        <v>0</v>
      </c>
    </row>
    <row r="10" spans="1:20" x14ac:dyDescent="0.25">
      <c r="A10" s="36" t="s">
        <v>125</v>
      </c>
      <c r="B10" s="36">
        <f>+COUNTIF(Sheet1!$B$3:$B$73,Sheet2!A10)</f>
        <v>1</v>
      </c>
      <c r="C10" s="36">
        <f>+SUMIFS(Sheet1!$W$3:$W$73,Sheet1!$B$3:$B$73,Sheet2!A10)</f>
        <v>1</v>
      </c>
      <c r="D10" s="35">
        <f t="shared" si="2"/>
        <v>1</v>
      </c>
      <c r="E10" s="2" t="s">
        <v>125</v>
      </c>
      <c r="H10" s="2" t="s">
        <v>125</v>
      </c>
      <c r="I10" s="43">
        <v>1</v>
      </c>
      <c r="J10" s="2">
        <v>0</v>
      </c>
      <c r="K10" s="2">
        <v>1</v>
      </c>
      <c r="L10" s="2">
        <v>0</v>
      </c>
      <c r="M10" s="44">
        <f t="shared" si="3"/>
        <v>0</v>
      </c>
      <c r="N10" s="43">
        <f t="shared" si="0"/>
        <v>1</v>
      </c>
      <c r="O10" s="2">
        <v>0</v>
      </c>
      <c r="P10" s="2">
        <v>1</v>
      </c>
      <c r="Q10" s="2"/>
      <c r="R10" s="44">
        <f t="shared" si="4"/>
        <v>0</v>
      </c>
      <c r="S10" s="52">
        <f t="shared" si="5"/>
        <v>0</v>
      </c>
      <c r="T10" s="53">
        <f t="shared" si="1"/>
        <v>0</v>
      </c>
    </row>
    <row r="11" spans="1:20" x14ac:dyDescent="0.25">
      <c r="A11" s="2" t="s">
        <v>79</v>
      </c>
      <c r="B11" s="37">
        <f>+COUNTIF(Sheet1!$B$3:$B$73,Sheet2!A11)</f>
        <v>5</v>
      </c>
      <c r="C11" s="2">
        <f>+SUMIFS(Sheet1!$W$3:$W$73,Sheet1!$B$3:$B$73,Sheet2!A11)</f>
        <v>2</v>
      </c>
      <c r="D11" s="33">
        <f t="shared" si="2"/>
        <v>0.4</v>
      </c>
      <c r="E11" s="2" t="s">
        <v>79</v>
      </c>
      <c r="H11" s="36" t="s">
        <v>79</v>
      </c>
      <c r="I11" s="41">
        <v>5</v>
      </c>
      <c r="J11" s="36">
        <v>5</v>
      </c>
      <c r="K11" s="36">
        <v>0</v>
      </c>
      <c r="L11" s="36">
        <v>0</v>
      </c>
      <c r="M11" s="42">
        <f t="shared" si="3"/>
        <v>1</v>
      </c>
      <c r="N11" s="41">
        <f t="shared" si="0"/>
        <v>5</v>
      </c>
      <c r="O11" s="36">
        <v>5</v>
      </c>
      <c r="P11" s="36">
        <v>0</v>
      </c>
      <c r="Q11" s="36"/>
      <c r="R11" s="42">
        <f t="shared" si="4"/>
        <v>1</v>
      </c>
      <c r="S11" s="52">
        <f t="shared" si="5"/>
        <v>0</v>
      </c>
      <c r="T11" s="53">
        <f t="shared" si="1"/>
        <v>0</v>
      </c>
    </row>
    <row r="12" spans="1:20" x14ac:dyDescent="0.25">
      <c r="A12" s="7" t="s">
        <v>12</v>
      </c>
      <c r="B12" s="12">
        <f>+COUNTIF(Sheet1!$B$3:$B$73,Sheet2!A12)</f>
        <v>3</v>
      </c>
      <c r="C12" s="7">
        <f>+SUMIFS(Sheet1!$W$3:$W$73,Sheet1!$B$3:$B$73,Sheet2!A12)</f>
        <v>2</v>
      </c>
      <c r="D12" s="33">
        <f t="shared" si="2"/>
        <v>0.66666666666666663</v>
      </c>
      <c r="E12" s="7" t="s">
        <v>12</v>
      </c>
      <c r="H12" s="8" t="s">
        <v>12</v>
      </c>
      <c r="I12" s="41">
        <v>3</v>
      </c>
      <c r="J12" s="36">
        <v>3</v>
      </c>
      <c r="K12" s="36">
        <v>0</v>
      </c>
      <c r="L12" s="36">
        <v>0</v>
      </c>
      <c r="M12" s="42">
        <f t="shared" si="3"/>
        <v>1</v>
      </c>
      <c r="N12" s="41">
        <f t="shared" si="0"/>
        <v>3</v>
      </c>
      <c r="O12" s="36">
        <v>3</v>
      </c>
      <c r="P12" s="36">
        <v>0</v>
      </c>
      <c r="Q12" s="36"/>
      <c r="R12" s="42">
        <f t="shared" si="4"/>
        <v>1</v>
      </c>
      <c r="S12" s="52">
        <f t="shared" si="5"/>
        <v>0</v>
      </c>
      <c r="T12" s="53">
        <f t="shared" si="1"/>
        <v>0</v>
      </c>
    </row>
    <row r="13" spans="1:20" x14ac:dyDescent="0.25">
      <c r="A13" s="2" t="s">
        <v>111</v>
      </c>
      <c r="B13" s="2">
        <f>+COUNTIF(Sheet1!$B$3:$B$73,Sheet2!A13)</f>
        <v>1</v>
      </c>
      <c r="C13" s="2">
        <f>+SUMIFS(Sheet1!$W$3:$W$73,Sheet1!$B$3:$B$73,Sheet2!A13)</f>
        <v>0</v>
      </c>
      <c r="D13" s="33">
        <f t="shared" si="2"/>
        <v>0</v>
      </c>
      <c r="E13" s="2" t="s">
        <v>127</v>
      </c>
      <c r="H13" s="36" t="s">
        <v>111</v>
      </c>
      <c r="I13" s="41">
        <v>1</v>
      </c>
      <c r="J13" s="36">
        <v>1</v>
      </c>
      <c r="K13" s="36">
        <v>0</v>
      </c>
      <c r="L13" s="36">
        <v>0</v>
      </c>
      <c r="M13" s="42">
        <f t="shared" si="3"/>
        <v>1</v>
      </c>
      <c r="N13" s="41">
        <f t="shared" si="0"/>
        <v>1</v>
      </c>
      <c r="O13" s="36">
        <v>1</v>
      </c>
      <c r="P13" s="36">
        <v>0</v>
      </c>
      <c r="Q13" s="36"/>
      <c r="R13" s="42">
        <f t="shared" si="4"/>
        <v>1</v>
      </c>
      <c r="S13" s="52">
        <f t="shared" si="5"/>
        <v>0</v>
      </c>
      <c r="T13" s="53">
        <f t="shared" si="1"/>
        <v>0</v>
      </c>
    </row>
    <row r="14" spans="1:20" x14ac:dyDescent="0.25">
      <c r="A14" s="2" t="s">
        <v>127</v>
      </c>
      <c r="B14" s="2">
        <f>+COUNTIF(Sheet1!$B$3:$B$73,Sheet2!A14)</f>
        <v>4</v>
      </c>
      <c r="C14" s="2">
        <f>+SUMIFS(Sheet1!$W$3:$W$73,Sheet1!$B$3:$B$73,Sheet2!A14)</f>
        <v>2</v>
      </c>
      <c r="D14" s="33">
        <f t="shared" si="2"/>
        <v>0.5</v>
      </c>
      <c r="E14" s="7" t="s">
        <v>8</v>
      </c>
      <c r="H14" s="36" t="s">
        <v>127</v>
      </c>
      <c r="I14" s="41">
        <v>4</v>
      </c>
      <c r="J14" s="36">
        <v>2</v>
      </c>
      <c r="K14" s="36">
        <v>2</v>
      </c>
      <c r="L14" s="36">
        <v>0</v>
      </c>
      <c r="M14" s="42">
        <f t="shared" si="3"/>
        <v>0.5</v>
      </c>
      <c r="N14" s="41">
        <f t="shared" si="0"/>
        <v>4</v>
      </c>
      <c r="O14" s="36">
        <v>0</v>
      </c>
      <c r="P14" s="36">
        <v>4</v>
      </c>
      <c r="Q14" s="36"/>
      <c r="R14" s="42">
        <f t="shared" si="4"/>
        <v>0</v>
      </c>
      <c r="S14" s="54">
        <f t="shared" si="5"/>
        <v>-2</v>
      </c>
      <c r="T14" s="55">
        <f t="shared" si="1"/>
        <v>2</v>
      </c>
    </row>
    <row r="15" spans="1:20" x14ac:dyDescent="0.25">
      <c r="A15" s="8" t="s">
        <v>8</v>
      </c>
      <c r="B15" s="12">
        <f>+COUNTIF(Sheet1!$B$3:$B$73,Sheet2!A15)</f>
        <v>1</v>
      </c>
      <c r="C15" s="8">
        <f>+SUMIFS(Sheet1!$W$3:$W$73,Sheet1!$B$3:$B$73,Sheet2!A15)</f>
        <v>1</v>
      </c>
      <c r="D15" s="35">
        <f t="shared" si="2"/>
        <v>1</v>
      </c>
      <c r="E15" s="10" t="s">
        <v>76</v>
      </c>
      <c r="H15" s="8" t="s">
        <v>8</v>
      </c>
      <c r="I15" s="41">
        <v>1</v>
      </c>
      <c r="J15" s="36">
        <v>1</v>
      </c>
      <c r="K15" s="36">
        <v>0</v>
      </c>
      <c r="L15" s="36">
        <v>0</v>
      </c>
      <c r="M15" s="42">
        <f t="shared" si="3"/>
        <v>1</v>
      </c>
      <c r="N15" s="41">
        <f t="shared" si="0"/>
        <v>1</v>
      </c>
      <c r="O15" s="36">
        <v>1</v>
      </c>
      <c r="P15" s="36">
        <v>0</v>
      </c>
      <c r="Q15" s="36"/>
      <c r="R15" s="42">
        <f t="shared" si="4"/>
        <v>1</v>
      </c>
      <c r="S15" s="52">
        <f t="shared" si="5"/>
        <v>0</v>
      </c>
      <c r="T15" s="53">
        <f t="shared" si="1"/>
        <v>0</v>
      </c>
    </row>
    <row r="16" spans="1:20" x14ac:dyDescent="0.25">
      <c r="A16" s="2" t="s">
        <v>76</v>
      </c>
      <c r="B16" s="2">
        <f>+COUNTIF(Sheet1!$B$3:$B$73,Sheet2!A16)</f>
        <v>5</v>
      </c>
      <c r="C16" s="2">
        <f>+SUMIFS(Sheet1!$W$3:$W$73,Sheet1!$B$3:$B$73,Sheet2!A16)</f>
        <v>2</v>
      </c>
      <c r="D16" s="33">
        <f t="shared" si="2"/>
        <v>0.4</v>
      </c>
      <c r="E16" s="2" t="s">
        <v>123</v>
      </c>
      <c r="H16" s="36" t="s">
        <v>76</v>
      </c>
      <c r="I16" s="41">
        <v>5</v>
      </c>
      <c r="J16" s="36">
        <v>5</v>
      </c>
      <c r="K16" s="36">
        <v>0</v>
      </c>
      <c r="L16" s="36">
        <v>0</v>
      </c>
      <c r="M16" s="42">
        <f t="shared" si="3"/>
        <v>1</v>
      </c>
      <c r="N16" s="41">
        <f t="shared" si="0"/>
        <v>5</v>
      </c>
      <c r="O16" s="36">
        <v>5</v>
      </c>
      <c r="P16" s="36">
        <v>0</v>
      </c>
      <c r="Q16" s="36"/>
      <c r="R16" s="42">
        <f t="shared" si="4"/>
        <v>1</v>
      </c>
      <c r="S16" s="52">
        <f t="shared" si="5"/>
        <v>0</v>
      </c>
      <c r="T16" s="53">
        <f t="shared" si="1"/>
        <v>0</v>
      </c>
    </row>
    <row r="17" spans="1:20" x14ac:dyDescent="0.25">
      <c r="A17" s="2" t="s">
        <v>123</v>
      </c>
      <c r="B17" s="2">
        <f>+COUNTIF(Sheet1!$B$3:$B$73,Sheet2!A17)</f>
        <v>7</v>
      </c>
      <c r="C17" s="37">
        <f>+SUMIFS(Sheet1!$W$3:$W$73,Sheet1!$B$3:$B$73,Sheet2!A17)</f>
        <v>1</v>
      </c>
      <c r="D17" s="33">
        <f t="shared" si="2"/>
        <v>0.14285714285714285</v>
      </c>
      <c r="E17" s="2" t="s">
        <v>158</v>
      </c>
      <c r="H17" s="36" t="s">
        <v>123</v>
      </c>
      <c r="I17" s="41">
        <v>7</v>
      </c>
      <c r="J17" s="36">
        <v>2</v>
      </c>
      <c r="K17" s="36">
        <v>5</v>
      </c>
      <c r="L17" s="36">
        <v>0</v>
      </c>
      <c r="M17" s="42">
        <f t="shared" si="3"/>
        <v>0.2857142857142857</v>
      </c>
      <c r="N17" s="41">
        <f t="shared" si="0"/>
        <v>7</v>
      </c>
      <c r="O17" s="36">
        <v>2</v>
      </c>
      <c r="P17" s="36">
        <v>5</v>
      </c>
      <c r="Q17" s="36"/>
      <c r="R17" s="42">
        <f t="shared" si="4"/>
        <v>0.2857142857142857</v>
      </c>
      <c r="S17" s="52">
        <f t="shared" si="5"/>
        <v>0</v>
      </c>
      <c r="T17" s="53">
        <f t="shared" si="1"/>
        <v>0</v>
      </c>
    </row>
    <row r="18" spans="1:20" x14ac:dyDescent="0.25">
      <c r="A18" s="2" t="s">
        <v>158</v>
      </c>
      <c r="B18" s="2">
        <f>+COUNTIF(Sheet1!$B$3:$B$73,Sheet2!A18)</f>
        <v>1</v>
      </c>
      <c r="C18" s="2">
        <f>+SUMIFS(Sheet1!$W$3:$W$73,Sheet1!$B$3:$B$73,Sheet2!A18)</f>
        <v>0</v>
      </c>
      <c r="D18" s="33">
        <f t="shared" si="2"/>
        <v>0</v>
      </c>
      <c r="E18" s="2" t="s">
        <v>91</v>
      </c>
      <c r="H18" s="2" t="s">
        <v>158</v>
      </c>
      <c r="I18" s="43">
        <v>1</v>
      </c>
      <c r="J18" s="2">
        <v>0</v>
      </c>
      <c r="K18" s="2">
        <v>1</v>
      </c>
      <c r="L18" s="2">
        <v>0</v>
      </c>
      <c r="M18" s="44">
        <f t="shared" si="3"/>
        <v>0</v>
      </c>
      <c r="N18" s="43">
        <f t="shared" si="0"/>
        <v>1</v>
      </c>
      <c r="O18" s="2">
        <v>0</v>
      </c>
      <c r="P18" s="2">
        <v>1</v>
      </c>
      <c r="Q18" s="2"/>
      <c r="R18" s="44">
        <f t="shared" si="4"/>
        <v>0</v>
      </c>
      <c r="S18" s="52">
        <f t="shared" si="5"/>
        <v>0</v>
      </c>
      <c r="T18" s="53">
        <f t="shared" si="1"/>
        <v>0</v>
      </c>
    </row>
    <row r="19" spans="1:20" x14ac:dyDescent="0.25">
      <c r="A19" s="2" t="s">
        <v>91</v>
      </c>
      <c r="B19" s="2">
        <f>+COUNTIF(Sheet1!$B$3:$B$73,Sheet2!A19)</f>
        <v>8</v>
      </c>
      <c r="C19" s="2">
        <f>+SUMIFS(Sheet1!$W$3:$W$73,Sheet1!$B$3:$B$73,Sheet2!A19)</f>
        <v>0</v>
      </c>
      <c r="D19" s="33">
        <f t="shared" si="2"/>
        <v>0</v>
      </c>
      <c r="E19" s="2" t="s">
        <v>132</v>
      </c>
      <c r="H19" s="2" t="s">
        <v>91</v>
      </c>
      <c r="I19" s="43">
        <v>8</v>
      </c>
      <c r="J19" s="2">
        <v>0</v>
      </c>
      <c r="K19" s="2">
        <v>8</v>
      </c>
      <c r="L19" s="2">
        <v>0</v>
      </c>
      <c r="M19" s="44">
        <f t="shared" si="3"/>
        <v>0</v>
      </c>
      <c r="N19" s="43">
        <f t="shared" si="0"/>
        <v>8</v>
      </c>
      <c r="O19" s="2">
        <v>0</v>
      </c>
      <c r="P19" s="2">
        <v>8</v>
      </c>
      <c r="Q19" s="2"/>
      <c r="R19" s="44">
        <f t="shared" si="4"/>
        <v>0</v>
      </c>
      <c r="S19" s="52">
        <f t="shared" si="5"/>
        <v>0</v>
      </c>
      <c r="T19" s="53">
        <f t="shared" si="1"/>
        <v>0</v>
      </c>
    </row>
    <row r="20" spans="1:20" x14ac:dyDescent="0.25">
      <c r="A20" s="7" t="s">
        <v>16</v>
      </c>
      <c r="B20" s="12">
        <f>+COUNTIF(Sheet1!$B$3:$B$73,Sheet2!A20)</f>
        <v>3</v>
      </c>
      <c r="C20" s="7">
        <f>+SUMIFS(Sheet1!$W$3:$W$73,Sheet1!$B$3:$B$73,Sheet2!A20)</f>
        <v>2</v>
      </c>
      <c r="D20" s="33">
        <f t="shared" si="2"/>
        <v>0.66666666666666663</v>
      </c>
      <c r="E20" s="2" t="s">
        <v>161</v>
      </c>
      <c r="H20" s="8" t="s">
        <v>16</v>
      </c>
      <c r="I20" s="41">
        <v>3</v>
      </c>
      <c r="J20" s="36">
        <v>3</v>
      </c>
      <c r="K20" s="36">
        <v>0</v>
      </c>
      <c r="L20" s="36">
        <v>0</v>
      </c>
      <c r="M20" s="42">
        <f t="shared" si="3"/>
        <v>1</v>
      </c>
      <c r="N20" s="41">
        <f t="shared" si="0"/>
        <v>2</v>
      </c>
      <c r="O20" s="36">
        <v>2</v>
      </c>
      <c r="P20" s="36">
        <v>0</v>
      </c>
      <c r="Q20" s="36"/>
      <c r="R20" s="42">
        <f t="shared" si="4"/>
        <v>1</v>
      </c>
      <c r="S20" s="52">
        <f t="shared" si="5"/>
        <v>-1</v>
      </c>
      <c r="T20" s="53">
        <f t="shared" si="1"/>
        <v>0</v>
      </c>
    </row>
    <row r="21" spans="1:20" x14ac:dyDescent="0.25">
      <c r="A21" s="36" t="s">
        <v>132</v>
      </c>
      <c r="B21" s="37">
        <f>+COUNTIF(Sheet1!$B$3:$B$73,Sheet2!A21)</f>
        <v>1</v>
      </c>
      <c r="C21" s="36">
        <f>+SUMIFS(Sheet1!$W$3:$W$73,Sheet1!$B$3:$B$73,Sheet2!A21)</f>
        <v>1</v>
      </c>
      <c r="D21" s="35">
        <f t="shared" si="2"/>
        <v>1</v>
      </c>
      <c r="E21" s="9" t="s">
        <v>18</v>
      </c>
      <c r="H21" s="36" t="s">
        <v>132</v>
      </c>
      <c r="I21" s="41">
        <v>1</v>
      </c>
      <c r="J21" s="36">
        <v>1</v>
      </c>
      <c r="K21" s="36">
        <v>0</v>
      </c>
      <c r="L21" s="36">
        <v>0</v>
      </c>
      <c r="M21" s="42">
        <f t="shared" si="3"/>
        <v>1</v>
      </c>
      <c r="N21" s="41">
        <f t="shared" si="0"/>
        <v>1</v>
      </c>
      <c r="O21" s="36">
        <v>1</v>
      </c>
      <c r="P21" s="36">
        <v>0</v>
      </c>
      <c r="Q21" s="36"/>
      <c r="R21" s="42">
        <f t="shared" si="4"/>
        <v>1</v>
      </c>
      <c r="S21" s="52">
        <f t="shared" si="5"/>
        <v>0</v>
      </c>
      <c r="T21" s="53">
        <f t="shared" si="1"/>
        <v>0</v>
      </c>
    </row>
    <row r="22" spans="1:20" x14ac:dyDescent="0.25">
      <c r="A22" s="2" t="s">
        <v>161</v>
      </c>
      <c r="B22" s="2">
        <f>+COUNTIF(Sheet1!$B$3:$B$73,Sheet2!A22)</f>
        <v>1</v>
      </c>
      <c r="C22" s="2">
        <f>+SUMIFS(Sheet1!$W$3:$W$73,Sheet1!$B$3:$B$73,Sheet2!A22)</f>
        <v>0</v>
      </c>
      <c r="D22" s="33">
        <f t="shared" si="2"/>
        <v>0</v>
      </c>
      <c r="E22" s="23"/>
      <c r="H22" s="2" t="s">
        <v>161</v>
      </c>
      <c r="I22" s="43">
        <v>1</v>
      </c>
      <c r="J22" s="2">
        <v>0</v>
      </c>
      <c r="K22" s="2">
        <v>1</v>
      </c>
      <c r="L22" s="2">
        <v>0</v>
      </c>
      <c r="M22" s="44">
        <f t="shared" si="3"/>
        <v>0</v>
      </c>
      <c r="N22" s="43">
        <f t="shared" si="0"/>
        <v>1</v>
      </c>
      <c r="O22" s="2">
        <v>0</v>
      </c>
      <c r="P22" s="2">
        <v>1</v>
      </c>
      <c r="Q22" s="2"/>
      <c r="R22" s="44">
        <f t="shared" si="4"/>
        <v>0</v>
      </c>
      <c r="S22" s="52">
        <f t="shared" si="5"/>
        <v>0</v>
      </c>
      <c r="T22" s="53">
        <f t="shared" si="1"/>
        <v>0</v>
      </c>
    </row>
    <row r="23" spans="1:20" x14ac:dyDescent="0.25">
      <c r="A23" s="7" t="s">
        <v>18</v>
      </c>
      <c r="B23" s="7">
        <f>+COUNTIF(Sheet1!$B$3:$B$73,Sheet2!A23)</f>
        <v>2</v>
      </c>
      <c r="C23" s="7">
        <f>+SUMIFS(Sheet1!$W$3:$W$73,Sheet1!$B$3:$B$73,Sheet2!A23)</f>
        <v>2</v>
      </c>
      <c r="D23" s="33">
        <f t="shared" si="2"/>
        <v>1</v>
      </c>
      <c r="H23" s="8" t="s">
        <v>18</v>
      </c>
      <c r="I23" s="41">
        <v>2</v>
      </c>
      <c r="J23" s="36">
        <v>1</v>
      </c>
      <c r="K23" s="36">
        <v>1</v>
      </c>
      <c r="L23" s="36">
        <v>0</v>
      </c>
      <c r="M23" s="42">
        <f t="shared" si="3"/>
        <v>0.5</v>
      </c>
      <c r="N23" s="41">
        <f>+SUM(O23:P23)</f>
        <v>2</v>
      </c>
      <c r="O23" s="36">
        <v>1</v>
      </c>
      <c r="P23" s="36">
        <v>1</v>
      </c>
      <c r="Q23" s="36"/>
      <c r="R23" s="42">
        <f t="shared" si="4"/>
        <v>0.5</v>
      </c>
      <c r="S23" s="52">
        <f t="shared" si="5"/>
        <v>0</v>
      </c>
      <c r="T23" s="53">
        <f t="shared" si="1"/>
        <v>0</v>
      </c>
    </row>
    <row r="24" spans="1:20" ht="15.75" thickBot="1" x14ac:dyDescent="0.3">
      <c r="A24" s="24" t="s">
        <v>181</v>
      </c>
      <c r="B24" s="24">
        <f>+SUM(B3:B23)</f>
        <v>66</v>
      </c>
      <c r="C24" s="24">
        <f>+SUM(C3:C23)</f>
        <v>32</v>
      </c>
      <c r="D24" s="34">
        <f t="shared" si="2"/>
        <v>0.48484848484848486</v>
      </c>
      <c r="H24" s="24" t="s">
        <v>181</v>
      </c>
      <c r="I24" s="45">
        <f>+SUM(I3:I23)</f>
        <v>66</v>
      </c>
      <c r="J24" s="46">
        <f>+SUM(J3:J23)</f>
        <v>40</v>
      </c>
      <c r="K24" s="46">
        <f>+SUM(K3:K23)</f>
        <v>25</v>
      </c>
      <c r="L24" s="46"/>
      <c r="M24" s="47">
        <f t="shared" si="3"/>
        <v>0.60606060606060608</v>
      </c>
      <c r="N24" s="45">
        <f>+SUM(O24:P24)</f>
        <v>65</v>
      </c>
      <c r="O24" s="46">
        <f>+SUM(O3:O23)</f>
        <v>39</v>
      </c>
      <c r="P24" s="46">
        <f>+SUM(P3:P23)</f>
        <v>26</v>
      </c>
      <c r="Q24" s="46"/>
      <c r="R24" s="47">
        <f t="shared" si="4"/>
        <v>0.6</v>
      </c>
      <c r="S24" s="56">
        <f t="shared" si="5"/>
        <v>-1</v>
      </c>
      <c r="T24" s="57">
        <f t="shared" si="1"/>
        <v>1</v>
      </c>
    </row>
    <row r="25" spans="1:20" x14ac:dyDescent="0.25">
      <c r="B25">
        <f>+SUM(B21,B15,B9,B7,B3,B11,B12,B20,C17)</f>
        <v>32</v>
      </c>
    </row>
  </sheetData>
  <sortState ref="E1:E20">
    <sortCondition ref="E1"/>
  </sortState>
  <mergeCells count="3">
    <mergeCell ref="I1:M1"/>
    <mergeCell ref="N1:R1"/>
    <mergeCell ref="S1:T1"/>
  </mergeCells>
  <conditionalFormatting sqref="S3:T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9" sqref="B19"/>
    </sheetView>
  </sheetViews>
  <sheetFormatPr defaultRowHeight="15" x14ac:dyDescent="0.25"/>
  <cols>
    <col min="1" max="1" width="20.140625" bestFit="1" customWidth="1"/>
    <col min="2" max="3" width="10.42578125" bestFit="1" customWidth="1"/>
    <col min="4" max="4" width="10" customWidth="1"/>
  </cols>
  <sheetData>
    <row r="1" spans="1:4" ht="30" x14ac:dyDescent="0.25">
      <c r="A1" s="60" t="s">
        <v>127</v>
      </c>
      <c r="B1" s="60" t="s">
        <v>196</v>
      </c>
      <c r="C1" s="60" t="s">
        <v>195</v>
      </c>
      <c r="D1" s="61" t="s">
        <v>200</v>
      </c>
    </row>
    <row r="2" spans="1:4" x14ac:dyDescent="0.25">
      <c r="A2" s="2" t="s">
        <v>190</v>
      </c>
      <c r="B2" s="2" t="s">
        <v>199</v>
      </c>
      <c r="C2" s="51" t="s">
        <v>201</v>
      </c>
      <c r="D2" s="59" t="s">
        <v>201</v>
      </c>
    </row>
    <row r="3" spans="1:4" x14ac:dyDescent="0.25">
      <c r="A3" s="2" t="s">
        <v>191</v>
      </c>
      <c r="B3" s="2" t="s">
        <v>199</v>
      </c>
      <c r="C3" s="51" t="s">
        <v>201</v>
      </c>
      <c r="D3" s="59" t="s">
        <v>201</v>
      </c>
    </row>
    <row r="4" spans="1:4" x14ac:dyDescent="0.25">
      <c r="A4" s="67" t="s">
        <v>192</v>
      </c>
      <c r="B4" s="67" t="s">
        <v>201</v>
      </c>
      <c r="C4" s="68" t="s">
        <v>201</v>
      </c>
      <c r="D4" s="66" t="s">
        <v>201</v>
      </c>
    </row>
    <row r="5" spans="1:4" x14ac:dyDescent="0.25">
      <c r="A5" s="2" t="s">
        <v>193</v>
      </c>
      <c r="B5" s="2" t="s">
        <v>201</v>
      </c>
      <c r="C5" s="51" t="s">
        <v>199</v>
      </c>
      <c r="D5" s="59" t="s">
        <v>201</v>
      </c>
    </row>
    <row r="6" spans="1:4" x14ac:dyDescent="0.25">
      <c r="A6" s="2" t="s">
        <v>194</v>
      </c>
      <c r="B6" s="2" t="s">
        <v>199</v>
      </c>
      <c r="C6" s="51" t="s">
        <v>201</v>
      </c>
      <c r="D6" s="59" t="s">
        <v>201</v>
      </c>
    </row>
    <row r="7" spans="1:4" x14ac:dyDescent="0.25">
      <c r="A7" s="2" t="s">
        <v>197</v>
      </c>
      <c r="B7" s="2" t="s">
        <v>202</v>
      </c>
      <c r="C7" s="51" t="s">
        <v>199</v>
      </c>
      <c r="D7" s="59" t="s">
        <v>202</v>
      </c>
    </row>
    <row r="8" spans="1:4" ht="15.75" thickBot="1" x14ac:dyDescent="0.3">
      <c r="A8" s="64" t="s">
        <v>198</v>
      </c>
      <c r="B8" s="64" t="s">
        <v>202</v>
      </c>
      <c r="C8" s="65" t="s">
        <v>199</v>
      </c>
      <c r="D8" s="63" t="s">
        <v>202</v>
      </c>
    </row>
    <row r="9" spans="1:4" ht="15.75" thickBot="1" x14ac:dyDescent="0.3">
      <c r="D9" s="62"/>
    </row>
    <row r="10" spans="1:4" ht="30" x14ac:dyDescent="0.25">
      <c r="A10" s="60" t="s">
        <v>123</v>
      </c>
      <c r="B10" s="60" t="s">
        <v>196</v>
      </c>
      <c r="C10" s="60" t="s">
        <v>195</v>
      </c>
      <c r="D10" s="61" t="s">
        <v>200</v>
      </c>
    </row>
    <row r="11" spans="1:4" x14ac:dyDescent="0.25">
      <c r="A11" s="58" t="s">
        <v>122</v>
      </c>
      <c r="B11" s="58" t="s">
        <v>201</v>
      </c>
      <c r="C11" s="58" t="s">
        <v>201</v>
      </c>
      <c r="D11" s="66" t="s">
        <v>201</v>
      </c>
    </row>
    <row r="12" spans="1:4" x14ac:dyDescent="0.25">
      <c r="A12" s="58" t="s">
        <v>136</v>
      </c>
      <c r="B12" s="58" t="s">
        <v>201</v>
      </c>
      <c r="C12" s="58" t="s">
        <v>201</v>
      </c>
      <c r="D12" s="66" t="s">
        <v>201</v>
      </c>
    </row>
    <row r="13" spans="1:4" x14ac:dyDescent="0.25">
      <c r="A13" s="7" t="s">
        <v>140</v>
      </c>
      <c r="B13" s="7" t="s">
        <v>201</v>
      </c>
      <c r="C13" s="7" t="s">
        <v>199</v>
      </c>
      <c r="D13" s="59" t="s">
        <v>201</v>
      </c>
    </row>
    <row r="14" spans="1:4" x14ac:dyDescent="0.25">
      <c r="A14" s="58" t="s">
        <v>144</v>
      </c>
      <c r="B14" s="58" t="s">
        <v>201</v>
      </c>
      <c r="C14" s="58" t="s">
        <v>201</v>
      </c>
      <c r="D14" s="66" t="s">
        <v>201</v>
      </c>
    </row>
    <row r="15" spans="1:4" x14ac:dyDescent="0.25">
      <c r="A15" s="58" t="s">
        <v>148</v>
      </c>
      <c r="B15" s="58" t="s">
        <v>201</v>
      </c>
      <c r="C15" s="58" t="s">
        <v>201</v>
      </c>
      <c r="D15" s="66" t="s">
        <v>201</v>
      </c>
    </row>
    <row r="16" spans="1:4" x14ac:dyDescent="0.25">
      <c r="A16" s="7" t="s">
        <v>129</v>
      </c>
      <c r="B16" s="7" t="s">
        <v>202</v>
      </c>
      <c r="C16" s="7" t="s">
        <v>199</v>
      </c>
      <c r="D16" s="59" t="s">
        <v>202</v>
      </c>
    </row>
    <row r="17" spans="1:4" x14ac:dyDescent="0.25">
      <c r="A17" s="7" t="s">
        <v>142</v>
      </c>
      <c r="B17" s="7" t="s">
        <v>202</v>
      </c>
      <c r="C17" s="7" t="s">
        <v>202</v>
      </c>
      <c r="D17" s="59" t="s">
        <v>202</v>
      </c>
    </row>
    <row r="18" spans="1:4" x14ac:dyDescent="0.25">
      <c r="A18" s="7" t="s">
        <v>141</v>
      </c>
      <c r="B18" s="7" t="s">
        <v>199</v>
      </c>
      <c r="C18" s="7" t="s">
        <v>201</v>
      </c>
      <c r="D18" s="59" t="s">
        <v>201</v>
      </c>
    </row>
    <row r="19" spans="1:4" ht="15.75" thickBot="1" x14ac:dyDescent="0.3">
      <c r="A19" s="64" t="s">
        <v>149</v>
      </c>
      <c r="B19" s="64" t="s">
        <v>199</v>
      </c>
      <c r="C19" s="65" t="s">
        <v>202</v>
      </c>
      <c r="D19" s="6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cp:lastPrinted>2017-07-07T16:38:27Z</cp:lastPrinted>
  <dcterms:created xsi:type="dcterms:W3CDTF">2017-07-07T13:34:36Z</dcterms:created>
  <dcterms:modified xsi:type="dcterms:W3CDTF">2018-04-18T20:18:37Z</dcterms:modified>
</cp:coreProperties>
</file>