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ocuments/Lab Work/AIM2_Caloric_Restriction/Paper/Results_and_Figures/"/>
    </mc:Choice>
  </mc:AlternateContent>
  <xr:revisionPtr revIDLastSave="0" documentId="13_ncr:1_{66CB2136-2DDC-204C-8124-088986590614}" xr6:coauthVersionLast="47" xr6:coauthVersionMax="47" xr10:uidLastSave="{00000000-0000-0000-0000-000000000000}"/>
  <bookViews>
    <workbookView xWindow="0" yWindow="500" windowWidth="28800" windowHeight="15800" activeTab="1" xr2:uid="{BC9BE179-4310-9D46-B216-1FBA9C368DC8}"/>
  </bookViews>
  <sheets>
    <sheet name="Raw_Data" sheetId="1" r:id="rId1"/>
    <sheet name="TTIM_Day1_CRvsAL_Y" sheetId="33" r:id="rId2"/>
    <sheet name="TTIM_Day1_CRvsAL_A" sheetId="36" r:id="rId3"/>
    <sheet name="Bites_Day1_CRvsAL_Y" sheetId="34" r:id="rId4"/>
    <sheet name="Bites_Day1_CRvsAL_A" sheetId="37" r:id="rId5"/>
    <sheet name="TET_Day1_CRvsAL_Y" sheetId="35" r:id="rId6"/>
    <sheet name="TET_Day1_CRvsAL_A" sheetId="38" r:id="rId7"/>
    <sheet name="Figures" sheetId="12" r:id="rId8"/>
    <sheet name="AL_Bites_M" sheetId="16" r:id="rId9"/>
    <sheet name="AL_Bites_A" sheetId="17" r:id="rId10"/>
    <sheet name="Day1Bites_AL" sheetId="20" r:id="rId11"/>
    <sheet name="Day2Bites_AL" sheetId="21" r:id="rId12"/>
    <sheet name="CR_Bites_M" sheetId="18" r:id="rId13"/>
    <sheet name="CR_Bites_A" sheetId="19" r:id="rId14"/>
    <sheet name="Day1Bites_CR" sheetId="22" r:id="rId15"/>
    <sheet name="Day2Bites_CR" sheetId="23" r:id="rId16"/>
    <sheet name="AL_TTIM_M" sheetId="2" r:id="rId17"/>
    <sheet name="AL_TTIM_A" sheetId="3" r:id="rId18"/>
    <sheet name="Day1TTIM_AL" sheetId="8" r:id="rId19"/>
    <sheet name="Day2TTIM_AL" sheetId="10" r:id="rId20"/>
    <sheet name="CR_TTIM_M" sheetId="4" r:id="rId21"/>
    <sheet name="CR_TTIM_A" sheetId="5" r:id="rId22"/>
    <sheet name="Day1TTIM_CR" sheetId="9" r:id="rId23"/>
    <sheet name="Day2TTIM_CR" sheetId="11" r:id="rId24"/>
    <sheet name="Day1TTIM" sheetId="6" r:id="rId25"/>
    <sheet name="Day2TTIM" sheetId="7" r:id="rId26"/>
    <sheet name="P_SAV" sheetId="13" r:id="rId27"/>
    <sheet name="AL_P_SAV" sheetId="14" r:id="rId28"/>
    <sheet name="CR_P_SAV" sheetId="15" r:id="rId29"/>
    <sheet name="Completion_Times" sheetId="24" r:id="rId30"/>
    <sheet name="TET_AL_M" sheetId="25" r:id="rId31"/>
    <sheet name="TET_AL_A" sheetId="26" r:id="rId32"/>
    <sheet name="TET_Day1_AL" sheetId="29" r:id="rId33"/>
    <sheet name="TET_Day2_AL" sheetId="30" r:id="rId34"/>
    <sheet name="TET_CR_M" sheetId="27" r:id="rId35"/>
    <sheet name="TET_CR_A" sheetId="28" r:id="rId36"/>
    <sheet name="TET_Day1_CR" sheetId="31" r:id="rId37"/>
    <sheet name="TET_Day2_CR" sheetId="32" r:id="rId38"/>
  </sheets>
  <definedNames>
    <definedName name="_xlchart.v1.0" hidden="1">Figures!$AA$89:$AA$114</definedName>
    <definedName name="_xlchart.v1.1" hidden="1">Figures!$Z$89:$Z$114</definedName>
    <definedName name="_xlchart.v1.2" hidden="1">Figures!$W$89:$W$112</definedName>
    <definedName name="_xlchart.v1.3" hidden="1">Figures!$X$89:$X$112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24" l="1"/>
  <c r="V15" i="24"/>
  <c r="V30" i="24"/>
  <c r="V29" i="24"/>
  <c r="U30" i="24"/>
  <c r="U29" i="24"/>
  <c r="V26" i="24"/>
  <c r="V25" i="24"/>
  <c r="U26" i="24"/>
  <c r="U25" i="24"/>
  <c r="U16" i="24"/>
  <c r="U15" i="24"/>
  <c r="V12" i="24"/>
  <c r="V11" i="24"/>
  <c r="U12" i="24"/>
  <c r="U11" i="24"/>
  <c r="AI149" i="12" l="1"/>
  <c r="AI148" i="12"/>
  <c r="AI140" i="12"/>
  <c r="AI139" i="12"/>
  <c r="AI131" i="12"/>
  <c r="AI130" i="12"/>
  <c r="AI122" i="12"/>
  <c r="AI123" i="12" s="1"/>
  <c r="AI121" i="12"/>
  <c r="Y149" i="12"/>
  <c r="Y148" i="12"/>
  <c r="Y150" i="12" s="1"/>
  <c r="Z148" i="12" s="1"/>
  <c r="AB148" i="12" s="1"/>
  <c r="Y140" i="12"/>
  <c r="Y139" i="12"/>
  <c r="Y131" i="12"/>
  <c r="Y130" i="12"/>
  <c r="Y122" i="12"/>
  <c r="Y121" i="12"/>
  <c r="Y123" i="12" s="1"/>
  <c r="AI150" i="12"/>
  <c r="AJ149" i="12" s="1"/>
  <c r="AL149" i="12" s="1"/>
  <c r="AI132" i="12"/>
  <c r="AJ131" i="12" s="1"/>
  <c r="AL131" i="12" s="1"/>
  <c r="Y141" i="12"/>
  <c r="Z140" i="12" s="1"/>
  <c r="AJ148" i="12" l="1"/>
  <c r="AL152" i="12" s="1"/>
  <c r="AL153" i="12" s="1"/>
  <c r="AI141" i="12"/>
  <c r="AJ140" i="12" s="1"/>
  <c r="AL140" i="12" s="1"/>
  <c r="AJ139" i="12"/>
  <c r="AL143" i="12" s="1"/>
  <c r="AL144" i="12" s="1"/>
  <c r="AJ130" i="12"/>
  <c r="AL134" i="12" s="1"/>
  <c r="AL135" i="12" s="1"/>
  <c r="AJ122" i="12"/>
  <c r="AL122" i="12" s="1"/>
  <c r="AJ121" i="12"/>
  <c r="AL125" i="12"/>
  <c r="AL126" i="12" s="1"/>
  <c r="AL121" i="12"/>
  <c r="AL123" i="12" s="1"/>
  <c r="AL130" i="12"/>
  <c r="AL132" i="12" s="1"/>
  <c r="AL148" i="12"/>
  <c r="AL150" i="12" s="1"/>
  <c r="Z149" i="12"/>
  <c r="AB149" i="12" s="1"/>
  <c r="AB150" i="12" s="1"/>
  <c r="Z121" i="12"/>
  <c r="Z122" i="12"/>
  <c r="AB122" i="12" s="1"/>
  <c r="Z139" i="12"/>
  <c r="AB139" i="12" s="1"/>
  <c r="AB140" i="12"/>
  <c r="Y132" i="12"/>
  <c r="AL90" i="12"/>
  <c r="AG90" i="12"/>
  <c r="AK91" i="12"/>
  <c r="AJ91" i="12"/>
  <c r="AK90" i="12"/>
  <c r="AJ90" i="12"/>
  <c r="AF91" i="12"/>
  <c r="AE91" i="12"/>
  <c r="AF90" i="12"/>
  <c r="AE90" i="12"/>
  <c r="N111" i="12"/>
  <c r="M111" i="12"/>
  <c r="N110" i="12"/>
  <c r="M110" i="12"/>
  <c r="N107" i="12"/>
  <c r="M107" i="12"/>
  <c r="N106" i="12"/>
  <c r="M106" i="12"/>
  <c r="N97" i="12"/>
  <c r="N96" i="12"/>
  <c r="M97" i="12"/>
  <c r="M96" i="12"/>
  <c r="N93" i="12"/>
  <c r="N92" i="12"/>
  <c r="M93" i="12"/>
  <c r="M92" i="12"/>
  <c r="AL139" i="12" l="1"/>
  <c r="AL141" i="12" s="1"/>
  <c r="AB152" i="12"/>
  <c r="AB153" i="12" s="1"/>
  <c r="AB143" i="12"/>
  <c r="AB144" i="12" s="1"/>
  <c r="AB141" i="12"/>
  <c r="Z131" i="12"/>
  <c r="Z130" i="12"/>
  <c r="AB131" i="12"/>
  <c r="AB125" i="12"/>
  <c r="AB126" i="12" s="1"/>
  <c r="AB121" i="12"/>
  <c r="AB123" i="12" s="1"/>
  <c r="AB134" i="12" l="1"/>
  <c r="AB135" i="12" s="1"/>
  <c r="AB130" i="12"/>
  <c r="AB132" i="12" s="1"/>
</calcChain>
</file>

<file path=xl/sharedStrings.xml><?xml version="1.0" encoding="utf-8"?>
<sst xmlns="http://schemas.openxmlformats.org/spreadsheetml/2006/main" count="1071" uniqueCount="89">
  <si>
    <t>B4 HD 02-02-19</t>
  </si>
  <si>
    <t>ONLY +%SAV and no DUDs used in data anlysis of Mature timepoint, ONLY +%SAV and one retrained DUD used is data analysis of Aged timepoint</t>
  </si>
  <si>
    <t>Mature Time Point 7-9 month old</t>
  </si>
  <si>
    <t>Trained Samples</t>
  </si>
  <si>
    <t>Training</t>
  </si>
  <si>
    <t>Retraining</t>
  </si>
  <si>
    <t>Sample ID</t>
  </si>
  <si>
    <t>Treatment</t>
  </si>
  <si>
    <t>Trained or Untrained (T/U)</t>
  </si>
  <si>
    <t>Times probe entered mouth</t>
  </si>
  <si>
    <t>TTIM (s)</t>
  </si>
  <si>
    <t>%SAV</t>
  </si>
  <si>
    <t>AL</t>
  </si>
  <si>
    <t>T</t>
  </si>
  <si>
    <t>T/DUD</t>
  </si>
  <si>
    <t xml:space="preserve"> DUD</t>
  </si>
  <si>
    <t>CR</t>
  </si>
  <si>
    <t>Aged Time Point 10 - 11 months old</t>
  </si>
  <si>
    <t>Day</t>
  </si>
  <si>
    <t>TTIM</t>
  </si>
  <si>
    <t>Age</t>
  </si>
  <si>
    <t>Diet</t>
  </si>
  <si>
    <t>M</t>
  </si>
  <si>
    <t>A</t>
  </si>
  <si>
    <t>group</t>
  </si>
  <si>
    <t>M_AL</t>
  </si>
  <si>
    <t>M_CR</t>
  </si>
  <si>
    <t>A_AL</t>
  </si>
  <si>
    <t>A_CR</t>
  </si>
  <si>
    <t>Aged</t>
  </si>
  <si>
    <t>P_SAV</t>
  </si>
  <si>
    <t>Average</t>
  </si>
  <si>
    <t>STDEV</t>
  </si>
  <si>
    <t>TTIM - AL</t>
  </si>
  <si>
    <t>Day 1</t>
  </si>
  <si>
    <t>Day 2</t>
  </si>
  <si>
    <t>MD1 and MD2</t>
  </si>
  <si>
    <t>MD1 and AD1</t>
  </si>
  <si>
    <t>AD1 and AD2</t>
  </si>
  <si>
    <t>MD2 and AD2</t>
  </si>
  <si>
    <t>stats</t>
  </si>
  <si>
    <t>Look at the PPT for stats (not many of these comparisons were normaly distributed)</t>
  </si>
  <si>
    <t>TTIM - CR</t>
  </si>
  <si>
    <t>Bites - AL</t>
  </si>
  <si>
    <t>Bites - CR</t>
  </si>
  <si>
    <t xml:space="preserve"> %SAV - AL</t>
  </si>
  <si>
    <t xml:space="preserve"> %SAV - CR</t>
  </si>
  <si>
    <t>t.test</t>
  </si>
  <si>
    <t xml:space="preserve"> </t>
  </si>
  <si>
    <t xml:space="preserve">   </t>
  </si>
  <si>
    <t xml:space="preserve">Day 1 </t>
  </si>
  <si>
    <t xml:space="preserve">Day 2 </t>
  </si>
  <si>
    <t>Ho: times probe enters the mouth in Mature Day1 =  times probe enters the mouth in Mature Day2</t>
  </si>
  <si>
    <t>category</t>
  </si>
  <si>
    <t>hypothesised proportion</t>
  </si>
  <si>
    <t>observed</t>
  </si>
  <si>
    <t>expected</t>
  </si>
  <si>
    <t>Chi.Square</t>
  </si>
  <si>
    <t>Day1</t>
  </si>
  <si>
    <t>Day2</t>
  </si>
  <si>
    <t>sum</t>
  </si>
  <si>
    <t>p Value</t>
  </si>
  <si>
    <t xml:space="preserve">Test Statistic </t>
  </si>
  <si>
    <t>Ho: times probe enters the mouth in Aged Day1 =  times probe enters the mouth in Aged Day2</t>
  </si>
  <si>
    <t>Ho: times probe enters the mouth in Mature Day1 =  times probe enters the mouth in Aged Day1</t>
  </si>
  <si>
    <t>Ho: times probe enters the mouth in Mature Day2 =  times probe enters the mouth in Aged Day2</t>
  </si>
  <si>
    <t>BITES - AL</t>
  </si>
  <si>
    <t>BITES - CR</t>
  </si>
  <si>
    <t>Bites</t>
  </si>
  <si>
    <t>Turn these into sec</t>
  </si>
  <si>
    <t>Time to completion, TET : total elapsed time</t>
  </si>
  <si>
    <t>Minutes</t>
  </si>
  <si>
    <t>TET</t>
  </si>
  <si>
    <t>TET - AL</t>
  </si>
  <si>
    <t>TET - CR</t>
  </si>
  <si>
    <t>data were not normal</t>
  </si>
  <si>
    <t>data were normal</t>
  </si>
  <si>
    <t>not-sig p=0.0625</t>
  </si>
  <si>
    <t>Wilcoxon signed rank exact test</t>
  </si>
  <si>
    <t>not-sig p=0.7837</t>
  </si>
  <si>
    <t>Wilcoxon rank sum test with continuity correction</t>
  </si>
  <si>
    <t>not-sig p=0.9273</t>
  </si>
  <si>
    <t>sig p = 0.001069</t>
  </si>
  <si>
    <t>Paired t-test</t>
  </si>
  <si>
    <t>not-sig p = 0.1102</t>
  </si>
  <si>
    <t>not-sig p = 0.255</t>
  </si>
  <si>
    <t>Welch Two Sample t-test</t>
  </si>
  <si>
    <t>not-sig p = 0.9718</t>
  </si>
  <si>
    <t>Younger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</si>
</sst>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3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A9F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6" borderId="2" xfId="0" applyFont="1" applyFill="1" applyBorder="1"/>
    <xf numFmtId="0" fontId="1" fillId="7" borderId="1" xfId="0" applyFont="1" applyFill="1" applyBorder="1"/>
    <xf numFmtId="0" fontId="0" fillId="0" borderId="2" xfId="0" applyBorder="1"/>
    <xf numFmtId="0" fontId="0" fillId="8" borderId="0" xfId="0" applyFill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4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9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right"/>
    </xf>
    <xf numFmtId="0" fontId="3" fillId="0" borderId="0" xfId="0" applyFont="1"/>
    <xf numFmtId="20" fontId="0" fillId="0" borderId="0" xfId="0" applyNumberFormat="1"/>
    <xf numFmtId="46" fontId="0" fillId="0" borderId="0" xfId="0" applyNumberFormat="1"/>
    <xf numFmtId="0" fontId="1" fillId="0" borderId="1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5-DA4A-9035-63200474934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85-DA4A-9035-632004749347}"/>
              </c:ext>
            </c:extLst>
          </c:dPt>
          <c:errBars>
            <c:errBarType val="both"/>
            <c:errValType val="cust"/>
            <c:noEndCap val="0"/>
            <c:plus>
              <c:numRef>
                <c:f>Figures!$N$91:$N$98</c:f>
                <c:numCache>
                  <c:formatCode>General</c:formatCode>
                  <c:ptCount val="8"/>
                  <c:pt idx="1">
                    <c:v>40.133111848779748</c:v>
                  </c:pt>
                  <c:pt idx="2">
                    <c:v>41.914198071775154</c:v>
                  </c:pt>
                  <c:pt idx="5">
                    <c:v>206.68163924258005</c:v>
                  </c:pt>
                  <c:pt idx="6">
                    <c:v>14.310835055998654</c:v>
                  </c:pt>
                </c:numCache>
              </c:numRef>
            </c:plus>
            <c:minus>
              <c:numRef>
                <c:f>Figures!$N$91:$N$98</c:f>
                <c:numCache>
                  <c:formatCode>General</c:formatCode>
                  <c:ptCount val="8"/>
                  <c:pt idx="1">
                    <c:v>40.133111848779748</c:v>
                  </c:pt>
                  <c:pt idx="2">
                    <c:v>41.914198071775154</c:v>
                  </c:pt>
                  <c:pt idx="5">
                    <c:v>206.68163924258005</c:v>
                  </c:pt>
                  <c:pt idx="6">
                    <c:v>14.310835055998654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Figures!$K$91:$L$98</c:f>
              <c:multiLvlStrCache>
                <c:ptCount val="8"/>
                <c:lvl>
                  <c:pt idx="1">
                    <c:v>Day 1</c:v>
                  </c:pt>
                  <c:pt idx="2">
                    <c:v>Day 2</c:v>
                  </c:pt>
                  <c:pt idx="5">
                    <c:v>Day 1</c:v>
                  </c:pt>
                  <c:pt idx="6">
                    <c:v>Day 2</c:v>
                  </c:pt>
                  <c:pt idx="7">
                    <c:v>   </c:v>
                  </c:pt>
                </c:lvl>
                <c:lvl>
                  <c:pt idx="0">
                    <c:v>Younger</c:v>
                  </c:pt>
                  <c:pt idx="4">
                    <c:v>Aged</c:v>
                  </c:pt>
                </c:lvl>
              </c:multiLvlStrCache>
            </c:multiLvlStrRef>
          </c:cat>
          <c:val>
            <c:numRef>
              <c:f>Figures!$M$91:$M$98</c:f>
              <c:numCache>
                <c:formatCode>0</c:formatCode>
                <c:ptCount val="8"/>
                <c:pt idx="1">
                  <c:v>140.33333333333334</c:v>
                </c:pt>
                <c:pt idx="2">
                  <c:v>55</c:v>
                </c:pt>
                <c:pt idx="5">
                  <c:v>312.60000000000002</c:v>
                </c:pt>
                <c:pt idx="6">
                  <c:v>10.4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5-DA4A-9035-63200474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602711056"/>
        <c:axId val="1602819744"/>
      </c:barChart>
      <c:catAx>
        <c:axId val="16027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819744"/>
        <c:crosses val="autoZero"/>
        <c:auto val="1"/>
        <c:lblAlgn val="ctr"/>
        <c:lblOffset val="100"/>
        <c:noMultiLvlLbl val="0"/>
      </c:catAx>
      <c:valAx>
        <c:axId val="1602819744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TTIM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7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CE-CB4D-8C26-9E167C8E041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CE-CB4D-8C26-9E167C8E041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5CE-CB4D-8C26-9E167C8E041A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CE-CB4D-8C26-9E167C8E041A}"/>
              </c:ext>
            </c:extLst>
          </c:dPt>
          <c:errBars>
            <c:errBarType val="both"/>
            <c:errValType val="cust"/>
            <c:noEndCap val="0"/>
            <c:plus>
              <c:numRef>
                <c:f>Figures!$N$105:$N$112</c:f>
                <c:numCache>
                  <c:formatCode>General</c:formatCode>
                  <c:ptCount val="8"/>
                  <c:pt idx="1">
                    <c:v>54.057068609633866</c:v>
                  </c:pt>
                  <c:pt idx="2">
                    <c:v>31.954133796219029</c:v>
                  </c:pt>
                  <c:pt idx="5">
                    <c:v>93.912193031576038</c:v>
                  </c:pt>
                  <c:pt idx="6">
                    <c:v>61.920648144755937</c:v>
                  </c:pt>
                </c:numCache>
              </c:numRef>
            </c:plus>
            <c:minus>
              <c:numRef>
                <c:f>Figures!$N$105:$N$112</c:f>
                <c:numCache>
                  <c:formatCode>General</c:formatCode>
                  <c:ptCount val="8"/>
                  <c:pt idx="1">
                    <c:v>54.057068609633866</c:v>
                  </c:pt>
                  <c:pt idx="2">
                    <c:v>31.954133796219029</c:v>
                  </c:pt>
                  <c:pt idx="5">
                    <c:v>93.912193031576038</c:v>
                  </c:pt>
                  <c:pt idx="6">
                    <c:v>61.920648144755937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Figures!$K$105:$L$112</c:f>
              <c:multiLvlStrCache>
                <c:ptCount val="8"/>
                <c:lvl>
                  <c:pt idx="1">
                    <c:v>Day 1</c:v>
                  </c:pt>
                  <c:pt idx="2">
                    <c:v>Day 2</c:v>
                  </c:pt>
                  <c:pt idx="5">
                    <c:v>Day 1</c:v>
                  </c:pt>
                  <c:pt idx="6">
                    <c:v>Day 2</c:v>
                  </c:pt>
                  <c:pt idx="7">
                    <c:v> </c:v>
                  </c:pt>
                </c:lvl>
                <c:lvl>
                  <c:pt idx="0">
                    <c:v>Younger</c:v>
                  </c:pt>
                  <c:pt idx="4">
                    <c:v>Aged</c:v>
                  </c:pt>
                </c:lvl>
              </c:multiLvlStrCache>
            </c:multiLvlStrRef>
          </c:cat>
          <c:val>
            <c:numRef>
              <c:f>Figures!$M$105:$M$112</c:f>
              <c:numCache>
                <c:formatCode>0</c:formatCode>
                <c:ptCount val="8"/>
                <c:pt idx="1">
                  <c:v>230.83333333333334</c:v>
                </c:pt>
                <c:pt idx="2">
                  <c:v>99.666666666666671</c:v>
                </c:pt>
                <c:pt idx="5">
                  <c:v>205.5</c:v>
                </c:pt>
                <c:pt idx="6">
                  <c:v>78.166666666666671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C-F244-9DA4-75BED950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93303039"/>
        <c:axId val="193531535"/>
      </c:barChart>
      <c:catAx>
        <c:axId val="1933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531535"/>
        <c:crosses val="autoZero"/>
        <c:auto val="1"/>
        <c:lblAlgn val="ctr"/>
        <c:lblOffset val="100"/>
        <c:noMultiLvlLbl val="0"/>
      </c:catAx>
      <c:valAx>
        <c:axId val="193531535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TTIM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0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B-174D-A6C3-917741369018}"/>
              </c:ext>
            </c:extLst>
          </c:dPt>
          <c:errBars>
            <c:errBarType val="both"/>
            <c:errValType val="cust"/>
            <c:noEndCap val="0"/>
            <c:plus>
              <c:numRef>
                <c:f>Figures!$AF$90:$AF$91</c:f>
                <c:numCache>
                  <c:formatCode>General</c:formatCode>
                  <c:ptCount val="2"/>
                  <c:pt idx="0">
                    <c:v>21.998659487249927</c:v>
                  </c:pt>
                  <c:pt idx="1">
                    <c:v>10.151580439799055</c:v>
                  </c:pt>
                </c:numCache>
              </c:numRef>
            </c:plus>
            <c:minus>
              <c:numRef>
                <c:f>Figures!$AF$90:$AF$91</c:f>
                <c:numCache>
                  <c:formatCode>General</c:formatCode>
                  <c:ptCount val="2"/>
                  <c:pt idx="0">
                    <c:v>21.998659487249927</c:v>
                  </c:pt>
                  <c:pt idx="1">
                    <c:v>10.151580439799055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Figures!$AD$90:$AD$91</c:f>
              <c:strCache>
                <c:ptCount val="2"/>
                <c:pt idx="0">
                  <c:v>Younger</c:v>
                </c:pt>
                <c:pt idx="1">
                  <c:v>Aged</c:v>
                </c:pt>
              </c:strCache>
            </c:strRef>
          </c:cat>
          <c:val>
            <c:numRef>
              <c:f>Figures!$AE$90:$AE$91</c:f>
              <c:numCache>
                <c:formatCode>0</c:formatCode>
                <c:ptCount val="2"/>
                <c:pt idx="0">
                  <c:v>60.899782984260781</c:v>
                </c:pt>
                <c:pt idx="1">
                  <c:v>92.657349588660921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B-174D-A6C3-91774136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06596400"/>
        <c:axId val="405816304"/>
      </c:barChart>
      <c:catAx>
        <c:axId val="4065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5816304"/>
        <c:crosses val="autoZero"/>
        <c:auto val="1"/>
        <c:lblAlgn val="ctr"/>
        <c:lblOffset val="100"/>
        <c:noMultiLvlLbl val="0"/>
      </c:catAx>
      <c:valAx>
        <c:axId val="40581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%SAV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65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A-5642-8C7D-8304E77E7334}"/>
              </c:ext>
            </c:extLst>
          </c:dPt>
          <c:errBars>
            <c:errBarType val="both"/>
            <c:errValType val="cust"/>
            <c:noEndCap val="0"/>
            <c:plus>
              <c:numRef>
                <c:f>Figures!$AK$90:$AK$91</c:f>
                <c:numCache>
                  <c:formatCode>General</c:formatCode>
                  <c:ptCount val="2"/>
                  <c:pt idx="0">
                    <c:v>20.284404829941124</c:v>
                  </c:pt>
                  <c:pt idx="1">
                    <c:v>38.507837585567202</c:v>
                  </c:pt>
                </c:numCache>
              </c:numRef>
            </c:plus>
            <c:minus>
              <c:numRef>
                <c:f>Figures!$AK$90:$AK$91</c:f>
                <c:numCache>
                  <c:formatCode>General</c:formatCode>
                  <c:ptCount val="2"/>
                  <c:pt idx="0">
                    <c:v>20.284404829941124</c:v>
                  </c:pt>
                  <c:pt idx="1">
                    <c:v>38.507837585567202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Figures!$AI$90:$AI$91</c:f>
              <c:strCache>
                <c:ptCount val="2"/>
                <c:pt idx="0">
                  <c:v>Younger</c:v>
                </c:pt>
                <c:pt idx="1">
                  <c:v>Aged</c:v>
                </c:pt>
              </c:strCache>
            </c:strRef>
          </c:cat>
          <c:val>
            <c:numRef>
              <c:f>Figures!$AJ$90:$AJ$91</c:f>
              <c:numCache>
                <c:formatCode>0</c:formatCode>
                <c:ptCount val="2"/>
                <c:pt idx="0">
                  <c:v>54.922667729946454</c:v>
                </c:pt>
                <c:pt idx="1">
                  <c:v>55.11165674139577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A-5642-8C7D-8304E77E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821214528"/>
        <c:axId val="1821367504"/>
      </c:barChart>
      <c:catAx>
        <c:axId val="18212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1367504"/>
        <c:crosses val="autoZero"/>
        <c:auto val="1"/>
        <c:lblAlgn val="ctr"/>
        <c:lblOffset val="100"/>
        <c:noMultiLvlLbl val="0"/>
      </c:catAx>
      <c:valAx>
        <c:axId val="1821367504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%SAV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212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D3-5244-B482-538DD0140D8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D3-5244-B482-538DD0140D8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D3-5244-B482-538DD0140D8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D3-5244-B482-538DD0140D89}"/>
              </c:ext>
            </c:extLst>
          </c:dPt>
          <c:errBars>
            <c:errBarType val="both"/>
            <c:errValType val="cust"/>
            <c:noEndCap val="0"/>
            <c:plus>
              <c:numRef>
                <c:f>Completion_Times!$V$10:$V$17</c:f>
                <c:numCache>
                  <c:formatCode>General</c:formatCode>
                  <c:ptCount val="8"/>
                  <c:pt idx="1">
                    <c:v>195.07989816141153</c:v>
                  </c:pt>
                  <c:pt idx="2">
                    <c:v>212.10531975098283</c:v>
                  </c:pt>
                  <c:pt idx="5">
                    <c:v>529.38247043135084</c:v>
                  </c:pt>
                  <c:pt idx="6">
                    <c:v>53.497663500381023</c:v>
                  </c:pt>
                </c:numCache>
              </c:numRef>
            </c:plus>
            <c:minus>
              <c:numRef>
                <c:f>Completion_Times!$V$10:$V$17</c:f>
                <c:numCache>
                  <c:formatCode>General</c:formatCode>
                  <c:ptCount val="8"/>
                  <c:pt idx="1">
                    <c:v>195.07989816141153</c:v>
                  </c:pt>
                  <c:pt idx="2">
                    <c:v>212.10531975098283</c:v>
                  </c:pt>
                  <c:pt idx="5">
                    <c:v>529.38247043135084</c:v>
                  </c:pt>
                  <c:pt idx="6">
                    <c:v>53.497663500381023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Completion_Times!$S$10:$T$17</c:f>
              <c:multiLvlStrCache>
                <c:ptCount val="8"/>
                <c:lvl>
                  <c:pt idx="1">
                    <c:v>Day 1</c:v>
                  </c:pt>
                  <c:pt idx="2">
                    <c:v>Day 2</c:v>
                  </c:pt>
                  <c:pt idx="5">
                    <c:v>Day 1</c:v>
                  </c:pt>
                  <c:pt idx="6">
                    <c:v>Day 2</c:v>
                  </c:pt>
                  <c:pt idx="7">
                    <c:v>   </c:v>
                  </c:pt>
                </c:lvl>
                <c:lvl>
                  <c:pt idx="0">
                    <c:v>Younger</c:v>
                  </c:pt>
                  <c:pt idx="4">
                    <c:v>Aged</c:v>
                  </c:pt>
                </c:lvl>
              </c:multiLvlStrCache>
            </c:multiLvlStrRef>
          </c:cat>
          <c:val>
            <c:numRef>
              <c:f>Completion_Times!$U$10:$U$17</c:f>
              <c:numCache>
                <c:formatCode>0</c:formatCode>
                <c:ptCount val="8"/>
                <c:pt idx="1">
                  <c:v>682.83333333333337</c:v>
                </c:pt>
                <c:pt idx="2">
                  <c:v>405.33333333333331</c:v>
                </c:pt>
                <c:pt idx="5">
                  <c:v>895.4</c:v>
                </c:pt>
                <c:pt idx="6">
                  <c:v>361</c:v>
                </c:pt>
                <c:pt idx="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3-5244-B482-538DD014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602711056"/>
        <c:axId val="1602819744"/>
      </c:barChart>
      <c:catAx>
        <c:axId val="16027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819744"/>
        <c:crosses val="autoZero"/>
        <c:auto val="1"/>
        <c:lblAlgn val="ctr"/>
        <c:lblOffset val="100"/>
        <c:noMultiLvlLbl val="0"/>
      </c:catAx>
      <c:valAx>
        <c:axId val="160281974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7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D-3847-8C9F-B8F7F3BBB94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D-3847-8C9F-B8F7F3BBB94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D-3847-8C9F-B8F7F3BBB94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D-3847-8C9F-B8F7F3BBB945}"/>
              </c:ext>
            </c:extLst>
          </c:dPt>
          <c:errBars>
            <c:errBarType val="both"/>
            <c:errValType val="cust"/>
            <c:noEndCap val="0"/>
            <c:plus>
              <c:numRef>
                <c:f>Completion_Times!$V$24:$V$31</c:f>
                <c:numCache>
                  <c:formatCode>General</c:formatCode>
                  <c:ptCount val="8"/>
                  <c:pt idx="1">
                    <c:v>241.77792841090067</c:v>
                  </c:pt>
                  <c:pt idx="2">
                    <c:v>252.19436948512549</c:v>
                  </c:pt>
                  <c:pt idx="5">
                    <c:v>294.62818376161266</c:v>
                  </c:pt>
                  <c:pt idx="6">
                    <c:v>257.63669510895892</c:v>
                  </c:pt>
                </c:numCache>
              </c:numRef>
            </c:plus>
            <c:minus>
              <c:numRef>
                <c:f>Completion_Times!$V$24:$V$31</c:f>
                <c:numCache>
                  <c:formatCode>General</c:formatCode>
                  <c:ptCount val="8"/>
                  <c:pt idx="1">
                    <c:v>241.77792841090067</c:v>
                  </c:pt>
                  <c:pt idx="2">
                    <c:v>252.19436948512549</c:v>
                  </c:pt>
                  <c:pt idx="5">
                    <c:v>294.62818376161266</c:v>
                  </c:pt>
                  <c:pt idx="6">
                    <c:v>257.63669510895892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Completion_Times!$S$24:$T$31</c:f>
              <c:multiLvlStrCache>
                <c:ptCount val="8"/>
                <c:lvl>
                  <c:pt idx="1">
                    <c:v>Day 1</c:v>
                  </c:pt>
                  <c:pt idx="2">
                    <c:v>Day 2</c:v>
                  </c:pt>
                  <c:pt idx="5">
                    <c:v>Day 1</c:v>
                  </c:pt>
                  <c:pt idx="6">
                    <c:v>Day 2</c:v>
                  </c:pt>
                  <c:pt idx="7">
                    <c:v> </c:v>
                  </c:pt>
                </c:lvl>
                <c:lvl>
                  <c:pt idx="0">
                    <c:v>Younger</c:v>
                  </c:pt>
                  <c:pt idx="4">
                    <c:v>Aged</c:v>
                  </c:pt>
                </c:lvl>
              </c:multiLvlStrCache>
            </c:multiLvlStrRef>
          </c:cat>
          <c:val>
            <c:numRef>
              <c:f>Completion_Times!$U$24:$U$31</c:f>
              <c:numCache>
                <c:formatCode>0</c:formatCode>
                <c:ptCount val="8"/>
                <c:pt idx="1">
                  <c:v>1049.1666666666667</c:v>
                </c:pt>
                <c:pt idx="2">
                  <c:v>578</c:v>
                </c:pt>
                <c:pt idx="5">
                  <c:v>860.83333333333337</c:v>
                </c:pt>
                <c:pt idx="6">
                  <c:v>583.33333333333337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D-3847-8C9F-B8F7F3BB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602711056"/>
        <c:axId val="1602819744"/>
      </c:barChart>
      <c:catAx>
        <c:axId val="16027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819744"/>
        <c:crosses val="autoZero"/>
        <c:auto val="1"/>
        <c:lblAlgn val="ctr"/>
        <c:lblOffset val="100"/>
        <c:noMultiLvlLbl val="0"/>
      </c:catAx>
      <c:valAx>
        <c:axId val="160281974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27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FACED212-DCBE-E541-9AB2-0146C109C28F}">
          <cx:spPr>
            <a:solidFill>
              <a:schemeClr val="bg2">
                <a:lumMod val="50000"/>
              </a:schemeClr>
            </a:solidFill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 7-9 months                                 Aged                                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 i="0">
                  <a:solidFill>
                    <a:schemeClr val="tx1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6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Age 7-9 months                                 Aged                                 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600" b="1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16"/>
        <cx:title>
          <cx:tx>
            <cx:txData>
              <cx:v>Bite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 b="1" i="0">
                  <a:solidFill>
                    <a:schemeClr val="tx1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0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Bite Frequency</a:t>
              </a:r>
            </a:p>
          </cx:txPr>
        </cx:title>
        <cx:majorTickMarks type="out"/>
        <cx:tickLabels/>
        <cx:spPr>
          <a:ln w="190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1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boxWhisker" uniqueId="{83BD60BF-0A79-214E-8671-697A73938187}">
          <cx:spPr>
            <a:solidFill>
              <a:schemeClr val="bg2">
                <a:lumMod val="50000"/>
              </a:schemeClr>
            </a:solidFill>
            <a:ln w="190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 7-9 months.            Aged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 i="0">
                  <a:solidFill>
                    <a:schemeClr val="tx1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6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Age 7-9 months.            Aged</a:t>
              </a:r>
            </a:p>
          </cx:txPr>
        </cx:title>
        <cx:tickLabels/>
        <cx:spPr>
          <a:ln w="190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600" b="1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16"/>
        <cx:title>
          <cx:tx>
            <cx:txData>
              <cx:v>Bite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 b="1" i="0">
                  <a:solidFill>
                    <a:schemeClr val="tx1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0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Bite Frequency</a:t>
              </a:r>
            </a:p>
          </cx:txPr>
        </cx:title>
        <cx:majorTickMarks type="out"/>
        <cx:tickLabels/>
        <cx:spPr>
          <a:ln w="19050"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400" b="1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0</xdr:rowOff>
    </xdr:from>
    <xdr:to>
      <xdr:col>11</xdr:col>
      <xdr:colOff>518160</xdr:colOff>
      <xdr:row>30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668BE-36FA-A49A-4963-99E771B3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304798</xdr:colOff>
      <xdr:row>22</xdr:row>
      <xdr:rowOff>154404</xdr:rowOff>
    </xdr:from>
    <xdr:to>
      <xdr:col>9</xdr:col>
      <xdr:colOff>480219</xdr:colOff>
      <xdr:row>22</xdr:row>
      <xdr:rowOff>154942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6B96B6-2456-D531-B460-83AA635620E2}"/>
            </a:ext>
          </a:extLst>
        </xdr:cNvPr>
        <xdr:cNvCxnSpPr/>
      </xdr:nvCxnSpPr>
      <xdr:spPr>
        <a:xfrm>
          <a:off x="7764377" y="4592720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161923</xdr:colOff>
      <xdr:row>22</xdr:row>
      <xdr:rowOff>195682</xdr:rowOff>
    </xdr:from>
    <xdr:to>
      <xdr:col>6</xdr:col>
      <xdr:colOff>337344</xdr:colOff>
      <xdr:row>22</xdr:row>
      <xdr:rowOff>196220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F32CD0-A6BD-7645-BC5A-0FAD5E533AE6}"/>
            </a:ext>
          </a:extLst>
        </xdr:cNvPr>
        <xdr:cNvCxnSpPr/>
      </xdr:nvCxnSpPr>
      <xdr:spPr>
        <a:xfrm>
          <a:off x="5134976" y="4633998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808956</xdr:colOff>
      <xdr:row>23</xdr:row>
      <xdr:rowOff>20557</xdr:rowOff>
    </xdr:from>
    <xdr:to>
      <xdr:col>7</xdr:col>
      <xdr:colOff>158877</xdr:colOff>
      <xdr:row>23</xdr:row>
      <xdr:rowOff>21095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22E07-F8E6-8248-B202-AF6C79FAEBE6}"/>
            </a:ext>
          </a:extLst>
        </xdr:cNvPr>
        <xdr:cNvCxnSpPr/>
      </xdr:nvCxnSpPr>
      <xdr:spPr>
        <a:xfrm>
          <a:off x="5782009" y="4659399"/>
          <a:ext cx="178763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815974</xdr:colOff>
      <xdr:row>26</xdr:row>
      <xdr:rowOff>34258</xdr:rowOff>
    </xdr:from>
    <xdr:to>
      <xdr:col>7</xdr:col>
      <xdr:colOff>165895</xdr:colOff>
      <xdr:row>26</xdr:row>
      <xdr:rowOff>34796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2D3982-E84B-5D4F-8FD5-29C2DFABDFF3}"/>
            </a:ext>
          </a:extLst>
        </xdr:cNvPr>
        <xdr:cNvCxnSpPr/>
      </xdr:nvCxnSpPr>
      <xdr:spPr>
        <a:xfrm>
          <a:off x="5789027" y="5274679"/>
          <a:ext cx="178763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131761</xdr:colOff>
      <xdr:row>25</xdr:row>
      <xdr:rowOff>148890</xdr:rowOff>
    </xdr:from>
    <xdr:to>
      <xdr:col>10</xdr:col>
      <xdr:colOff>307182</xdr:colOff>
      <xdr:row>25</xdr:row>
      <xdr:rowOff>149428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32AC56D-9329-CB49-AF3C-CA69F7743AA7}"/>
            </a:ext>
          </a:extLst>
        </xdr:cNvPr>
        <xdr:cNvCxnSpPr/>
      </xdr:nvCxnSpPr>
      <xdr:spPr>
        <a:xfrm>
          <a:off x="8420182" y="5188785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783166</xdr:colOff>
      <xdr:row>35</xdr:row>
      <xdr:rowOff>166511</xdr:rowOff>
    </xdr:from>
    <xdr:to>
      <xdr:col>11</xdr:col>
      <xdr:colOff>432082</xdr:colOff>
      <xdr:row>63</xdr:row>
      <xdr:rowOff>29915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08B73E-D26A-5503-2F9C-B1856E5D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818443</xdr:colOff>
      <xdr:row>3</xdr:row>
      <xdr:rowOff>180621</xdr:rowOff>
    </xdr:from>
    <xdr:to>
      <xdr:col>20</xdr:col>
      <xdr:colOff>269803</xdr:colOff>
      <xdr:row>31</xdr:row>
      <xdr:rowOff>15803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704EB4E-EF84-C3CF-C7F7-93F3BCFD7D2D}"/>
            </a:ext>
          </a:extLst>
        </xdr:cNvPr>
        <xdr:cNvGrpSpPr/>
      </xdr:nvGrpSpPr>
      <xdr:grpSpPr>
        <a:xfrm>
          <a:off x="10764548" y="782200"/>
          <a:ext cx="6282623" cy="5476656"/>
          <a:chOff x="11500555" y="237066"/>
          <a:chExt cx="6309360" cy="539496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6B888149-CBF8-3574-E3D7-1C47BD6ABA13}"/>
                  </a:ext>
                </a:extLst>
              </xdr:cNvPr>
              <xdr:cNvGraphicFramePr/>
            </xdr:nvGraphicFramePr>
            <xdr:xfrm>
              <a:off x="11500555" y="237066"/>
              <a:ext cx="6309360" cy="539496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500555" y="237066"/>
                <a:ext cx="6309360" cy="539496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AAC9084E-1B8B-42B5-4D33-6D1770BFC978}"/>
              </a:ext>
            </a:extLst>
          </xdr:cNvPr>
          <xdr:cNvSpPr txBox="1"/>
        </xdr:nvSpPr>
        <xdr:spPr>
          <a:xfrm>
            <a:off x="12813574" y="5279441"/>
            <a:ext cx="4487332" cy="3245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 i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Younger                                              Aged</a:t>
            </a:r>
            <a:endParaRPr lang="en-US" sz="1600" b="1" i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706783</xdr:colOff>
      <xdr:row>27</xdr:row>
      <xdr:rowOff>82499</xdr:rowOff>
    </xdr:from>
    <xdr:to>
      <xdr:col>13</xdr:col>
      <xdr:colOff>707505</xdr:colOff>
      <xdr:row>30</xdr:row>
      <xdr:rowOff>171174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4BAF936-9082-161A-4BC3-9B1E854F45CF}"/>
            </a:ext>
          </a:extLst>
        </xdr:cNvPr>
        <xdr:cNvCxnSpPr/>
      </xdr:nvCxnSpPr>
      <xdr:spPr>
        <a:xfrm flipH="1">
          <a:off x="11474174" y="5007890"/>
          <a:ext cx="722" cy="70158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147053</xdr:colOff>
      <xdr:row>27</xdr:row>
      <xdr:rowOff>100264</xdr:rowOff>
    </xdr:from>
    <xdr:to>
      <xdr:col>17</xdr:col>
      <xdr:colOff>147053</xdr:colOff>
      <xdr:row>30</xdr:row>
      <xdr:rowOff>167106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621E1C6-729B-8D4B-A7ED-AD693F496BC7}"/>
            </a:ext>
          </a:extLst>
        </xdr:cNvPr>
        <xdr:cNvCxnSpPr/>
      </xdr:nvCxnSpPr>
      <xdr:spPr>
        <a:xfrm>
          <a:off x="14437895" y="5541211"/>
          <a:ext cx="0" cy="66842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167105</xdr:colOff>
      <xdr:row>27</xdr:row>
      <xdr:rowOff>106948</xdr:rowOff>
    </xdr:from>
    <xdr:to>
      <xdr:col>20</xdr:col>
      <xdr:colOff>167105</xdr:colOff>
      <xdr:row>30</xdr:row>
      <xdr:rowOff>173790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8E6849A-CF67-1848-8CC7-C67B05DC9DEC}"/>
            </a:ext>
          </a:extLst>
        </xdr:cNvPr>
        <xdr:cNvCxnSpPr/>
      </xdr:nvCxnSpPr>
      <xdr:spPr>
        <a:xfrm>
          <a:off x="16944473" y="5547895"/>
          <a:ext cx="0" cy="66842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176018</xdr:colOff>
      <xdr:row>17</xdr:row>
      <xdr:rowOff>120315</xdr:rowOff>
    </xdr:from>
    <xdr:to>
      <xdr:col>14</xdr:col>
      <xdr:colOff>691260</xdr:colOff>
      <xdr:row>21</xdr:row>
      <xdr:rowOff>153737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A1D6182-4A62-C88D-9780-2B779DEEFF15}"/>
            </a:ext>
          </a:extLst>
        </xdr:cNvPr>
        <xdr:cNvSpPr/>
      </xdr:nvSpPr>
      <xdr:spPr>
        <a:xfrm>
          <a:off x="11779807" y="3555999"/>
          <a:ext cx="515242" cy="8355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382162</xdr:colOff>
      <xdr:row>20</xdr:row>
      <xdr:rowOff>183496</xdr:rowOff>
    </xdr:from>
    <xdr:to>
      <xdr:col>14</xdr:col>
      <xdr:colOff>462781</xdr:colOff>
      <xdr:row>21</xdr:row>
      <xdr:rowOff>64226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3F5DB3D8-C20E-2219-9A60-3A2A009A6882}"/>
            </a:ext>
          </a:extLst>
        </xdr:cNvPr>
        <xdr:cNvGrpSpPr/>
      </xdr:nvGrpSpPr>
      <xdr:grpSpPr>
        <a:xfrm>
          <a:off x="11985951" y="4220759"/>
          <a:ext cx="80619" cy="81256"/>
          <a:chOff x="11971130" y="3250095"/>
          <a:chExt cx="80619" cy="85035"/>
        </a:xfrm>
      </xdr:grpSpPr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91B50048-7660-0E49-AE72-E5FDF6605196}"/>
              </a:ext>
            </a:extLst>
          </xdr:cNvPr>
          <xdr:cNvCxnSpPr/>
        </xdr:nvCxnSpPr>
        <xdr:spPr>
          <a:xfrm>
            <a:off x="11974444" y="3250095"/>
            <a:ext cx="77305" cy="7730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CB0D1464-3CC5-0849-86BA-019870608CFF}"/>
              </a:ext>
            </a:extLst>
          </xdr:cNvPr>
          <xdr:cNvCxnSpPr/>
        </xdr:nvCxnSpPr>
        <xdr:spPr>
          <a:xfrm flipH="1">
            <a:off x="11971130" y="3253407"/>
            <a:ext cx="78409" cy="817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234179</xdr:colOff>
      <xdr:row>22</xdr:row>
      <xdr:rowOff>46789</xdr:rowOff>
    </xdr:from>
    <xdr:to>
      <xdr:col>15</xdr:col>
      <xdr:colOff>753222</xdr:colOff>
      <xdr:row>26</xdr:row>
      <xdr:rowOff>12206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737E3ACE-76E5-B544-9320-6899E68BA9E0}"/>
            </a:ext>
          </a:extLst>
        </xdr:cNvPr>
        <xdr:cNvSpPr/>
      </xdr:nvSpPr>
      <xdr:spPr>
        <a:xfrm>
          <a:off x="12867337" y="4485105"/>
          <a:ext cx="519043" cy="7675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446214</xdr:colOff>
      <xdr:row>24</xdr:row>
      <xdr:rowOff>100321</xdr:rowOff>
    </xdr:from>
    <xdr:to>
      <xdr:col>15</xdr:col>
      <xdr:colOff>531249</xdr:colOff>
      <xdr:row>24</xdr:row>
      <xdr:rowOff>182044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DB21E4F4-3F70-BD00-F5A8-E5F4F80CF9D1}"/>
            </a:ext>
          </a:extLst>
        </xdr:cNvPr>
        <xdr:cNvGrpSpPr/>
      </xdr:nvGrpSpPr>
      <xdr:grpSpPr>
        <a:xfrm>
          <a:off x="13079372" y="4939689"/>
          <a:ext cx="85035" cy="81723"/>
          <a:chOff x="13067748" y="4228547"/>
          <a:chExt cx="85035" cy="81723"/>
        </a:xfrm>
      </xdr:grpSpPr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3D0EA76-5D63-4819-CAD5-CD65BFC30812}"/>
              </a:ext>
            </a:extLst>
          </xdr:cNvPr>
          <xdr:cNvCxnSpPr/>
        </xdr:nvCxnSpPr>
        <xdr:spPr>
          <a:xfrm>
            <a:off x="13075478" y="4229652"/>
            <a:ext cx="77305" cy="7730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6DE26B82-803B-3446-8110-E42AF88D8272}"/>
              </a:ext>
            </a:extLst>
          </xdr:cNvPr>
          <xdr:cNvCxnSpPr/>
        </xdr:nvCxnSpPr>
        <xdr:spPr>
          <a:xfrm flipH="1">
            <a:off x="13067748" y="4228547"/>
            <a:ext cx="78409" cy="817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173790</xdr:colOff>
      <xdr:row>21</xdr:row>
      <xdr:rowOff>173791</xdr:rowOff>
    </xdr:from>
    <xdr:to>
      <xdr:col>14</xdr:col>
      <xdr:colOff>688475</xdr:colOff>
      <xdr:row>25</xdr:row>
      <xdr:rowOff>6685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83063A5-ED66-AB43-BDC6-38543F3C31CE}"/>
            </a:ext>
          </a:extLst>
        </xdr:cNvPr>
        <xdr:cNvSpPr/>
      </xdr:nvSpPr>
      <xdr:spPr>
        <a:xfrm>
          <a:off x="11777579" y="4411580"/>
          <a:ext cx="514685" cy="635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231970</xdr:colOff>
      <xdr:row>26</xdr:row>
      <xdr:rowOff>34292</xdr:rowOff>
    </xdr:from>
    <xdr:to>
      <xdr:col>15</xdr:col>
      <xdr:colOff>755316</xdr:colOff>
      <xdr:row>26</xdr:row>
      <xdr:rowOff>86895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D64014B-8BC6-3343-A4CF-42049CF42EB0}"/>
            </a:ext>
          </a:extLst>
        </xdr:cNvPr>
        <xdr:cNvSpPr/>
      </xdr:nvSpPr>
      <xdr:spPr>
        <a:xfrm>
          <a:off x="12865128" y="5274713"/>
          <a:ext cx="523346" cy="5260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198298</xdr:colOff>
      <xdr:row>3</xdr:row>
      <xdr:rowOff>176910</xdr:rowOff>
    </xdr:from>
    <xdr:to>
      <xdr:col>28</xdr:col>
      <xdr:colOff>736957</xdr:colOff>
      <xdr:row>30</xdr:row>
      <xdr:rowOff>113098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CFDDD1-9B2C-5FA8-3CFE-33C479248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704159</xdr:colOff>
      <xdr:row>11</xdr:row>
      <xdr:rowOff>188614</xdr:rowOff>
    </xdr:from>
    <xdr:to>
      <xdr:col>24</xdr:col>
      <xdr:colOff>57514</xdr:colOff>
      <xdr:row>11</xdr:row>
      <xdr:rowOff>189140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777FAC7-62E0-02D0-7321-83C5FD08BF35}"/>
            </a:ext>
          </a:extLst>
        </xdr:cNvPr>
        <xdr:cNvCxnSpPr/>
      </xdr:nvCxnSpPr>
      <xdr:spPr>
        <a:xfrm>
          <a:off x="19854753" y="1823267"/>
          <a:ext cx="17696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699380</xdr:colOff>
      <xdr:row>20</xdr:row>
      <xdr:rowOff>133537</xdr:rowOff>
    </xdr:from>
    <xdr:to>
      <xdr:col>24</xdr:col>
      <xdr:colOff>52735</xdr:colOff>
      <xdr:row>20</xdr:row>
      <xdr:rowOff>134063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606DE36-F4EE-ED46-B547-CACD8E18CC2A}"/>
            </a:ext>
          </a:extLst>
        </xdr:cNvPr>
        <xdr:cNvCxnSpPr/>
      </xdr:nvCxnSpPr>
      <xdr:spPr>
        <a:xfrm>
          <a:off x="19849974" y="3578884"/>
          <a:ext cx="17696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21878</xdr:colOff>
      <xdr:row>7</xdr:row>
      <xdr:rowOff>191234</xdr:rowOff>
    </xdr:from>
    <xdr:to>
      <xdr:col>27</xdr:col>
      <xdr:colOff>198847</xdr:colOff>
      <xdr:row>7</xdr:row>
      <xdr:rowOff>191760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5BC409C-678F-BA49-A4E7-31422FE51C2B}"/>
            </a:ext>
          </a:extLst>
        </xdr:cNvPr>
        <xdr:cNvCxnSpPr/>
      </xdr:nvCxnSpPr>
      <xdr:spPr>
        <a:xfrm>
          <a:off x="22601141" y="1621655"/>
          <a:ext cx="17696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23387</xdr:colOff>
      <xdr:row>11</xdr:row>
      <xdr:rowOff>199427</xdr:rowOff>
    </xdr:from>
    <xdr:to>
      <xdr:col>27</xdr:col>
      <xdr:colOff>200356</xdr:colOff>
      <xdr:row>11</xdr:row>
      <xdr:rowOff>199953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9DA7F9C-14D6-8A48-B25A-6AC61F1F11F0}"/>
            </a:ext>
          </a:extLst>
        </xdr:cNvPr>
        <xdr:cNvCxnSpPr/>
      </xdr:nvCxnSpPr>
      <xdr:spPr>
        <a:xfrm>
          <a:off x="22468437" y="1834080"/>
          <a:ext cx="17696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292485</xdr:colOff>
      <xdr:row>36</xdr:row>
      <xdr:rowOff>177415</xdr:rowOff>
    </xdr:from>
    <xdr:to>
      <xdr:col>28</xdr:col>
      <xdr:colOff>809875</xdr:colOff>
      <xdr:row>62</xdr:row>
      <xdr:rowOff>69042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4DE30FA-3EFA-68B2-3F84-A50E19BFB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433717</xdr:colOff>
      <xdr:row>35</xdr:row>
      <xdr:rowOff>114062</xdr:rowOff>
    </xdr:from>
    <xdr:to>
      <xdr:col>20</xdr:col>
      <xdr:colOff>9681</xdr:colOff>
      <xdr:row>63</xdr:row>
      <xdr:rowOff>93550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75722B71-31DF-6016-EBE0-A19B7881B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9717" y="7251462"/>
              <a:ext cx="6383164" cy="5694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41493</xdr:colOff>
      <xdr:row>61</xdr:row>
      <xdr:rowOff>123805</xdr:rowOff>
    </xdr:from>
    <xdr:to>
      <xdr:col>19</xdr:col>
      <xdr:colOff>161995</xdr:colOff>
      <xdr:row>63</xdr:row>
      <xdr:rowOff>51296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6279A67-EFAF-C04F-8D5D-2E879A0FC992}"/>
            </a:ext>
          </a:extLst>
        </xdr:cNvPr>
        <xdr:cNvSpPr txBox="1"/>
      </xdr:nvSpPr>
      <xdr:spPr>
        <a:xfrm>
          <a:off x="11637145" y="12547718"/>
          <a:ext cx="4464270" cy="3324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Younger                                                 Aged</a:t>
          </a:r>
          <a:endParaRPr lang="en-US" sz="1600" b="1" i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618067</xdr:colOff>
      <xdr:row>44</xdr:row>
      <xdr:rowOff>20053</xdr:rowOff>
    </xdr:from>
    <xdr:to>
      <xdr:col>14</xdr:col>
      <xdr:colOff>330200</xdr:colOff>
      <xdr:row>48</xdr:row>
      <xdr:rowOff>162650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B470C719-099E-1E4A-81E1-B20C14AECE9D}"/>
            </a:ext>
          </a:extLst>
        </xdr:cNvPr>
        <xdr:cNvSpPr/>
      </xdr:nvSpPr>
      <xdr:spPr>
        <a:xfrm>
          <a:off x="11393014" y="8896685"/>
          <a:ext cx="540975" cy="94470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7178</xdr:colOff>
      <xdr:row>47</xdr:row>
      <xdr:rowOff>34438</xdr:rowOff>
    </xdr:from>
    <xdr:to>
      <xdr:col>14</xdr:col>
      <xdr:colOff>87797</xdr:colOff>
      <xdr:row>47</xdr:row>
      <xdr:rowOff>118368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78526868-4AEB-FD49-A470-464FEB71390A}"/>
            </a:ext>
          </a:extLst>
        </xdr:cNvPr>
        <xdr:cNvGrpSpPr/>
      </xdr:nvGrpSpPr>
      <xdr:grpSpPr>
        <a:xfrm>
          <a:off x="11610967" y="9512649"/>
          <a:ext cx="80619" cy="83930"/>
          <a:chOff x="11971130" y="3250095"/>
          <a:chExt cx="80619" cy="85035"/>
        </a:xfrm>
      </xdr:grpSpPr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A7607FD9-9DE8-CE5A-8ACA-E7C7E9302ABB}"/>
              </a:ext>
            </a:extLst>
          </xdr:cNvPr>
          <xdr:cNvCxnSpPr/>
        </xdr:nvCxnSpPr>
        <xdr:spPr>
          <a:xfrm>
            <a:off x="11974444" y="3250095"/>
            <a:ext cx="77305" cy="7730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CD404CE2-04D5-035F-7C1A-B405B99AFDB9}"/>
              </a:ext>
            </a:extLst>
          </xdr:cNvPr>
          <xdr:cNvCxnSpPr/>
        </xdr:nvCxnSpPr>
        <xdr:spPr>
          <a:xfrm flipH="1">
            <a:off x="11971130" y="3253407"/>
            <a:ext cx="78409" cy="817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902370</xdr:colOff>
      <xdr:row>50</xdr:row>
      <xdr:rowOff>153738</xdr:rowOff>
    </xdr:from>
    <xdr:to>
      <xdr:col>15</xdr:col>
      <xdr:colOff>414421</xdr:colOff>
      <xdr:row>55</xdr:row>
      <xdr:rowOff>93580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1C667446-557F-3A4E-9E7C-D37AC0588FA1}"/>
            </a:ext>
          </a:extLst>
        </xdr:cNvPr>
        <xdr:cNvSpPr/>
      </xdr:nvSpPr>
      <xdr:spPr>
        <a:xfrm>
          <a:off x="12506159" y="10233527"/>
          <a:ext cx="541420" cy="9424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97966</xdr:colOff>
      <xdr:row>54</xdr:row>
      <xdr:rowOff>64894</xdr:rowOff>
    </xdr:from>
    <xdr:to>
      <xdr:col>15</xdr:col>
      <xdr:colOff>183001</xdr:colOff>
      <xdr:row>54</xdr:row>
      <xdr:rowOff>146617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5D1E5F6B-146E-8D43-9100-2BA203C44BCE}"/>
            </a:ext>
          </a:extLst>
        </xdr:cNvPr>
        <xdr:cNvGrpSpPr/>
      </xdr:nvGrpSpPr>
      <xdr:grpSpPr>
        <a:xfrm>
          <a:off x="12731124" y="10946789"/>
          <a:ext cx="85035" cy="81723"/>
          <a:chOff x="13067748" y="4228547"/>
          <a:chExt cx="85035" cy="81723"/>
        </a:xfrm>
      </xdr:grpSpPr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808D6CD2-7158-A484-6CE5-AB6AC688351E}"/>
              </a:ext>
            </a:extLst>
          </xdr:cNvPr>
          <xdr:cNvCxnSpPr/>
        </xdr:nvCxnSpPr>
        <xdr:spPr>
          <a:xfrm>
            <a:off x="13075478" y="4229652"/>
            <a:ext cx="77305" cy="7730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B1FCD19E-FF79-B94F-9230-1D66DEF0B2D7}"/>
              </a:ext>
            </a:extLst>
          </xdr:cNvPr>
          <xdr:cNvCxnSpPr/>
        </xdr:nvCxnSpPr>
        <xdr:spPr>
          <a:xfrm flipH="1">
            <a:off x="13067748" y="4228547"/>
            <a:ext cx="78409" cy="8172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618067</xdr:colOff>
      <xdr:row>48</xdr:row>
      <xdr:rowOff>181365</xdr:rowOff>
    </xdr:from>
    <xdr:to>
      <xdr:col>14</xdr:col>
      <xdr:colOff>330200</xdr:colOff>
      <xdr:row>49</xdr:row>
      <xdr:rowOff>187159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37B0FF82-152B-5143-9E11-5EAC614E1C55}"/>
            </a:ext>
          </a:extLst>
        </xdr:cNvPr>
        <xdr:cNvSpPr/>
      </xdr:nvSpPr>
      <xdr:spPr>
        <a:xfrm>
          <a:off x="11393014" y="9860102"/>
          <a:ext cx="540975" cy="206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902368</xdr:colOff>
      <xdr:row>55</xdr:row>
      <xdr:rowOff>113632</xdr:rowOff>
    </xdr:from>
    <xdr:to>
      <xdr:col>15</xdr:col>
      <xdr:colOff>414420</xdr:colOff>
      <xdr:row>57</xdr:row>
      <xdr:rowOff>58596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3E5B960-A6E6-9342-8669-A56D75BD5141}"/>
            </a:ext>
          </a:extLst>
        </xdr:cNvPr>
        <xdr:cNvSpPr/>
      </xdr:nvSpPr>
      <xdr:spPr>
        <a:xfrm>
          <a:off x="12506157" y="11196053"/>
          <a:ext cx="541421" cy="3460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320842</xdr:colOff>
      <xdr:row>59</xdr:row>
      <xdr:rowOff>153736</xdr:rowOff>
    </xdr:from>
    <xdr:to>
      <xdr:col>13</xdr:col>
      <xdr:colOff>320842</xdr:colOff>
      <xdr:row>63</xdr:row>
      <xdr:rowOff>40103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78C34CF-916A-4A44-8505-84D8B39D7F93}"/>
            </a:ext>
          </a:extLst>
        </xdr:cNvPr>
        <xdr:cNvCxnSpPr/>
      </xdr:nvCxnSpPr>
      <xdr:spPr>
        <a:xfrm>
          <a:off x="11095789" y="12038262"/>
          <a:ext cx="0" cy="68847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582732</xdr:colOff>
      <xdr:row>59</xdr:row>
      <xdr:rowOff>185765</xdr:rowOff>
    </xdr:from>
    <xdr:to>
      <xdr:col>16</xdr:col>
      <xdr:colOff>582732</xdr:colOff>
      <xdr:row>63</xdr:row>
      <xdr:rowOff>21952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A5545BA-13BB-614D-A2C9-2848069AEE53}"/>
            </a:ext>
          </a:extLst>
        </xdr:cNvPr>
        <xdr:cNvCxnSpPr/>
      </xdr:nvCxnSpPr>
      <xdr:spPr>
        <a:xfrm>
          <a:off x="14044732" y="12070291"/>
          <a:ext cx="0" cy="63829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735263</xdr:colOff>
      <xdr:row>59</xdr:row>
      <xdr:rowOff>187158</xdr:rowOff>
    </xdr:from>
    <xdr:to>
      <xdr:col>19</xdr:col>
      <xdr:colOff>735263</xdr:colOff>
      <xdr:row>63</xdr:row>
      <xdr:rowOff>26736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2FC3358B-69EB-0343-9DA2-E02D0EEF095A}"/>
            </a:ext>
          </a:extLst>
        </xdr:cNvPr>
        <xdr:cNvCxnSpPr/>
      </xdr:nvCxnSpPr>
      <xdr:spPr>
        <a:xfrm>
          <a:off x="16683789" y="12071684"/>
          <a:ext cx="0" cy="6416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99458</xdr:colOff>
      <xdr:row>42</xdr:row>
      <xdr:rowOff>114593</xdr:rowOff>
    </xdr:from>
    <xdr:to>
      <xdr:col>27</xdr:col>
      <xdr:colOff>284360</xdr:colOff>
      <xdr:row>42</xdr:row>
      <xdr:rowOff>115119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A41ED5F-4AC1-DD40-85E5-580BC27E1B51}"/>
            </a:ext>
          </a:extLst>
        </xdr:cNvPr>
        <xdr:cNvCxnSpPr/>
      </xdr:nvCxnSpPr>
      <xdr:spPr>
        <a:xfrm>
          <a:off x="22678721" y="8590172"/>
          <a:ext cx="184902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787400</xdr:colOff>
      <xdr:row>46</xdr:row>
      <xdr:rowOff>5184</xdr:rowOff>
    </xdr:from>
    <xdr:to>
      <xdr:col>24</xdr:col>
      <xdr:colOff>146037</xdr:colOff>
      <xdr:row>46</xdr:row>
      <xdr:rowOff>5710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E13521F5-EFEB-6646-8130-94F4027AE7D1}"/>
            </a:ext>
          </a:extLst>
        </xdr:cNvPr>
        <xdr:cNvCxnSpPr/>
      </xdr:nvCxnSpPr>
      <xdr:spPr>
        <a:xfrm>
          <a:off x="20051295" y="9282868"/>
          <a:ext cx="18747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779137</xdr:colOff>
      <xdr:row>53</xdr:row>
      <xdr:rowOff>136409</xdr:rowOff>
    </xdr:from>
    <xdr:to>
      <xdr:col>24</xdr:col>
      <xdr:colOff>137774</xdr:colOff>
      <xdr:row>53</xdr:row>
      <xdr:rowOff>136935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6E0997CA-19AE-5743-8002-D73DE98637AB}"/>
            </a:ext>
          </a:extLst>
        </xdr:cNvPr>
        <xdr:cNvCxnSpPr/>
      </xdr:nvCxnSpPr>
      <xdr:spPr>
        <a:xfrm>
          <a:off x="20043032" y="10817777"/>
          <a:ext cx="187479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97622</xdr:colOff>
      <xdr:row>57</xdr:row>
      <xdr:rowOff>10727</xdr:rowOff>
    </xdr:from>
    <xdr:to>
      <xdr:col>27</xdr:col>
      <xdr:colOff>282524</xdr:colOff>
      <xdr:row>57</xdr:row>
      <xdr:rowOff>11253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947C8CA0-2B69-E04D-A0CD-3BFA2BBAD819}"/>
            </a:ext>
          </a:extLst>
        </xdr:cNvPr>
        <xdr:cNvCxnSpPr/>
      </xdr:nvCxnSpPr>
      <xdr:spPr>
        <a:xfrm>
          <a:off x="22676885" y="11494201"/>
          <a:ext cx="184902" cy="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247315</xdr:colOff>
      <xdr:row>10</xdr:row>
      <xdr:rowOff>106947</xdr:rowOff>
    </xdr:from>
    <xdr:to>
      <xdr:col>6</xdr:col>
      <xdr:colOff>247315</xdr:colOff>
      <xdr:row>17</xdr:row>
      <xdr:rowOff>60158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82FA8B69-C412-EC49-8DD1-A214CDCAD260}"/>
            </a:ext>
          </a:extLst>
        </xdr:cNvPr>
        <xdr:cNvCxnSpPr/>
      </xdr:nvCxnSpPr>
      <xdr:spPr>
        <a:xfrm flipV="1">
          <a:off x="5220368" y="2138947"/>
          <a:ext cx="0" cy="135689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60158</xdr:colOff>
      <xdr:row>10</xdr:row>
      <xdr:rowOff>100263</xdr:rowOff>
    </xdr:from>
    <xdr:to>
      <xdr:col>7</xdr:col>
      <xdr:colOff>61707</xdr:colOff>
      <xdr:row>19</xdr:row>
      <xdr:rowOff>97041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9BB5C6E8-4889-1A40-98CA-7E30166A5B6D}"/>
            </a:ext>
          </a:extLst>
        </xdr:cNvPr>
        <xdr:cNvCxnSpPr/>
      </xdr:nvCxnSpPr>
      <xdr:spPr>
        <a:xfrm flipH="1" flipV="1">
          <a:off x="5862053" y="2132263"/>
          <a:ext cx="1549" cy="1801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240631</xdr:colOff>
      <xdr:row>10</xdr:row>
      <xdr:rowOff>100263</xdr:rowOff>
    </xdr:from>
    <xdr:to>
      <xdr:col>7</xdr:col>
      <xdr:colOff>66842</xdr:colOff>
      <xdr:row>10</xdr:row>
      <xdr:rowOff>100263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50DF4F8A-03A5-4D40-B1DF-76366108B2BF}"/>
            </a:ext>
          </a:extLst>
        </xdr:cNvPr>
        <xdr:cNvCxnSpPr/>
      </xdr:nvCxnSpPr>
      <xdr:spPr>
        <a:xfrm flipH="1">
          <a:off x="5213684" y="2132263"/>
          <a:ext cx="6550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376358</xdr:colOff>
      <xdr:row>8</xdr:row>
      <xdr:rowOff>147020</xdr:rowOff>
    </xdr:from>
    <xdr:to>
      <xdr:col>6</xdr:col>
      <xdr:colOff>744518</xdr:colOff>
      <xdr:row>11</xdr:row>
      <xdr:rowOff>118392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50040809-AB66-E44B-8739-12AFEB7A6DAA}"/>
            </a:ext>
          </a:extLst>
        </xdr:cNvPr>
        <xdr:cNvSpPr txBox="1"/>
      </xdr:nvSpPr>
      <xdr:spPr>
        <a:xfrm>
          <a:off x="5358666" y="1807789"/>
          <a:ext cx="368160" cy="586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6</xdr:col>
      <xdr:colOff>203356</xdr:colOff>
      <xdr:row>42</xdr:row>
      <xdr:rowOff>156354</xdr:rowOff>
    </xdr:from>
    <xdr:to>
      <xdr:col>6</xdr:col>
      <xdr:colOff>203356</xdr:colOff>
      <xdr:row>44</xdr:row>
      <xdr:rowOff>133425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971327B5-BB33-104A-BF9D-65B42F864DE2}"/>
            </a:ext>
          </a:extLst>
        </xdr:cNvPr>
        <xdr:cNvCxnSpPr/>
      </xdr:nvCxnSpPr>
      <xdr:spPr>
        <a:xfrm flipV="1">
          <a:off x="5176409" y="8631933"/>
          <a:ext cx="0" cy="37812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26737</xdr:colOff>
      <xdr:row>42</xdr:row>
      <xdr:rowOff>160415</xdr:rowOff>
    </xdr:from>
    <xdr:to>
      <xdr:col>7</xdr:col>
      <xdr:colOff>26737</xdr:colOff>
      <xdr:row>53</xdr:row>
      <xdr:rowOff>73521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943F3D36-1278-FE44-8710-B83390B62ED9}"/>
            </a:ext>
          </a:extLst>
        </xdr:cNvPr>
        <xdr:cNvCxnSpPr/>
      </xdr:nvCxnSpPr>
      <xdr:spPr>
        <a:xfrm flipV="1">
          <a:off x="5828632" y="8635994"/>
          <a:ext cx="0" cy="211889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320842</xdr:colOff>
      <xdr:row>42</xdr:row>
      <xdr:rowOff>187155</xdr:rowOff>
    </xdr:from>
    <xdr:to>
      <xdr:col>9</xdr:col>
      <xdr:colOff>320842</xdr:colOff>
      <xdr:row>44</xdr:row>
      <xdr:rowOff>113628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B1B95F85-C061-494D-A62B-C2E868B21046}"/>
            </a:ext>
          </a:extLst>
        </xdr:cNvPr>
        <xdr:cNvCxnSpPr/>
      </xdr:nvCxnSpPr>
      <xdr:spPr>
        <a:xfrm flipV="1">
          <a:off x="7780421" y="8662734"/>
          <a:ext cx="0" cy="327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140368</xdr:colOff>
      <xdr:row>42</xdr:row>
      <xdr:rowOff>187155</xdr:rowOff>
    </xdr:from>
    <xdr:to>
      <xdr:col>10</xdr:col>
      <xdr:colOff>140368</xdr:colOff>
      <xdr:row>53</xdr:row>
      <xdr:rowOff>86892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30CAF7EB-0198-7949-B9FC-CCD9536F2C2D}"/>
            </a:ext>
          </a:extLst>
        </xdr:cNvPr>
        <xdr:cNvCxnSpPr/>
      </xdr:nvCxnSpPr>
      <xdr:spPr>
        <a:xfrm flipV="1">
          <a:off x="8428789" y="8662734"/>
          <a:ext cx="0" cy="21055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327526</xdr:colOff>
      <xdr:row>42</xdr:row>
      <xdr:rowOff>193838</xdr:rowOff>
    </xdr:from>
    <xdr:to>
      <xdr:col>10</xdr:col>
      <xdr:colOff>140368</xdr:colOff>
      <xdr:row>42</xdr:row>
      <xdr:rowOff>193838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C2E0FF4C-44C1-DE46-9BA5-EE594715632F}"/>
            </a:ext>
          </a:extLst>
        </xdr:cNvPr>
        <xdr:cNvCxnSpPr/>
      </xdr:nvCxnSpPr>
      <xdr:spPr>
        <a:xfrm flipH="1">
          <a:off x="7787105" y="8669417"/>
          <a:ext cx="64168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200526</xdr:colOff>
      <xdr:row>42</xdr:row>
      <xdr:rowOff>160415</xdr:rowOff>
    </xdr:from>
    <xdr:to>
      <xdr:col>7</xdr:col>
      <xdr:colOff>33421</xdr:colOff>
      <xdr:row>42</xdr:row>
      <xdr:rowOff>160415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5AD39538-9FE7-C346-9286-522C2706C924}"/>
            </a:ext>
          </a:extLst>
        </xdr:cNvPr>
        <xdr:cNvCxnSpPr/>
      </xdr:nvCxnSpPr>
      <xdr:spPr>
        <a:xfrm flipH="1">
          <a:off x="5173579" y="8635994"/>
          <a:ext cx="66173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324295</xdr:colOff>
      <xdr:row>40</xdr:row>
      <xdr:rowOff>170816</xdr:rowOff>
    </xdr:from>
    <xdr:to>
      <xdr:col>6</xdr:col>
      <xdr:colOff>692455</xdr:colOff>
      <xdr:row>43</xdr:row>
      <xdr:rowOff>145787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B55FFFE8-BC86-AC47-86F0-3116DB2E4282}"/>
            </a:ext>
          </a:extLst>
        </xdr:cNvPr>
        <xdr:cNvSpPr txBox="1"/>
      </xdr:nvSpPr>
      <xdr:spPr>
        <a:xfrm>
          <a:off x="5297348" y="8245342"/>
          <a:ext cx="368160" cy="576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9</xdr:col>
      <xdr:colOff>467692</xdr:colOff>
      <xdr:row>40</xdr:row>
      <xdr:rowOff>196410</xdr:rowOff>
    </xdr:from>
    <xdr:to>
      <xdr:col>9</xdr:col>
      <xdr:colOff>826082</xdr:colOff>
      <xdr:row>43</xdr:row>
      <xdr:rowOff>165084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CF44E713-1898-B644-9CDA-7160934D36C3}"/>
            </a:ext>
          </a:extLst>
        </xdr:cNvPr>
        <xdr:cNvSpPr txBox="1"/>
      </xdr:nvSpPr>
      <xdr:spPr>
        <a:xfrm>
          <a:off x="7927271" y="8270936"/>
          <a:ext cx="358390" cy="570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26</xdr:col>
      <xdr:colOff>748631</xdr:colOff>
      <xdr:row>5</xdr:row>
      <xdr:rowOff>95636</xdr:rowOff>
    </xdr:from>
    <xdr:to>
      <xdr:col>27</xdr:col>
      <xdr:colOff>276637</xdr:colOff>
      <xdr:row>8</xdr:row>
      <xdr:rowOff>59682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1354A1D0-0052-4F49-99DD-154AE2A02AAB}"/>
            </a:ext>
          </a:extLst>
        </xdr:cNvPr>
        <xdr:cNvSpPr txBox="1"/>
      </xdr:nvSpPr>
      <xdr:spPr>
        <a:xfrm>
          <a:off x="22499052" y="1125004"/>
          <a:ext cx="356848" cy="56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6</xdr:col>
      <xdr:colOff>126999</xdr:colOff>
      <xdr:row>48</xdr:row>
      <xdr:rowOff>86889</xdr:rowOff>
    </xdr:from>
    <xdr:to>
      <xdr:col>6</xdr:col>
      <xdr:colOff>302420</xdr:colOff>
      <xdr:row>48</xdr:row>
      <xdr:rowOff>87427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79B49553-FEF3-4B4F-AEA4-4712A2DE53E7}"/>
            </a:ext>
          </a:extLst>
        </xdr:cNvPr>
        <xdr:cNvCxnSpPr/>
      </xdr:nvCxnSpPr>
      <xdr:spPr>
        <a:xfrm>
          <a:off x="5100052" y="9765626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118978</xdr:colOff>
      <xdr:row>52</xdr:row>
      <xdr:rowOff>105607</xdr:rowOff>
    </xdr:from>
    <xdr:to>
      <xdr:col>6</xdr:col>
      <xdr:colOff>294399</xdr:colOff>
      <xdr:row>52</xdr:row>
      <xdr:rowOff>106145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BEB26BEE-4155-3A4F-ABFF-A7218905D246}"/>
            </a:ext>
          </a:extLst>
        </xdr:cNvPr>
        <xdr:cNvCxnSpPr/>
      </xdr:nvCxnSpPr>
      <xdr:spPr>
        <a:xfrm>
          <a:off x="5092031" y="10586449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766010</xdr:colOff>
      <xdr:row>54</xdr:row>
      <xdr:rowOff>44109</xdr:rowOff>
    </xdr:from>
    <xdr:to>
      <xdr:col>7</xdr:col>
      <xdr:colOff>112589</xdr:colOff>
      <xdr:row>54</xdr:row>
      <xdr:rowOff>44647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BDB0CA9A-7C15-F440-B540-9C3E9E78B44F}"/>
            </a:ext>
          </a:extLst>
        </xdr:cNvPr>
        <xdr:cNvCxnSpPr/>
      </xdr:nvCxnSpPr>
      <xdr:spPr>
        <a:xfrm>
          <a:off x="5739063" y="10926004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771358</xdr:colOff>
      <xdr:row>56</xdr:row>
      <xdr:rowOff>136353</xdr:rowOff>
    </xdr:from>
    <xdr:to>
      <xdr:col>7</xdr:col>
      <xdr:colOff>117937</xdr:colOff>
      <xdr:row>56</xdr:row>
      <xdr:rowOff>136891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4F106ACC-616F-3843-AF73-1B1D115E1AF8}"/>
            </a:ext>
          </a:extLst>
        </xdr:cNvPr>
        <xdr:cNvCxnSpPr/>
      </xdr:nvCxnSpPr>
      <xdr:spPr>
        <a:xfrm>
          <a:off x="5744411" y="11419300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235284</xdr:colOff>
      <xdr:row>47</xdr:row>
      <xdr:rowOff>181801</xdr:rowOff>
    </xdr:from>
    <xdr:to>
      <xdr:col>9</xdr:col>
      <xdr:colOff>410705</xdr:colOff>
      <xdr:row>47</xdr:row>
      <xdr:rowOff>182339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36973CB6-6462-8548-A1ED-B23D4452F87D}"/>
            </a:ext>
          </a:extLst>
        </xdr:cNvPr>
        <xdr:cNvCxnSpPr/>
      </xdr:nvCxnSpPr>
      <xdr:spPr>
        <a:xfrm>
          <a:off x="7694863" y="9660012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233948</xdr:colOff>
      <xdr:row>54</xdr:row>
      <xdr:rowOff>200520</xdr:rowOff>
    </xdr:from>
    <xdr:to>
      <xdr:col>9</xdr:col>
      <xdr:colOff>409369</xdr:colOff>
      <xdr:row>55</xdr:row>
      <xdr:rowOff>532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39A8958-091A-2F49-9820-E653AFB59D1E}"/>
            </a:ext>
          </a:extLst>
        </xdr:cNvPr>
        <xdr:cNvCxnSpPr/>
      </xdr:nvCxnSpPr>
      <xdr:spPr>
        <a:xfrm>
          <a:off x="7693527" y="11082415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52138</xdr:colOff>
      <xdr:row>53</xdr:row>
      <xdr:rowOff>185817</xdr:rowOff>
    </xdr:from>
    <xdr:to>
      <xdr:col>10</xdr:col>
      <xdr:colOff>227559</xdr:colOff>
      <xdr:row>53</xdr:row>
      <xdr:rowOff>186355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3D320B38-A55A-9A4A-81E1-1744B4D5093A}"/>
            </a:ext>
          </a:extLst>
        </xdr:cNvPr>
        <xdr:cNvCxnSpPr/>
      </xdr:nvCxnSpPr>
      <xdr:spPr>
        <a:xfrm>
          <a:off x="8340559" y="10867185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50801</xdr:colOff>
      <xdr:row>58</xdr:row>
      <xdr:rowOff>124322</xdr:rowOff>
    </xdr:from>
    <xdr:to>
      <xdr:col>10</xdr:col>
      <xdr:colOff>226222</xdr:colOff>
      <xdr:row>58</xdr:row>
      <xdr:rowOff>124860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64456B73-9CE5-0D46-A423-7BAF15DCDEFF}"/>
            </a:ext>
          </a:extLst>
        </xdr:cNvPr>
        <xdr:cNvCxnSpPr/>
      </xdr:nvCxnSpPr>
      <xdr:spPr>
        <a:xfrm>
          <a:off x="8339222" y="11808322"/>
          <a:ext cx="175421" cy="53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53474</xdr:colOff>
      <xdr:row>39</xdr:row>
      <xdr:rowOff>80214</xdr:rowOff>
    </xdr:from>
    <xdr:to>
      <xdr:col>14</xdr:col>
      <xdr:colOff>53474</xdr:colOff>
      <xdr:row>40</xdr:row>
      <xdr:rowOff>46793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985D5767-517B-D346-B66D-20F361D8268B}"/>
            </a:ext>
          </a:extLst>
        </xdr:cNvPr>
        <xdr:cNvCxnSpPr/>
      </xdr:nvCxnSpPr>
      <xdr:spPr>
        <a:xfrm flipV="1">
          <a:off x="11657263" y="7954214"/>
          <a:ext cx="0" cy="16710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137613</xdr:colOff>
      <xdr:row>39</xdr:row>
      <xdr:rowOff>89240</xdr:rowOff>
    </xdr:from>
    <xdr:to>
      <xdr:col>15</xdr:col>
      <xdr:colOff>137613</xdr:colOff>
      <xdr:row>45</xdr:row>
      <xdr:rowOff>188488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CA7770EB-3228-4949-8801-DCF9ADBF77E3}"/>
            </a:ext>
          </a:extLst>
        </xdr:cNvPr>
        <xdr:cNvCxnSpPr/>
      </xdr:nvCxnSpPr>
      <xdr:spPr>
        <a:xfrm flipV="1">
          <a:off x="12770771" y="7963240"/>
          <a:ext cx="0" cy="13024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53474</xdr:colOff>
      <xdr:row>39</xdr:row>
      <xdr:rowOff>86895</xdr:rowOff>
    </xdr:from>
    <xdr:to>
      <xdr:col>15</xdr:col>
      <xdr:colOff>147053</xdr:colOff>
      <xdr:row>39</xdr:row>
      <xdr:rowOff>86898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FB4EA9BD-A0DF-0E4E-B132-1F8647A6A5B3}"/>
            </a:ext>
          </a:extLst>
        </xdr:cNvPr>
        <xdr:cNvCxnSpPr/>
      </xdr:nvCxnSpPr>
      <xdr:spPr>
        <a:xfrm flipH="1">
          <a:off x="11657263" y="7960895"/>
          <a:ext cx="1122948" cy="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51557</xdr:colOff>
      <xdr:row>37</xdr:row>
      <xdr:rowOff>66966</xdr:rowOff>
    </xdr:from>
    <xdr:to>
      <xdr:col>14</xdr:col>
      <xdr:colOff>51622</xdr:colOff>
      <xdr:row>38</xdr:row>
      <xdr:rowOff>66365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AE3F4AEB-A05E-2D4C-A504-031B4A871B3E}"/>
            </a:ext>
          </a:extLst>
        </xdr:cNvPr>
        <xdr:cNvCxnSpPr/>
      </xdr:nvCxnSpPr>
      <xdr:spPr>
        <a:xfrm flipH="1" flipV="1">
          <a:off x="11655346" y="7539913"/>
          <a:ext cx="65" cy="19992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721895</xdr:colOff>
      <xdr:row>37</xdr:row>
      <xdr:rowOff>73527</xdr:rowOff>
    </xdr:from>
    <xdr:to>
      <xdr:col>17</xdr:col>
      <xdr:colOff>721895</xdr:colOff>
      <xdr:row>38</xdr:row>
      <xdr:rowOff>133684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B6908783-7344-7D4B-8E00-943960F97EB5}"/>
            </a:ext>
          </a:extLst>
        </xdr:cNvPr>
        <xdr:cNvCxnSpPr/>
      </xdr:nvCxnSpPr>
      <xdr:spPr>
        <a:xfrm flipV="1">
          <a:off x="15012737" y="7546474"/>
          <a:ext cx="0" cy="26068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46790</xdr:colOff>
      <xdr:row>37</xdr:row>
      <xdr:rowOff>73526</xdr:rowOff>
    </xdr:from>
    <xdr:to>
      <xdr:col>17</xdr:col>
      <xdr:colOff>728579</xdr:colOff>
      <xdr:row>37</xdr:row>
      <xdr:rowOff>73527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D195B591-C9E7-6948-9C6E-341E584BE760}"/>
            </a:ext>
          </a:extLst>
        </xdr:cNvPr>
        <xdr:cNvCxnSpPr/>
      </xdr:nvCxnSpPr>
      <xdr:spPr>
        <a:xfrm flipH="1" flipV="1">
          <a:off x="11650579" y="7546473"/>
          <a:ext cx="3368842" cy="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453286</xdr:colOff>
      <xdr:row>37</xdr:row>
      <xdr:rowOff>108284</xdr:rowOff>
    </xdr:from>
    <xdr:to>
      <xdr:col>14</xdr:col>
      <xdr:colOff>811677</xdr:colOff>
      <xdr:row>40</xdr:row>
      <xdr:rowOff>90120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A6A19A9-A273-3A47-9861-BCCCEC340D8C}"/>
            </a:ext>
          </a:extLst>
        </xdr:cNvPr>
        <xdr:cNvSpPr txBox="1"/>
      </xdr:nvSpPr>
      <xdr:spPr>
        <a:xfrm>
          <a:off x="12057075" y="7581231"/>
          <a:ext cx="358391" cy="583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</a:rPr>
            <a:t>*</a:t>
          </a:r>
        </a:p>
      </xdr:txBody>
    </xdr:sp>
    <xdr:clientData/>
  </xdr:twoCellAnchor>
  <xdr:twoCellAnchor>
    <xdr:from>
      <xdr:col>15</xdr:col>
      <xdr:colOff>643173</xdr:colOff>
      <xdr:row>35</xdr:row>
      <xdr:rowOff>113631</xdr:rowOff>
    </xdr:from>
    <xdr:to>
      <xdr:col>16</xdr:col>
      <xdr:colOff>167837</xdr:colOff>
      <xdr:row>38</xdr:row>
      <xdr:rowOff>68730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1E03649E-661D-9142-BE27-B7B689FBB3F7}"/>
            </a:ext>
          </a:extLst>
        </xdr:cNvPr>
        <xdr:cNvSpPr txBox="1"/>
      </xdr:nvSpPr>
      <xdr:spPr>
        <a:xfrm>
          <a:off x="13276331" y="7158789"/>
          <a:ext cx="353506" cy="583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/>
              </a:solidFill>
            </a:rPr>
            <a:t>#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0.70221</cdr:x>
      <cdr:y>0.1404</cdr:y>
    </cdr:from>
    <cdr:to>
      <cdr:x>0.73002</cdr:x>
      <cdr:y>0.1405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8A22E07-F8E6-8248-B202-AF6C79FAEBE6}"/>
            </a:ext>
          </a:extLst>
        </cdr:cNvPr>
        <cdr:cNvCxnSpPr/>
      </cdr:nvCxnSpPr>
      <cdr:spPr>
        <a:xfrm xmlns:a="http://schemas.openxmlformats.org/drawingml/2006/main">
          <a:off x="4457944" y="765932"/>
          <a:ext cx="176550" cy="5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0.28986</cdr:x>
      <cdr:y>0.60626</cdr:y>
    </cdr:from>
    <cdr:to>
      <cdr:x>0.31766</cdr:x>
      <cdr:y>0.60636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475766F-1211-4871-08D7-47B87DD270FD}"/>
            </a:ext>
          </a:extLst>
        </cdr:cNvPr>
        <cdr:cNvCxnSpPr/>
      </cdr:nvCxnSpPr>
      <cdr:spPr>
        <a:xfrm xmlns:a="http://schemas.openxmlformats.org/drawingml/2006/main">
          <a:off x="1836581" y="3236687"/>
          <a:ext cx="176143" cy="53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199319</xdr:rowOff>
    </xdr:from>
    <xdr:to>
      <xdr:col>34</xdr:col>
      <xdr:colOff>546988</xdr:colOff>
      <xdr:row>28</xdr:row>
      <xdr:rowOff>12982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2B71-0CC0-1E43-946C-D2482EF3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15875</xdr:colOff>
      <xdr:row>30</xdr:row>
      <xdr:rowOff>111125</xdr:rowOff>
    </xdr:from>
    <xdr:to>
      <xdr:col>34</xdr:col>
      <xdr:colOff>562863</xdr:colOff>
      <xdr:row>57</xdr:row>
      <xdr:rowOff>83538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252A8-4928-704D-B9AF-EDDDC9231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0.70809</cdr:x>
      <cdr:y>0.07027</cdr:y>
    </cdr:from>
    <cdr:to>
      <cdr:x>0.7359</cdr:x>
      <cdr:y>0.07037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8A22E07-F8E6-8248-B202-AF6C79FAEBE6}"/>
            </a:ext>
          </a:extLst>
        </cdr:cNvPr>
        <cdr:cNvCxnSpPr/>
      </cdr:nvCxnSpPr>
      <cdr:spPr>
        <a:xfrm xmlns:a="http://schemas.openxmlformats.org/drawingml/2006/main">
          <a:off x="4500158" y="381720"/>
          <a:ext cx="176743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0.29926</cdr:x>
      <cdr:y>0.58701</cdr:y>
    </cdr:from>
    <cdr:to>
      <cdr:x>0.32706</cdr:x>
      <cdr:y>0.58711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475766F-1211-4871-08D7-47B87DD270FD}"/>
            </a:ext>
          </a:extLst>
        </cdr:cNvPr>
        <cdr:cNvCxnSpPr/>
      </cdr:nvCxnSpPr>
      <cdr:spPr>
        <a:xfrm xmlns:a="http://schemas.openxmlformats.org/drawingml/2006/main">
          <a:off x="1901932" y="3188907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0.70858</cdr:x>
      <cdr:y>0.65431</cdr:y>
    </cdr:from>
    <cdr:to>
      <cdr:x>0.73638</cdr:x>
      <cdr:y>0.65441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4503271" y="3554507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0.40178</cdr:x>
      <cdr:y>0.51541</cdr:y>
    </cdr:from>
    <cdr:to>
      <cdr:x>0.42958</cdr:x>
      <cdr:y>0.51551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2553447" y="2799976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0.40413</cdr:x>
      <cdr:y>0.74919</cdr:y>
    </cdr:from>
    <cdr:to>
      <cdr:x>0.43193</cdr:x>
      <cdr:y>0.74929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2568388" y="4069976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0.30069</cdr:x>
      <cdr:y>0.3724</cdr:y>
    </cdr:from>
    <cdr:to>
      <cdr:x>0.32849</cdr:x>
      <cdr:y>0.3725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1910977" y="2023035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0.80967</cdr:x>
      <cdr:y>0.68594</cdr:y>
    </cdr:from>
    <cdr:to>
      <cdr:x>0.83747</cdr:x>
      <cdr:y>0.68604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2A2A46A-03DC-F1C5-9551-A5EF62234470}"/>
            </a:ext>
          </a:extLst>
        </cdr:cNvPr>
        <cdr:cNvCxnSpPr/>
      </cdr:nvCxnSpPr>
      <cdr:spPr>
        <a:xfrm xmlns:a="http://schemas.openxmlformats.org/drawingml/2006/main">
          <a:off x="5145741" y="3726329"/>
          <a:ext cx="176679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0.80967</cdr:x>
      <cdr:y>0.62701</cdr:y>
    </cdr:from>
    <cdr:to>
      <cdr:x>0.83747</cdr:x>
      <cdr:y>0.62711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2A2A46A-03DC-F1C5-9551-A5EF62234470}"/>
            </a:ext>
          </a:extLst>
        </cdr:cNvPr>
        <cdr:cNvCxnSpPr/>
      </cdr:nvCxnSpPr>
      <cdr:spPr>
        <a:xfrm xmlns:a="http://schemas.openxmlformats.org/drawingml/2006/main">
          <a:off x="5121547" y="3410791"/>
          <a:ext cx="175848" cy="5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0.70909</cdr:x>
      <cdr:y>0.21964</cdr:y>
    </cdr:from>
    <cdr:to>
      <cdr:x>0.7369</cdr:x>
      <cdr:y>0.21974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8A22E07-F8E6-8248-B202-AF6C79FAEBE6}"/>
            </a:ext>
          </a:extLst>
        </cdr:cNvPr>
        <cdr:cNvCxnSpPr/>
      </cdr:nvCxnSpPr>
      <cdr:spPr>
        <a:xfrm xmlns:a="http://schemas.openxmlformats.org/drawingml/2006/main">
          <a:off x="4485365" y="1204526"/>
          <a:ext cx="175912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0.30127</cdr:x>
      <cdr:y>0.41217</cdr:y>
    </cdr:from>
    <cdr:to>
      <cdr:x>0.32907</cdr:x>
      <cdr:y>0.41227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475766F-1211-4871-08D7-47B87DD270FD}"/>
            </a:ext>
          </a:extLst>
        </cdr:cNvPr>
        <cdr:cNvCxnSpPr/>
      </cdr:nvCxnSpPr>
      <cdr:spPr>
        <a:xfrm xmlns:a="http://schemas.openxmlformats.org/drawingml/2006/main">
          <a:off x="1905666" y="2260438"/>
          <a:ext cx="175848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0.70858</cdr:x>
      <cdr:y>0.54431</cdr:y>
    </cdr:from>
    <cdr:to>
      <cdr:x>0.73638</cdr:x>
      <cdr:y>0.54441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4482114" y="2985125"/>
          <a:ext cx="175849" cy="54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0.40379</cdr:x>
      <cdr:y>0.39847</cdr:y>
    </cdr:from>
    <cdr:to>
      <cdr:x>0.43159</cdr:x>
      <cdr:y>0.39857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2554155" y="2185268"/>
          <a:ext cx="175848" cy="54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0.40413</cdr:x>
      <cdr:y>0.67624</cdr:y>
    </cdr:from>
    <cdr:to>
      <cdr:x>0.43193</cdr:x>
      <cdr:y>0.67634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2556319" y="3708668"/>
          <a:ext cx="175849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0.3027</cdr:x>
      <cdr:y>0.1443</cdr:y>
    </cdr:from>
    <cdr:to>
      <cdr:x>0.3305</cdr:x>
      <cdr:y>0.1444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63EDC90-5F32-8117-4DB5-637D3CB46363}"/>
            </a:ext>
          </a:extLst>
        </cdr:cNvPr>
        <cdr:cNvCxnSpPr/>
      </cdr:nvCxnSpPr>
      <cdr:spPr>
        <a:xfrm xmlns:a="http://schemas.openxmlformats.org/drawingml/2006/main">
          <a:off x="1914711" y="791371"/>
          <a:ext cx="175849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0.80967</cdr:x>
      <cdr:y>0.67668</cdr:y>
    </cdr:from>
    <cdr:to>
      <cdr:x>0.83747</cdr:x>
      <cdr:y>0.67678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2A2A46A-03DC-F1C5-9551-A5EF62234470}"/>
            </a:ext>
          </a:extLst>
        </cdr:cNvPr>
        <cdr:cNvCxnSpPr/>
      </cdr:nvCxnSpPr>
      <cdr:spPr>
        <a:xfrm xmlns:a="http://schemas.openxmlformats.org/drawingml/2006/main">
          <a:off x="5121558" y="3711041"/>
          <a:ext cx="175848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0.80967</cdr:x>
      <cdr:y>0.39313</cdr:y>
    </cdr:from>
    <cdr:to>
      <cdr:x>0.83747</cdr:x>
      <cdr:y>0.39323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02A2A46A-03DC-F1C5-9551-A5EF62234470}"/>
            </a:ext>
          </a:extLst>
        </cdr:cNvPr>
        <cdr:cNvCxnSpPr/>
      </cdr:nvCxnSpPr>
      <cdr:spPr>
        <a:xfrm xmlns:a="http://schemas.openxmlformats.org/drawingml/2006/main">
          <a:off x="5121558" y="2156023"/>
          <a:ext cx="175848" cy="54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0.31572</cdr:x>
      <cdr:y>0.06774</cdr:y>
    </cdr:from>
    <cdr:to>
      <cdr:x>0.31572</cdr:x>
      <cdr:y>0.11521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71327B5-BB33-104A-BF9D-65B42F864DE2}"/>
            </a:ext>
          </a:extLst>
        </cdr:cNvPr>
        <cdr:cNvCxnSpPr/>
      </cdr:nvCxnSpPr>
      <cdr:spPr>
        <a:xfrm xmlns:a="http://schemas.openxmlformats.org/drawingml/2006/main" flipV="1">
          <a:off x="1997075" y="371475"/>
          <a:ext cx="0" cy="2603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0.41811</cdr:x>
      <cdr:y>0.07005</cdr:y>
    </cdr:from>
    <cdr:to>
      <cdr:x>0.41811</cdr:x>
      <cdr:y>0.33289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943F3D36-1278-FE44-8710-B83390B62ED9}"/>
            </a:ext>
          </a:extLst>
        </cdr:cNvPr>
        <cdr:cNvCxnSpPr/>
      </cdr:nvCxnSpPr>
      <cdr:spPr>
        <a:xfrm xmlns:a="http://schemas.openxmlformats.org/drawingml/2006/main" flipV="1">
          <a:off x="2644775" y="384175"/>
          <a:ext cx="0" cy="14414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0.31572</cdr:x>
      <cdr:y>0.06889</cdr:y>
    </cdr:from>
    <cdr:to>
      <cdr:x>0.41912</cdr:x>
      <cdr:y>0.06889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5AD39538-9FE7-C346-9286-522C2706C924}"/>
            </a:ext>
          </a:extLst>
        </cdr:cNvPr>
        <cdr:cNvCxnSpPr/>
      </cdr:nvCxnSpPr>
      <cdr:spPr>
        <a:xfrm xmlns:a="http://schemas.openxmlformats.org/drawingml/2006/main" flipH="1">
          <a:off x="1997075" y="377825"/>
          <a:ext cx="6540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0.33902</cdr:x>
      <cdr:y>0</cdr:y>
    </cdr:from>
    <cdr:to>
      <cdr:x>0.39723</cdr:x>
      <cdr:y>0.10806</cdr:y>
    </cdr:to>
    <cdr:sp macro="" textlink="">
      <cdr:nvSpPr>
        <cdr:cNvPr id="13" name="TextBox 95">
          <a:extLst xmlns:a="http://schemas.openxmlformats.org/drawingml/2006/main">
            <a:ext uri="{FF2B5EF4-FFF2-40B4-BE49-F238E27FC236}">
              <a16:creationId xmlns:a16="http://schemas.microsoft.com/office/drawing/2014/main" id="{B55FFFE8-BC86-AC47-86F0-3116DB2E4282}"/>
            </a:ext>
          </a:extLst>
        </cdr:cNvPr>
        <cdr:cNvSpPr txBox="1"/>
      </cdr:nvSpPr>
      <cdr:spPr>
        <a:xfrm xmlns:a="http://schemas.openxmlformats.org/drawingml/2006/main">
          <a:off x="2144486" y="0"/>
          <a:ext cx="368160" cy="5926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>
              <a:solidFill>
                <a:schemeClr val="tx1"/>
              </a:solidFill>
            </a:rPr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CD91-2944-954D-B358-6D7647F654E8}">
  <dimension ref="A1:I38"/>
  <sheetViews>
    <sheetView topLeftCell="A6" zoomScale="86" zoomScaleNormal="86" workbookViewId="0">
      <selection activeCell="D33" sqref="D33:D38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spans="1:9" x14ac:dyDescent="0.2">
      <c r="A2" s="3"/>
      <c r="B2" s="4"/>
      <c r="C2" s="5"/>
      <c r="D2" s="5"/>
    </row>
    <row r="3" spans="1:9" ht="17" thickBot="1" x14ac:dyDescent="0.25"/>
    <row r="4" spans="1:9" ht="17" thickBot="1" x14ac:dyDescent="0.25">
      <c r="A4" s="6" t="s">
        <v>2</v>
      </c>
    </row>
    <row r="5" spans="1:9" ht="17" thickBot="1" x14ac:dyDescent="0.25">
      <c r="A5" s="7" t="s">
        <v>3</v>
      </c>
      <c r="B5" s="8"/>
    </row>
    <row r="6" spans="1:9" x14ac:dyDescent="0.2">
      <c r="D6" s="8" t="s">
        <v>4</v>
      </c>
      <c r="E6" s="8" t="s">
        <v>5</v>
      </c>
      <c r="F6" s="8" t="s">
        <v>4</v>
      </c>
      <c r="G6" s="8" t="s">
        <v>5</v>
      </c>
      <c r="H6" s="8"/>
    </row>
    <row r="7" spans="1:9" x14ac:dyDescent="0.2">
      <c r="A7" s="9" t="s">
        <v>6</v>
      </c>
      <c r="B7" s="9" t="s">
        <v>7</v>
      </c>
      <c r="C7" s="9" t="s">
        <v>8</v>
      </c>
      <c r="D7" s="9" t="s">
        <v>9</v>
      </c>
      <c r="E7" s="9" t="s">
        <v>9</v>
      </c>
      <c r="F7" s="9" t="s">
        <v>10</v>
      </c>
      <c r="G7" s="9" t="s">
        <v>10</v>
      </c>
      <c r="H7" s="10" t="s">
        <v>11</v>
      </c>
    </row>
    <row r="8" spans="1:9" x14ac:dyDescent="0.2">
      <c r="A8">
        <v>835</v>
      </c>
      <c r="B8" t="s">
        <v>12</v>
      </c>
      <c r="C8" t="s">
        <v>13</v>
      </c>
      <c r="D8">
        <v>1</v>
      </c>
      <c r="E8">
        <v>0</v>
      </c>
      <c r="F8">
        <v>168</v>
      </c>
      <c r="G8">
        <v>0</v>
      </c>
      <c r="H8">
        <v>100</v>
      </c>
    </row>
    <row r="9" spans="1:9" x14ac:dyDescent="0.2">
      <c r="A9">
        <v>801</v>
      </c>
      <c r="B9" t="s">
        <v>12</v>
      </c>
      <c r="C9" t="s">
        <v>13</v>
      </c>
      <c r="D9">
        <v>4</v>
      </c>
      <c r="E9">
        <v>1</v>
      </c>
      <c r="F9">
        <v>110</v>
      </c>
      <c r="G9">
        <v>35</v>
      </c>
      <c r="H9">
        <v>68.181818181818187</v>
      </c>
    </row>
    <row r="10" spans="1:9" x14ac:dyDescent="0.2">
      <c r="A10">
        <v>817</v>
      </c>
      <c r="B10" t="s">
        <v>12</v>
      </c>
      <c r="C10" t="s">
        <v>13</v>
      </c>
      <c r="D10">
        <v>4</v>
      </c>
      <c r="E10">
        <v>1</v>
      </c>
      <c r="F10">
        <v>118</v>
      </c>
      <c r="G10">
        <v>62</v>
      </c>
      <c r="H10">
        <v>47.457627118644062</v>
      </c>
    </row>
    <row r="11" spans="1:9" x14ac:dyDescent="0.2">
      <c r="A11">
        <v>821</v>
      </c>
      <c r="B11" t="s">
        <v>12</v>
      </c>
      <c r="C11" t="s">
        <v>13</v>
      </c>
      <c r="D11">
        <v>6</v>
      </c>
      <c r="E11">
        <v>1</v>
      </c>
      <c r="F11">
        <v>115</v>
      </c>
      <c r="G11">
        <v>42</v>
      </c>
      <c r="H11">
        <v>63.478260869565219</v>
      </c>
    </row>
    <row r="12" spans="1:9" x14ac:dyDescent="0.2">
      <c r="A12">
        <v>806</v>
      </c>
      <c r="B12" t="s">
        <v>12</v>
      </c>
      <c r="C12" t="s">
        <v>13</v>
      </c>
      <c r="D12">
        <v>2</v>
      </c>
      <c r="E12">
        <v>3</v>
      </c>
      <c r="F12">
        <v>121</v>
      </c>
      <c r="G12">
        <v>65</v>
      </c>
      <c r="H12">
        <v>46.280991735537192</v>
      </c>
    </row>
    <row r="13" spans="1:9" x14ac:dyDescent="0.2">
      <c r="A13">
        <v>808</v>
      </c>
      <c r="B13" t="s">
        <v>12</v>
      </c>
      <c r="C13" t="s">
        <v>13</v>
      </c>
      <c r="D13">
        <v>10</v>
      </c>
      <c r="E13">
        <v>6</v>
      </c>
      <c r="F13">
        <v>210</v>
      </c>
      <c r="G13">
        <v>126</v>
      </c>
      <c r="H13">
        <v>40</v>
      </c>
    </row>
    <row r="15" spans="1:9" x14ac:dyDescent="0.2">
      <c r="A15">
        <v>813</v>
      </c>
      <c r="B15" t="s">
        <v>16</v>
      </c>
      <c r="C15" t="s">
        <v>13</v>
      </c>
      <c r="D15">
        <v>7</v>
      </c>
      <c r="E15">
        <v>1</v>
      </c>
      <c r="F15">
        <v>189</v>
      </c>
      <c r="G15">
        <v>46</v>
      </c>
      <c r="H15">
        <v>75.661375661375658</v>
      </c>
    </row>
    <row r="16" spans="1:9" x14ac:dyDescent="0.2">
      <c r="A16">
        <v>811</v>
      </c>
      <c r="B16" t="s">
        <v>16</v>
      </c>
      <c r="C16" t="s">
        <v>13</v>
      </c>
      <c r="D16">
        <v>6</v>
      </c>
      <c r="E16">
        <v>2</v>
      </c>
      <c r="F16">
        <v>242</v>
      </c>
      <c r="G16">
        <v>108</v>
      </c>
      <c r="H16">
        <v>55.371900826446272</v>
      </c>
    </row>
    <row r="17" spans="1:9" x14ac:dyDescent="0.2">
      <c r="A17">
        <v>826</v>
      </c>
      <c r="B17" t="s">
        <v>16</v>
      </c>
      <c r="C17" t="s">
        <v>13</v>
      </c>
      <c r="D17">
        <v>8</v>
      </c>
      <c r="E17">
        <v>2</v>
      </c>
      <c r="F17">
        <v>292</v>
      </c>
      <c r="G17">
        <v>125</v>
      </c>
      <c r="H17">
        <v>57.191780821917803</v>
      </c>
    </row>
    <row r="18" spans="1:9" x14ac:dyDescent="0.2">
      <c r="A18">
        <v>802</v>
      </c>
      <c r="B18" t="s">
        <v>16</v>
      </c>
      <c r="C18" t="s">
        <v>13</v>
      </c>
      <c r="D18">
        <v>7</v>
      </c>
      <c r="E18">
        <v>4</v>
      </c>
      <c r="F18">
        <v>147</v>
      </c>
      <c r="G18">
        <v>122</v>
      </c>
      <c r="H18">
        <v>17.006802721088434</v>
      </c>
    </row>
    <row r="19" spans="1:9" x14ac:dyDescent="0.2">
      <c r="A19">
        <v>807</v>
      </c>
      <c r="B19" t="s">
        <v>16</v>
      </c>
      <c r="C19" t="s">
        <v>13</v>
      </c>
      <c r="D19">
        <v>10</v>
      </c>
      <c r="E19">
        <v>6</v>
      </c>
      <c r="F19">
        <v>241</v>
      </c>
      <c r="G19">
        <v>76</v>
      </c>
      <c r="H19">
        <v>68.46473029045643</v>
      </c>
    </row>
    <row r="20" spans="1:9" x14ac:dyDescent="0.2">
      <c r="A20">
        <v>804</v>
      </c>
      <c r="B20" t="s">
        <v>16</v>
      </c>
      <c r="C20" t="s">
        <v>13</v>
      </c>
      <c r="D20">
        <v>13</v>
      </c>
      <c r="E20">
        <v>7</v>
      </c>
      <c r="F20">
        <v>274</v>
      </c>
      <c r="G20">
        <v>121</v>
      </c>
      <c r="H20">
        <v>55.83941605839415</v>
      </c>
    </row>
    <row r="21" spans="1:9" ht="17" thickBot="1" x14ac:dyDescent="0.25"/>
    <row r="22" spans="1:9" ht="17" thickBot="1" x14ac:dyDescent="0.25">
      <c r="A22" s="11" t="s">
        <v>17</v>
      </c>
      <c r="B22" s="12"/>
      <c r="C22" s="12"/>
      <c r="D22" s="12"/>
      <c r="E22" s="12"/>
      <c r="F22" s="12"/>
      <c r="G22" s="12"/>
      <c r="H22" s="12"/>
      <c r="I22" s="12"/>
    </row>
    <row r="23" spans="1:9" ht="17" thickBot="1" x14ac:dyDescent="0.25">
      <c r="A23" s="7" t="s">
        <v>3</v>
      </c>
      <c r="B23" s="8"/>
    </row>
    <row r="24" spans="1:9" x14ac:dyDescent="0.2">
      <c r="D24" s="8" t="s">
        <v>4</v>
      </c>
      <c r="E24" s="8" t="s">
        <v>5</v>
      </c>
      <c r="F24" s="8" t="s">
        <v>4</v>
      </c>
      <c r="G24" s="8" t="s">
        <v>5</v>
      </c>
      <c r="H24" s="8"/>
    </row>
    <row r="25" spans="1:9" x14ac:dyDescent="0.2">
      <c r="A25" s="9" t="s">
        <v>6</v>
      </c>
      <c r="B25" s="9" t="s">
        <v>7</v>
      </c>
      <c r="C25" s="9" t="s">
        <v>8</v>
      </c>
      <c r="D25" s="9" t="s">
        <v>9</v>
      </c>
      <c r="E25" s="9" t="s">
        <v>9</v>
      </c>
      <c r="F25" s="9" t="s">
        <v>10</v>
      </c>
      <c r="G25" s="9" t="s">
        <v>10</v>
      </c>
      <c r="H25" s="10" t="s">
        <v>11</v>
      </c>
    </row>
    <row r="26" spans="1:9" x14ac:dyDescent="0.2">
      <c r="A26">
        <v>847</v>
      </c>
      <c r="B26" t="s">
        <v>12</v>
      </c>
      <c r="C26" t="s">
        <v>13</v>
      </c>
      <c r="D26">
        <v>2</v>
      </c>
      <c r="E26">
        <v>0</v>
      </c>
      <c r="F26">
        <v>231</v>
      </c>
      <c r="G26">
        <v>0</v>
      </c>
      <c r="H26">
        <v>100</v>
      </c>
    </row>
    <row r="27" spans="1:9" x14ac:dyDescent="0.2">
      <c r="A27">
        <v>841</v>
      </c>
      <c r="B27" t="s">
        <v>12</v>
      </c>
      <c r="C27" t="s">
        <v>13</v>
      </c>
      <c r="D27">
        <v>6</v>
      </c>
      <c r="E27">
        <v>0</v>
      </c>
      <c r="F27">
        <v>424</v>
      </c>
      <c r="G27">
        <v>0</v>
      </c>
      <c r="H27">
        <v>100</v>
      </c>
    </row>
    <row r="28" spans="1:9" x14ac:dyDescent="0.2">
      <c r="A28">
        <v>871</v>
      </c>
      <c r="B28" t="s">
        <v>12</v>
      </c>
      <c r="C28" t="s">
        <v>13</v>
      </c>
      <c r="D28">
        <v>7</v>
      </c>
      <c r="E28">
        <v>0</v>
      </c>
      <c r="F28">
        <v>619</v>
      </c>
      <c r="G28">
        <v>0</v>
      </c>
      <c r="H28">
        <v>100</v>
      </c>
    </row>
    <row r="29" spans="1:9" x14ac:dyDescent="0.2">
      <c r="A29">
        <v>839</v>
      </c>
      <c r="B29" t="s">
        <v>12</v>
      </c>
      <c r="C29" t="s">
        <v>13</v>
      </c>
      <c r="D29">
        <v>1</v>
      </c>
      <c r="E29">
        <v>1</v>
      </c>
      <c r="F29">
        <v>171</v>
      </c>
      <c r="G29">
        <v>28</v>
      </c>
      <c r="H29">
        <v>83.62573099415205</v>
      </c>
    </row>
    <row r="30" spans="1:9" x14ac:dyDescent="0.2">
      <c r="A30">
        <v>849</v>
      </c>
      <c r="B30" t="s">
        <v>12</v>
      </c>
      <c r="C30" t="s">
        <v>13</v>
      </c>
      <c r="D30">
        <v>1</v>
      </c>
      <c r="E30">
        <v>2</v>
      </c>
      <c r="F30">
        <v>118</v>
      </c>
      <c r="G30">
        <v>24</v>
      </c>
      <c r="H30">
        <v>79.66101694915254</v>
      </c>
    </row>
    <row r="31" spans="1:9" x14ac:dyDescent="0.2">
      <c r="A31" s="13">
        <v>840</v>
      </c>
      <c r="B31" s="13" t="s">
        <v>12</v>
      </c>
      <c r="C31" s="13" t="s">
        <v>14</v>
      </c>
      <c r="D31" s="13">
        <v>2</v>
      </c>
      <c r="E31" s="13">
        <v>2</v>
      </c>
      <c r="F31" s="13">
        <v>68</v>
      </c>
      <c r="G31" s="13">
        <v>55</v>
      </c>
      <c r="H31" s="13">
        <v>19.117647058823529</v>
      </c>
      <c r="I31" t="s">
        <v>15</v>
      </c>
    </row>
    <row r="33" spans="1:8" x14ac:dyDescent="0.2">
      <c r="A33">
        <v>857</v>
      </c>
      <c r="B33" t="s">
        <v>16</v>
      </c>
      <c r="C33" t="s">
        <v>13</v>
      </c>
      <c r="D33">
        <v>3</v>
      </c>
      <c r="E33">
        <v>0</v>
      </c>
      <c r="F33">
        <v>156</v>
      </c>
      <c r="G33">
        <v>0</v>
      </c>
      <c r="H33">
        <v>100</v>
      </c>
    </row>
    <row r="34" spans="1:8" x14ac:dyDescent="0.2">
      <c r="A34">
        <v>852</v>
      </c>
      <c r="B34" t="s">
        <v>16</v>
      </c>
      <c r="C34" t="s">
        <v>13</v>
      </c>
      <c r="D34">
        <v>3</v>
      </c>
      <c r="E34">
        <v>1</v>
      </c>
      <c r="F34">
        <v>371</v>
      </c>
      <c r="G34">
        <v>33</v>
      </c>
      <c r="H34">
        <v>91.105121293800536</v>
      </c>
    </row>
    <row r="35" spans="1:8" x14ac:dyDescent="0.2">
      <c r="A35">
        <v>855</v>
      </c>
      <c r="B35" t="s">
        <v>16</v>
      </c>
      <c r="C35" t="s">
        <v>13</v>
      </c>
      <c r="D35">
        <v>5</v>
      </c>
      <c r="E35">
        <v>1</v>
      </c>
      <c r="F35">
        <v>184</v>
      </c>
      <c r="G35">
        <v>52</v>
      </c>
      <c r="H35">
        <v>71.739130434782624</v>
      </c>
    </row>
    <row r="36" spans="1:8" x14ac:dyDescent="0.2">
      <c r="A36">
        <v>858</v>
      </c>
      <c r="B36" t="s">
        <v>16</v>
      </c>
      <c r="C36" t="s">
        <v>13</v>
      </c>
      <c r="D36">
        <v>1</v>
      </c>
      <c r="E36">
        <v>2</v>
      </c>
      <c r="F36">
        <v>102</v>
      </c>
      <c r="G36">
        <v>85</v>
      </c>
      <c r="H36">
        <v>16.666666666666664</v>
      </c>
    </row>
    <row r="37" spans="1:8" x14ac:dyDescent="0.2">
      <c r="A37">
        <v>866</v>
      </c>
      <c r="B37" t="s">
        <v>16</v>
      </c>
      <c r="C37" t="s">
        <v>13</v>
      </c>
      <c r="D37">
        <v>4</v>
      </c>
      <c r="E37">
        <v>4</v>
      </c>
      <c r="F37">
        <v>171</v>
      </c>
      <c r="G37">
        <v>157</v>
      </c>
      <c r="H37">
        <v>8.1871345029239766</v>
      </c>
    </row>
    <row r="38" spans="1:8" x14ac:dyDescent="0.2">
      <c r="A38">
        <v>860</v>
      </c>
      <c r="B38" t="s">
        <v>16</v>
      </c>
      <c r="C38" t="s">
        <v>13</v>
      </c>
      <c r="D38">
        <v>8</v>
      </c>
      <c r="E38">
        <v>4</v>
      </c>
      <c r="F38">
        <v>249</v>
      </c>
      <c r="G38">
        <v>142</v>
      </c>
      <c r="H38">
        <v>42.971887550200805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97C6-9353-FE47-A829-67FDE1EC5274}">
  <dimension ref="A1:B11"/>
  <sheetViews>
    <sheetView workbookViewId="0">
      <selection activeCell="C30" sqref="C30"/>
    </sheetView>
  </sheetViews>
  <sheetFormatPr baseColWidth="10" defaultRowHeight="16" x14ac:dyDescent="0.2"/>
  <sheetData>
    <row r="1" spans="1:2" x14ac:dyDescent="0.2">
      <c r="A1" t="s">
        <v>18</v>
      </c>
      <c r="B1" t="s">
        <v>68</v>
      </c>
    </row>
    <row r="2" spans="1:2" x14ac:dyDescent="0.2">
      <c r="A2">
        <v>1</v>
      </c>
      <c r="B2">
        <v>2</v>
      </c>
    </row>
    <row r="3" spans="1:2" x14ac:dyDescent="0.2">
      <c r="A3">
        <v>1</v>
      </c>
      <c r="B3">
        <v>6</v>
      </c>
    </row>
    <row r="4" spans="1:2" x14ac:dyDescent="0.2">
      <c r="A4">
        <v>1</v>
      </c>
      <c r="B4">
        <v>7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2</v>
      </c>
      <c r="B7">
        <v>0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0</v>
      </c>
    </row>
    <row r="10" spans="1:2" x14ac:dyDescent="0.2">
      <c r="A10">
        <v>2</v>
      </c>
      <c r="B10">
        <v>1</v>
      </c>
    </row>
    <row r="11" spans="1:2" x14ac:dyDescent="0.2">
      <c r="A11">
        <v>2</v>
      </c>
      <c r="B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7C9B-1D10-384C-B63A-CA7C832F0B6C}">
  <dimension ref="A1:B1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20</v>
      </c>
      <c r="B1" t="s">
        <v>68</v>
      </c>
    </row>
    <row r="2" spans="1:2" x14ac:dyDescent="0.2">
      <c r="A2" t="s">
        <v>22</v>
      </c>
      <c r="B2">
        <v>1</v>
      </c>
    </row>
    <row r="3" spans="1:2" x14ac:dyDescent="0.2">
      <c r="A3" t="s">
        <v>22</v>
      </c>
      <c r="B3">
        <v>4</v>
      </c>
    </row>
    <row r="4" spans="1:2" x14ac:dyDescent="0.2">
      <c r="A4" t="s">
        <v>22</v>
      </c>
      <c r="B4">
        <v>4</v>
      </c>
    </row>
    <row r="5" spans="1:2" x14ac:dyDescent="0.2">
      <c r="A5" t="s">
        <v>22</v>
      </c>
      <c r="B5">
        <v>6</v>
      </c>
    </row>
    <row r="6" spans="1:2" x14ac:dyDescent="0.2">
      <c r="A6" t="s">
        <v>22</v>
      </c>
      <c r="B6">
        <v>2</v>
      </c>
    </row>
    <row r="7" spans="1:2" x14ac:dyDescent="0.2">
      <c r="A7" t="s">
        <v>22</v>
      </c>
      <c r="B7">
        <v>10</v>
      </c>
    </row>
    <row r="8" spans="1:2" x14ac:dyDescent="0.2">
      <c r="A8" t="s">
        <v>23</v>
      </c>
      <c r="B8">
        <v>2</v>
      </c>
    </row>
    <row r="9" spans="1:2" x14ac:dyDescent="0.2">
      <c r="A9" t="s">
        <v>23</v>
      </c>
      <c r="B9">
        <v>6</v>
      </c>
    </row>
    <row r="10" spans="1:2" x14ac:dyDescent="0.2">
      <c r="A10" t="s">
        <v>23</v>
      </c>
      <c r="B10">
        <v>7</v>
      </c>
    </row>
    <row r="11" spans="1:2" x14ac:dyDescent="0.2">
      <c r="A11" t="s">
        <v>23</v>
      </c>
      <c r="B11">
        <v>1</v>
      </c>
    </row>
    <row r="12" spans="1:2" x14ac:dyDescent="0.2">
      <c r="A12" t="s">
        <v>23</v>
      </c>
      <c r="B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DFEBF-2A68-1F42-A801-7FCD1A0C6F7D}">
  <dimension ref="A1:B12"/>
  <sheetViews>
    <sheetView workbookViewId="0">
      <selection activeCell="C36" sqref="C36"/>
    </sheetView>
  </sheetViews>
  <sheetFormatPr baseColWidth="10" defaultRowHeight="16" x14ac:dyDescent="0.2"/>
  <sheetData>
    <row r="1" spans="1:2" x14ac:dyDescent="0.2">
      <c r="A1" s="35" t="s">
        <v>20</v>
      </c>
      <c r="B1" s="35" t="s">
        <v>68</v>
      </c>
    </row>
    <row r="2" spans="1:2" x14ac:dyDescent="0.2">
      <c r="A2" t="s">
        <v>22</v>
      </c>
      <c r="B2">
        <v>0</v>
      </c>
    </row>
    <row r="3" spans="1:2" x14ac:dyDescent="0.2">
      <c r="A3" t="s">
        <v>22</v>
      </c>
      <c r="B3">
        <v>1</v>
      </c>
    </row>
    <row r="4" spans="1:2" x14ac:dyDescent="0.2">
      <c r="A4" t="s">
        <v>22</v>
      </c>
      <c r="B4">
        <v>1</v>
      </c>
    </row>
    <row r="5" spans="1:2" x14ac:dyDescent="0.2">
      <c r="A5" t="s">
        <v>22</v>
      </c>
      <c r="B5">
        <v>1</v>
      </c>
    </row>
    <row r="6" spans="1:2" x14ac:dyDescent="0.2">
      <c r="A6" t="s">
        <v>22</v>
      </c>
      <c r="B6">
        <v>3</v>
      </c>
    </row>
    <row r="7" spans="1:2" x14ac:dyDescent="0.2">
      <c r="A7" t="s">
        <v>22</v>
      </c>
      <c r="B7">
        <v>6</v>
      </c>
    </row>
    <row r="8" spans="1:2" x14ac:dyDescent="0.2">
      <c r="A8" t="s">
        <v>23</v>
      </c>
      <c r="B8">
        <v>0</v>
      </c>
    </row>
    <row r="9" spans="1:2" x14ac:dyDescent="0.2">
      <c r="A9" t="s">
        <v>23</v>
      </c>
      <c r="B9">
        <v>0</v>
      </c>
    </row>
    <row r="10" spans="1:2" x14ac:dyDescent="0.2">
      <c r="A10" t="s">
        <v>23</v>
      </c>
      <c r="B10">
        <v>0</v>
      </c>
    </row>
    <row r="11" spans="1:2" x14ac:dyDescent="0.2">
      <c r="A11" t="s">
        <v>23</v>
      </c>
      <c r="B11">
        <v>1</v>
      </c>
    </row>
    <row r="12" spans="1:2" x14ac:dyDescent="0.2">
      <c r="A12" t="s">
        <v>23</v>
      </c>
      <c r="B1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1932-F3C3-8B45-96AA-615CEBB0FA10}">
  <dimension ref="A1:B13"/>
  <sheetViews>
    <sheetView workbookViewId="0">
      <selection activeCell="C23" sqref="C23"/>
    </sheetView>
  </sheetViews>
  <sheetFormatPr baseColWidth="10" defaultRowHeight="16" x14ac:dyDescent="0.2"/>
  <sheetData>
    <row r="1" spans="1:2" x14ac:dyDescent="0.2">
      <c r="A1" t="s">
        <v>18</v>
      </c>
      <c r="B1" t="s">
        <v>68</v>
      </c>
    </row>
    <row r="2" spans="1:2" x14ac:dyDescent="0.2">
      <c r="A2">
        <v>1</v>
      </c>
      <c r="B2">
        <v>7</v>
      </c>
    </row>
    <row r="3" spans="1:2" x14ac:dyDescent="0.2">
      <c r="A3">
        <v>1</v>
      </c>
      <c r="B3">
        <v>6</v>
      </c>
    </row>
    <row r="4" spans="1:2" x14ac:dyDescent="0.2">
      <c r="A4">
        <v>1</v>
      </c>
      <c r="B4">
        <v>8</v>
      </c>
    </row>
    <row r="5" spans="1:2" x14ac:dyDescent="0.2">
      <c r="A5">
        <v>1</v>
      </c>
      <c r="B5">
        <v>7</v>
      </c>
    </row>
    <row r="6" spans="1:2" x14ac:dyDescent="0.2">
      <c r="A6">
        <v>1</v>
      </c>
      <c r="B6">
        <v>10</v>
      </c>
    </row>
    <row r="7" spans="1:2" x14ac:dyDescent="0.2">
      <c r="A7">
        <v>1</v>
      </c>
      <c r="B7">
        <v>13</v>
      </c>
    </row>
    <row r="8" spans="1:2" x14ac:dyDescent="0.2">
      <c r="A8">
        <v>2</v>
      </c>
      <c r="B8">
        <v>1</v>
      </c>
    </row>
    <row r="9" spans="1:2" x14ac:dyDescent="0.2">
      <c r="A9">
        <v>2</v>
      </c>
      <c r="B9">
        <v>2</v>
      </c>
    </row>
    <row r="10" spans="1:2" x14ac:dyDescent="0.2">
      <c r="A10">
        <v>2</v>
      </c>
      <c r="B10">
        <v>2</v>
      </c>
    </row>
    <row r="11" spans="1:2" x14ac:dyDescent="0.2">
      <c r="A11">
        <v>2</v>
      </c>
      <c r="B11">
        <v>4</v>
      </c>
    </row>
    <row r="12" spans="1:2" x14ac:dyDescent="0.2">
      <c r="A12">
        <v>2</v>
      </c>
      <c r="B12">
        <v>6</v>
      </c>
    </row>
    <row r="13" spans="1:2" x14ac:dyDescent="0.2">
      <c r="A13">
        <v>2</v>
      </c>
      <c r="B13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50FC-692A-0549-9EC9-56733F6E4A13}">
  <dimension ref="A1:B13"/>
  <sheetViews>
    <sheetView workbookViewId="0">
      <selection activeCell="C29" sqref="C29"/>
    </sheetView>
  </sheetViews>
  <sheetFormatPr baseColWidth="10" defaultRowHeight="16" x14ac:dyDescent="0.2"/>
  <sheetData>
    <row r="1" spans="1:2" x14ac:dyDescent="0.2">
      <c r="A1" t="s">
        <v>18</v>
      </c>
      <c r="B1" t="s">
        <v>68</v>
      </c>
    </row>
    <row r="2" spans="1:2" x14ac:dyDescent="0.2">
      <c r="A2">
        <v>1</v>
      </c>
      <c r="B2">
        <v>3</v>
      </c>
    </row>
    <row r="3" spans="1:2" x14ac:dyDescent="0.2">
      <c r="A3">
        <v>1</v>
      </c>
      <c r="B3">
        <v>3</v>
      </c>
    </row>
    <row r="4" spans="1:2" x14ac:dyDescent="0.2">
      <c r="A4">
        <v>1</v>
      </c>
      <c r="B4">
        <v>5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4</v>
      </c>
    </row>
    <row r="7" spans="1:2" x14ac:dyDescent="0.2">
      <c r="A7">
        <v>1</v>
      </c>
      <c r="B7">
        <v>8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1</v>
      </c>
    </row>
    <row r="10" spans="1:2" x14ac:dyDescent="0.2">
      <c r="A10">
        <v>2</v>
      </c>
      <c r="B10">
        <v>1</v>
      </c>
    </row>
    <row r="11" spans="1:2" x14ac:dyDescent="0.2">
      <c r="A11">
        <v>2</v>
      </c>
      <c r="B11">
        <v>2</v>
      </c>
    </row>
    <row r="12" spans="1:2" x14ac:dyDescent="0.2">
      <c r="A12">
        <v>2</v>
      </c>
      <c r="B12">
        <v>4</v>
      </c>
    </row>
    <row r="13" spans="1:2" x14ac:dyDescent="0.2">
      <c r="A13">
        <v>2</v>
      </c>
      <c r="B13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B120-031E-6546-98C0-C3C30145F3AD}">
  <dimension ref="A1:B13"/>
  <sheetViews>
    <sheetView workbookViewId="0">
      <selection activeCell="A8" sqref="A8:A13"/>
    </sheetView>
  </sheetViews>
  <sheetFormatPr baseColWidth="10" defaultRowHeight="16" x14ac:dyDescent="0.2"/>
  <sheetData>
    <row r="1" spans="1:2" x14ac:dyDescent="0.2">
      <c r="A1" s="35" t="s">
        <v>20</v>
      </c>
      <c r="B1" s="35" t="s">
        <v>68</v>
      </c>
    </row>
    <row r="2" spans="1:2" x14ac:dyDescent="0.2">
      <c r="A2" t="s">
        <v>22</v>
      </c>
      <c r="B2">
        <v>7</v>
      </c>
    </row>
    <row r="3" spans="1:2" x14ac:dyDescent="0.2">
      <c r="A3" t="s">
        <v>22</v>
      </c>
      <c r="B3">
        <v>6</v>
      </c>
    </row>
    <row r="4" spans="1:2" x14ac:dyDescent="0.2">
      <c r="A4" t="s">
        <v>22</v>
      </c>
      <c r="B4">
        <v>8</v>
      </c>
    </row>
    <row r="5" spans="1:2" x14ac:dyDescent="0.2">
      <c r="A5" t="s">
        <v>22</v>
      </c>
      <c r="B5">
        <v>7</v>
      </c>
    </row>
    <row r="6" spans="1:2" x14ac:dyDescent="0.2">
      <c r="A6" t="s">
        <v>22</v>
      </c>
      <c r="B6">
        <v>10</v>
      </c>
    </row>
    <row r="7" spans="1:2" x14ac:dyDescent="0.2">
      <c r="A7" t="s">
        <v>22</v>
      </c>
      <c r="B7">
        <v>13</v>
      </c>
    </row>
    <row r="8" spans="1:2" x14ac:dyDescent="0.2">
      <c r="A8" t="s">
        <v>23</v>
      </c>
      <c r="B8">
        <v>3</v>
      </c>
    </row>
    <row r="9" spans="1:2" x14ac:dyDescent="0.2">
      <c r="A9" t="s">
        <v>23</v>
      </c>
      <c r="B9">
        <v>3</v>
      </c>
    </row>
    <row r="10" spans="1:2" x14ac:dyDescent="0.2">
      <c r="A10" t="s">
        <v>23</v>
      </c>
      <c r="B10">
        <v>5</v>
      </c>
    </row>
    <row r="11" spans="1:2" x14ac:dyDescent="0.2">
      <c r="A11" t="s">
        <v>23</v>
      </c>
      <c r="B11">
        <v>1</v>
      </c>
    </row>
    <row r="12" spans="1:2" x14ac:dyDescent="0.2">
      <c r="A12" t="s">
        <v>23</v>
      </c>
      <c r="B12">
        <v>4</v>
      </c>
    </row>
    <row r="13" spans="1:2" x14ac:dyDescent="0.2">
      <c r="A13" t="s">
        <v>23</v>
      </c>
      <c r="B1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6255-D4A4-E842-B391-A1E8C47260E2}">
  <dimension ref="A1:B13"/>
  <sheetViews>
    <sheetView workbookViewId="0">
      <selection activeCell="D24" sqref="D24"/>
    </sheetView>
  </sheetViews>
  <sheetFormatPr baseColWidth="10" defaultRowHeight="16" x14ac:dyDescent="0.2"/>
  <sheetData>
    <row r="1" spans="1:2" x14ac:dyDescent="0.2">
      <c r="A1" s="35" t="s">
        <v>20</v>
      </c>
      <c r="B1" s="35" t="s">
        <v>68</v>
      </c>
    </row>
    <row r="2" spans="1:2" x14ac:dyDescent="0.2">
      <c r="A2" t="s">
        <v>22</v>
      </c>
      <c r="B2" s="35">
        <v>1</v>
      </c>
    </row>
    <row r="3" spans="1:2" x14ac:dyDescent="0.2">
      <c r="A3" t="s">
        <v>22</v>
      </c>
      <c r="B3" s="35">
        <v>2</v>
      </c>
    </row>
    <row r="4" spans="1:2" x14ac:dyDescent="0.2">
      <c r="A4" t="s">
        <v>22</v>
      </c>
      <c r="B4" s="35">
        <v>2</v>
      </c>
    </row>
    <row r="5" spans="1:2" x14ac:dyDescent="0.2">
      <c r="A5" t="s">
        <v>22</v>
      </c>
      <c r="B5" s="35">
        <v>4</v>
      </c>
    </row>
    <row r="6" spans="1:2" x14ac:dyDescent="0.2">
      <c r="A6" t="s">
        <v>22</v>
      </c>
      <c r="B6" s="35">
        <v>6</v>
      </c>
    </row>
    <row r="7" spans="1:2" x14ac:dyDescent="0.2">
      <c r="A7" t="s">
        <v>22</v>
      </c>
      <c r="B7" s="35">
        <v>7</v>
      </c>
    </row>
    <row r="8" spans="1:2" x14ac:dyDescent="0.2">
      <c r="A8" t="s">
        <v>23</v>
      </c>
      <c r="B8">
        <v>0</v>
      </c>
    </row>
    <row r="9" spans="1:2" x14ac:dyDescent="0.2">
      <c r="A9" t="s">
        <v>23</v>
      </c>
      <c r="B9">
        <v>1</v>
      </c>
    </row>
    <row r="10" spans="1:2" x14ac:dyDescent="0.2">
      <c r="A10" t="s">
        <v>23</v>
      </c>
      <c r="B10">
        <v>1</v>
      </c>
    </row>
    <row r="11" spans="1:2" x14ac:dyDescent="0.2">
      <c r="A11" t="s">
        <v>23</v>
      </c>
      <c r="B11">
        <v>2</v>
      </c>
    </row>
    <row r="12" spans="1:2" x14ac:dyDescent="0.2">
      <c r="A12" t="s">
        <v>23</v>
      </c>
      <c r="B12">
        <v>4</v>
      </c>
    </row>
    <row r="13" spans="1:2" x14ac:dyDescent="0.2">
      <c r="A13" t="s">
        <v>23</v>
      </c>
      <c r="B13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1B35-458A-5043-9DBC-79DB2BDA9B56}">
  <dimension ref="A1:B1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>
        <v>168</v>
      </c>
    </row>
    <row r="3" spans="1:2" x14ac:dyDescent="0.2">
      <c r="A3">
        <v>1</v>
      </c>
      <c r="B3">
        <v>110</v>
      </c>
    </row>
    <row r="4" spans="1:2" x14ac:dyDescent="0.2">
      <c r="A4">
        <v>1</v>
      </c>
      <c r="B4">
        <v>118</v>
      </c>
    </row>
    <row r="5" spans="1:2" x14ac:dyDescent="0.2">
      <c r="A5">
        <v>1</v>
      </c>
      <c r="B5">
        <v>115</v>
      </c>
    </row>
    <row r="6" spans="1:2" x14ac:dyDescent="0.2">
      <c r="A6">
        <v>1</v>
      </c>
      <c r="B6">
        <v>121</v>
      </c>
    </row>
    <row r="7" spans="1:2" x14ac:dyDescent="0.2">
      <c r="A7">
        <v>1</v>
      </c>
      <c r="B7">
        <v>210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35</v>
      </c>
    </row>
    <row r="10" spans="1:2" x14ac:dyDescent="0.2">
      <c r="A10">
        <v>2</v>
      </c>
      <c r="B10">
        <v>62</v>
      </c>
    </row>
    <row r="11" spans="1:2" x14ac:dyDescent="0.2">
      <c r="A11">
        <v>2</v>
      </c>
      <c r="B11">
        <v>42</v>
      </c>
    </row>
    <row r="12" spans="1:2" x14ac:dyDescent="0.2">
      <c r="A12">
        <v>2</v>
      </c>
      <c r="B12">
        <v>65</v>
      </c>
    </row>
    <row r="13" spans="1:2" x14ac:dyDescent="0.2">
      <c r="A13">
        <v>2</v>
      </c>
      <c r="B13">
        <v>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94A3-6094-DB4A-9BD8-3C24639570E4}">
  <dimension ref="A1:B11"/>
  <sheetViews>
    <sheetView workbookViewId="0">
      <selection activeCell="A12" sqref="A12:XFD12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>
        <v>231</v>
      </c>
    </row>
    <row r="3" spans="1:2" x14ac:dyDescent="0.2">
      <c r="A3">
        <v>1</v>
      </c>
      <c r="B3">
        <v>424</v>
      </c>
    </row>
    <row r="4" spans="1:2" x14ac:dyDescent="0.2">
      <c r="A4">
        <v>1</v>
      </c>
      <c r="B4">
        <v>619</v>
      </c>
    </row>
    <row r="5" spans="1:2" x14ac:dyDescent="0.2">
      <c r="A5">
        <v>1</v>
      </c>
      <c r="B5">
        <v>171</v>
      </c>
    </row>
    <row r="6" spans="1:2" x14ac:dyDescent="0.2">
      <c r="A6">
        <v>1</v>
      </c>
      <c r="B6">
        <v>118</v>
      </c>
    </row>
    <row r="7" spans="1:2" x14ac:dyDescent="0.2">
      <c r="A7">
        <v>2</v>
      </c>
      <c r="B7">
        <v>0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0</v>
      </c>
    </row>
    <row r="10" spans="1:2" x14ac:dyDescent="0.2">
      <c r="A10">
        <v>2</v>
      </c>
      <c r="B10">
        <v>28</v>
      </c>
    </row>
    <row r="11" spans="1:2" x14ac:dyDescent="0.2">
      <c r="A11">
        <v>2</v>
      </c>
      <c r="B11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F0F9-6AFC-CC41-BED1-2914CA6843E1}">
  <dimension ref="A1:B12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20</v>
      </c>
      <c r="B1" t="s">
        <v>19</v>
      </c>
    </row>
    <row r="2" spans="1:2" x14ac:dyDescent="0.2">
      <c r="A2" t="s">
        <v>22</v>
      </c>
      <c r="B2">
        <v>168</v>
      </c>
    </row>
    <row r="3" spans="1:2" x14ac:dyDescent="0.2">
      <c r="A3" t="s">
        <v>22</v>
      </c>
      <c r="B3">
        <v>110</v>
      </c>
    </row>
    <row r="4" spans="1:2" x14ac:dyDescent="0.2">
      <c r="A4" t="s">
        <v>22</v>
      </c>
      <c r="B4">
        <v>118</v>
      </c>
    </row>
    <row r="5" spans="1:2" x14ac:dyDescent="0.2">
      <c r="A5" t="s">
        <v>22</v>
      </c>
      <c r="B5">
        <v>115</v>
      </c>
    </row>
    <row r="6" spans="1:2" x14ac:dyDescent="0.2">
      <c r="A6" t="s">
        <v>22</v>
      </c>
      <c r="B6">
        <v>121</v>
      </c>
    </row>
    <row r="7" spans="1:2" x14ac:dyDescent="0.2">
      <c r="A7" t="s">
        <v>22</v>
      </c>
      <c r="B7">
        <v>210</v>
      </c>
    </row>
    <row r="8" spans="1:2" x14ac:dyDescent="0.2">
      <c r="A8" t="s">
        <v>23</v>
      </c>
      <c r="B8">
        <v>231</v>
      </c>
    </row>
    <row r="9" spans="1:2" x14ac:dyDescent="0.2">
      <c r="A9" t="s">
        <v>23</v>
      </c>
      <c r="B9">
        <v>424</v>
      </c>
    </row>
    <row r="10" spans="1:2" x14ac:dyDescent="0.2">
      <c r="A10" t="s">
        <v>23</v>
      </c>
      <c r="B10">
        <v>619</v>
      </c>
    </row>
    <row r="11" spans="1:2" x14ac:dyDescent="0.2">
      <c r="A11" t="s">
        <v>23</v>
      </c>
      <c r="B11">
        <v>171</v>
      </c>
    </row>
    <row r="12" spans="1:2" x14ac:dyDescent="0.2">
      <c r="A12" t="s">
        <v>23</v>
      </c>
      <c r="B12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79A8-B349-B84E-99FB-72028B9BE51C}">
  <dimension ref="A1:B13"/>
  <sheetViews>
    <sheetView tabSelected="1" workbookViewId="0">
      <selection activeCell="D31" sqref="D31"/>
    </sheetView>
  </sheetViews>
  <sheetFormatPr baseColWidth="10" defaultRowHeight="16" x14ac:dyDescent="0.2"/>
  <sheetData>
    <row r="1" spans="1:2" x14ac:dyDescent="0.2">
      <c r="A1" t="s">
        <v>21</v>
      </c>
      <c r="B1" t="s">
        <v>19</v>
      </c>
    </row>
    <row r="2" spans="1:2" x14ac:dyDescent="0.2">
      <c r="A2" t="s">
        <v>12</v>
      </c>
      <c r="B2">
        <v>168</v>
      </c>
    </row>
    <row r="3" spans="1:2" x14ac:dyDescent="0.2">
      <c r="A3" t="s">
        <v>12</v>
      </c>
      <c r="B3">
        <v>110</v>
      </c>
    </row>
    <row r="4" spans="1:2" x14ac:dyDescent="0.2">
      <c r="A4" t="s">
        <v>12</v>
      </c>
      <c r="B4">
        <v>118</v>
      </c>
    </row>
    <row r="5" spans="1:2" x14ac:dyDescent="0.2">
      <c r="A5" t="s">
        <v>12</v>
      </c>
      <c r="B5">
        <v>115</v>
      </c>
    </row>
    <row r="6" spans="1:2" x14ac:dyDescent="0.2">
      <c r="A6" t="s">
        <v>12</v>
      </c>
      <c r="B6">
        <v>121</v>
      </c>
    </row>
    <row r="7" spans="1:2" x14ac:dyDescent="0.2">
      <c r="A7" t="s">
        <v>12</v>
      </c>
      <c r="B7">
        <v>210</v>
      </c>
    </row>
    <row r="8" spans="1:2" x14ac:dyDescent="0.2">
      <c r="A8" t="s">
        <v>16</v>
      </c>
      <c r="B8">
        <v>189</v>
      </c>
    </row>
    <row r="9" spans="1:2" x14ac:dyDescent="0.2">
      <c r="A9" t="s">
        <v>16</v>
      </c>
      <c r="B9">
        <v>242</v>
      </c>
    </row>
    <row r="10" spans="1:2" x14ac:dyDescent="0.2">
      <c r="A10" t="s">
        <v>16</v>
      </c>
      <c r="B10">
        <v>292</v>
      </c>
    </row>
    <row r="11" spans="1:2" x14ac:dyDescent="0.2">
      <c r="A11" t="s">
        <v>16</v>
      </c>
      <c r="B11">
        <v>147</v>
      </c>
    </row>
    <row r="12" spans="1:2" x14ac:dyDescent="0.2">
      <c r="A12" t="s">
        <v>16</v>
      </c>
      <c r="B12">
        <v>241</v>
      </c>
    </row>
    <row r="13" spans="1:2" x14ac:dyDescent="0.2">
      <c r="A13" t="s">
        <v>16</v>
      </c>
      <c r="B13">
        <v>274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E60D-C587-744D-AD9C-CC75AA3271EB}">
  <dimension ref="A1:B12"/>
  <sheetViews>
    <sheetView workbookViewId="0">
      <selection activeCell="H28" sqref="H28"/>
    </sheetView>
  </sheetViews>
  <sheetFormatPr baseColWidth="10" defaultRowHeight="16" x14ac:dyDescent="0.2"/>
  <sheetData>
    <row r="1" spans="1:2" x14ac:dyDescent="0.2">
      <c r="A1" t="s">
        <v>20</v>
      </c>
      <c r="B1" t="s">
        <v>19</v>
      </c>
    </row>
    <row r="2" spans="1:2" x14ac:dyDescent="0.2">
      <c r="A2" t="s">
        <v>22</v>
      </c>
      <c r="B2">
        <v>0</v>
      </c>
    </row>
    <row r="3" spans="1:2" x14ac:dyDescent="0.2">
      <c r="A3" t="s">
        <v>22</v>
      </c>
      <c r="B3">
        <v>35</v>
      </c>
    </row>
    <row r="4" spans="1:2" x14ac:dyDescent="0.2">
      <c r="A4" t="s">
        <v>22</v>
      </c>
      <c r="B4">
        <v>62</v>
      </c>
    </row>
    <row r="5" spans="1:2" x14ac:dyDescent="0.2">
      <c r="A5" t="s">
        <v>22</v>
      </c>
      <c r="B5">
        <v>42</v>
      </c>
    </row>
    <row r="6" spans="1:2" x14ac:dyDescent="0.2">
      <c r="A6" t="s">
        <v>22</v>
      </c>
      <c r="B6">
        <v>65</v>
      </c>
    </row>
    <row r="7" spans="1:2" x14ac:dyDescent="0.2">
      <c r="A7" t="s">
        <v>22</v>
      </c>
      <c r="B7">
        <v>126</v>
      </c>
    </row>
    <row r="8" spans="1:2" x14ac:dyDescent="0.2">
      <c r="A8" t="s">
        <v>23</v>
      </c>
      <c r="B8">
        <v>0</v>
      </c>
    </row>
    <row r="9" spans="1:2" x14ac:dyDescent="0.2">
      <c r="A9" t="s">
        <v>23</v>
      </c>
      <c r="B9">
        <v>0</v>
      </c>
    </row>
    <row r="10" spans="1:2" x14ac:dyDescent="0.2">
      <c r="A10" t="s">
        <v>23</v>
      </c>
      <c r="B10">
        <v>0</v>
      </c>
    </row>
    <row r="11" spans="1:2" x14ac:dyDescent="0.2">
      <c r="A11" t="s">
        <v>23</v>
      </c>
      <c r="B11">
        <v>28</v>
      </c>
    </row>
    <row r="12" spans="1:2" x14ac:dyDescent="0.2">
      <c r="A12" t="s">
        <v>23</v>
      </c>
      <c r="B12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DB78-63FE-A946-87C8-AF15DCCFE73F}">
  <dimension ref="A1:B13"/>
  <sheetViews>
    <sheetView workbookViewId="0">
      <selection activeCell="D25" sqref="D25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>
        <v>189</v>
      </c>
    </row>
    <row r="3" spans="1:2" x14ac:dyDescent="0.2">
      <c r="A3">
        <v>1</v>
      </c>
      <c r="B3">
        <v>242</v>
      </c>
    </row>
    <row r="4" spans="1:2" x14ac:dyDescent="0.2">
      <c r="A4">
        <v>1</v>
      </c>
      <c r="B4">
        <v>292</v>
      </c>
    </row>
    <row r="5" spans="1:2" x14ac:dyDescent="0.2">
      <c r="A5">
        <v>1</v>
      </c>
      <c r="B5">
        <v>147</v>
      </c>
    </row>
    <row r="6" spans="1:2" x14ac:dyDescent="0.2">
      <c r="A6">
        <v>1</v>
      </c>
      <c r="B6">
        <v>241</v>
      </c>
    </row>
    <row r="7" spans="1:2" x14ac:dyDescent="0.2">
      <c r="A7">
        <v>1</v>
      </c>
      <c r="B7">
        <v>274</v>
      </c>
    </row>
    <row r="8" spans="1:2" x14ac:dyDescent="0.2">
      <c r="A8">
        <v>2</v>
      </c>
      <c r="B8">
        <v>46</v>
      </c>
    </row>
    <row r="9" spans="1:2" x14ac:dyDescent="0.2">
      <c r="A9">
        <v>2</v>
      </c>
      <c r="B9">
        <v>108</v>
      </c>
    </row>
    <row r="10" spans="1:2" x14ac:dyDescent="0.2">
      <c r="A10">
        <v>2</v>
      </c>
      <c r="B10">
        <v>125</v>
      </c>
    </row>
    <row r="11" spans="1:2" x14ac:dyDescent="0.2">
      <c r="A11">
        <v>2</v>
      </c>
      <c r="B11">
        <v>122</v>
      </c>
    </row>
    <row r="12" spans="1:2" x14ac:dyDescent="0.2">
      <c r="A12">
        <v>2</v>
      </c>
      <c r="B12">
        <v>76</v>
      </c>
    </row>
    <row r="13" spans="1:2" x14ac:dyDescent="0.2">
      <c r="A13">
        <v>2</v>
      </c>
      <c r="B13">
        <v>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1AE4-23B9-6C40-9B74-73470F44CE1A}">
  <dimension ref="A1:B13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>
        <v>1</v>
      </c>
      <c r="B2">
        <v>156</v>
      </c>
    </row>
    <row r="3" spans="1:2" x14ac:dyDescent="0.2">
      <c r="A3">
        <v>1</v>
      </c>
      <c r="B3">
        <v>371</v>
      </c>
    </row>
    <row r="4" spans="1:2" x14ac:dyDescent="0.2">
      <c r="A4">
        <v>1</v>
      </c>
      <c r="B4">
        <v>184</v>
      </c>
    </row>
    <row r="5" spans="1:2" x14ac:dyDescent="0.2">
      <c r="A5">
        <v>1</v>
      </c>
      <c r="B5">
        <v>102</v>
      </c>
    </row>
    <row r="6" spans="1:2" x14ac:dyDescent="0.2">
      <c r="A6">
        <v>1</v>
      </c>
      <c r="B6">
        <v>171</v>
      </c>
    </row>
    <row r="7" spans="1:2" x14ac:dyDescent="0.2">
      <c r="A7">
        <v>1</v>
      </c>
      <c r="B7">
        <v>249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33</v>
      </c>
    </row>
    <row r="10" spans="1:2" x14ac:dyDescent="0.2">
      <c r="A10">
        <v>2</v>
      </c>
      <c r="B10">
        <v>52</v>
      </c>
    </row>
    <row r="11" spans="1:2" x14ac:dyDescent="0.2">
      <c r="A11">
        <v>2</v>
      </c>
      <c r="B11">
        <v>85</v>
      </c>
    </row>
    <row r="12" spans="1:2" x14ac:dyDescent="0.2">
      <c r="A12">
        <v>2</v>
      </c>
      <c r="B12">
        <v>157</v>
      </c>
    </row>
    <row r="13" spans="1:2" x14ac:dyDescent="0.2">
      <c r="A13">
        <v>2</v>
      </c>
      <c r="B13">
        <v>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1F62-4845-3B40-B20E-2DA2F1C0F295}">
  <dimension ref="A1:B13"/>
  <sheetViews>
    <sheetView workbookViewId="0">
      <selection activeCell="I30" sqref="I30"/>
    </sheetView>
  </sheetViews>
  <sheetFormatPr baseColWidth="10" defaultRowHeight="16" x14ac:dyDescent="0.2"/>
  <sheetData>
    <row r="1" spans="1:2" x14ac:dyDescent="0.2">
      <c r="A1" t="s">
        <v>20</v>
      </c>
      <c r="B1" t="s">
        <v>19</v>
      </c>
    </row>
    <row r="2" spans="1:2" x14ac:dyDescent="0.2">
      <c r="A2" t="s">
        <v>22</v>
      </c>
      <c r="B2">
        <v>189</v>
      </c>
    </row>
    <row r="3" spans="1:2" x14ac:dyDescent="0.2">
      <c r="A3" t="s">
        <v>22</v>
      </c>
      <c r="B3">
        <v>242</v>
      </c>
    </row>
    <row r="4" spans="1:2" x14ac:dyDescent="0.2">
      <c r="A4" t="s">
        <v>22</v>
      </c>
      <c r="B4">
        <v>292</v>
      </c>
    </row>
    <row r="5" spans="1:2" x14ac:dyDescent="0.2">
      <c r="A5" t="s">
        <v>22</v>
      </c>
      <c r="B5">
        <v>147</v>
      </c>
    </row>
    <row r="6" spans="1:2" x14ac:dyDescent="0.2">
      <c r="A6" t="s">
        <v>22</v>
      </c>
      <c r="B6">
        <v>241</v>
      </c>
    </row>
    <row r="7" spans="1:2" x14ac:dyDescent="0.2">
      <c r="A7" t="s">
        <v>22</v>
      </c>
      <c r="B7">
        <v>274</v>
      </c>
    </row>
    <row r="8" spans="1:2" x14ac:dyDescent="0.2">
      <c r="A8" t="s">
        <v>23</v>
      </c>
      <c r="B8">
        <v>156</v>
      </c>
    </row>
    <row r="9" spans="1:2" x14ac:dyDescent="0.2">
      <c r="A9" t="s">
        <v>23</v>
      </c>
      <c r="B9">
        <v>371</v>
      </c>
    </row>
    <row r="10" spans="1:2" x14ac:dyDescent="0.2">
      <c r="A10" t="s">
        <v>23</v>
      </c>
      <c r="B10">
        <v>184</v>
      </c>
    </row>
    <row r="11" spans="1:2" x14ac:dyDescent="0.2">
      <c r="A11" t="s">
        <v>23</v>
      </c>
      <c r="B11">
        <v>102</v>
      </c>
    </row>
    <row r="12" spans="1:2" x14ac:dyDescent="0.2">
      <c r="A12" t="s">
        <v>23</v>
      </c>
      <c r="B12">
        <v>171</v>
      </c>
    </row>
    <row r="13" spans="1:2" x14ac:dyDescent="0.2">
      <c r="A13" t="s">
        <v>23</v>
      </c>
      <c r="B13">
        <v>249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DA9D-6AA0-C248-8EAD-CF8413394E56}">
  <dimension ref="A1:C13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20</v>
      </c>
      <c r="B1" t="s">
        <v>19</v>
      </c>
      <c r="C1" t="s">
        <v>21</v>
      </c>
    </row>
    <row r="2" spans="1:3" x14ac:dyDescent="0.2">
      <c r="A2" t="s">
        <v>22</v>
      </c>
      <c r="B2">
        <v>46</v>
      </c>
      <c r="C2" t="s">
        <v>16</v>
      </c>
    </row>
    <row r="3" spans="1:3" x14ac:dyDescent="0.2">
      <c r="A3" t="s">
        <v>22</v>
      </c>
      <c r="B3">
        <v>108</v>
      </c>
      <c r="C3" t="s">
        <v>16</v>
      </c>
    </row>
    <row r="4" spans="1:3" x14ac:dyDescent="0.2">
      <c r="A4" t="s">
        <v>22</v>
      </c>
      <c r="B4">
        <v>125</v>
      </c>
      <c r="C4" t="s">
        <v>16</v>
      </c>
    </row>
    <row r="5" spans="1:3" x14ac:dyDescent="0.2">
      <c r="A5" t="s">
        <v>22</v>
      </c>
      <c r="B5">
        <v>122</v>
      </c>
      <c r="C5" t="s">
        <v>16</v>
      </c>
    </row>
    <row r="6" spans="1:3" x14ac:dyDescent="0.2">
      <c r="A6" t="s">
        <v>22</v>
      </c>
      <c r="B6">
        <v>76</v>
      </c>
      <c r="C6" t="s">
        <v>16</v>
      </c>
    </row>
    <row r="7" spans="1:3" x14ac:dyDescent="0.2">
      <c r="A7" t="s">
        <v>22</v>
      </c>
      <c r="B7">
        <v>121</v>
      </c>
      <c r="C7" t="s">
        <v>16</v>
      </c>
    </row>
    <row r="8" spans="1:3" x14ac:dyDescent="0.2">
      <c r="A8" t="s">
        <v>23</v>
      </c>
      <c r="B8">
        <v>0</v>
      </c>
      <c r="C8" t="s">
        <v>16</v>
      </c>
    </row>
    <row r="9" spans="1:3" x14ac:dyDescent="0.2">
      <c r="A9" t="s">
        <v>23</v>
      </c>
      <c r="B9">
        <v>33</v>
      </c>
      <c r="C9" t="s">
        <v>16</v>
      </c>
    </row>
    <row r="10" spans="1:3" x14ac:dyDescent="0.2">
      <c r="A10" t="s">
        <v>23</v>
      </c>
      <c r="B10">
        <v>52</v>
      </c>
      <c r="C10" t="s">
        <v>16</v>
      </c>
    </row>
    <row r="11" spans="1:3" x14ac:dyDescent="0.2">
      <c r="A11" t="s">
        <v>23</v>
      </c>
      <c r="B11">
        <v>85</v>
      </c>
      <c r="C11" t="s">
        <v>16</v>
      </c>
    </row>
    <row r="12" spans="1:3" x14ac:dyDescent="0.2">
      <c r="A12" t="s">
        <v>23</v>
      </c>
      <c r="B12">
        <v>157</v>
      </c>
      <c r="C12" t="s">
        <v>16</v>
      </c>
    </row>
    <row r="13" spans="1:3" x14ac:dyDescent="0.2">
      <c r="A13" t="s">
        <v>23</v>
      </c>
      <c r="B13">
        <v>142</v>
      </c>
      <c r="C13" t="s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F0CC-775D-114D-B9ED-AE87778EE1D9}">
  <dimension ref="A1:D24"/>
  <sheetViews>
    <sheetView workbookViewId="0">
      <selection activeCell="I30" sqref="I30"/>
    </sheetView>
  </sheetViews>
  <sheetFormatPr baseColWidth="10" defaultRowHeight="16" x14ac:dyDescent="0.2"/>
  <sheetData>
    <row r="1" spans="1:4" x14ac:dyDescent="0.2">
      <c r="A1" t="s">
        <v>20</v>
      </c>
      <c r="B1" t="s">
        <v>19</v>
      </c>
      <c r="C1" t="s">
        <v>21</v>
      </c>
      <c r="D1" t="s">
        <v>24</v>
      </c>
    </row>
    <row r="2" spans="1:4" x14ac:dyDescent="0.2">
      <c r="A2" t="s">
        <v>22</v>
      </c>
      <c r="B2">
        <v>168</v>
      </c>
      <c r="C2" t="s">
        <v>12</v>
      </c>
      <c r="D2" t="s">
        <v>25</v>
      </c>
    </row>
    <row r="3" spans="1:4" x14ac:dyDescent="0.2">
      <c r="A3" t="s">
        <v>22</v>
      </c>
      <c r="B3">
        <v>110</v>
      </c>
      <c r="C3" t="s">
        <v>12</v>
      </c>
      <c r="D3" t="s">
        <v>25</v>
      </c>
    </row>
    <row r="4" spans="1:4" x14ac:dyDescent="0.2">
      <c r="A4" t="s">
        <v>22</v>
      </c>
      <c r="B4">
        <v>118</v>
      </c>
      <c r="C4" t="s">
        <v>12</v>
      </c>
      <c r="D4" t="s">
        <v>25</v>
      </c>
    </row>
    <row r="5" spans="1:4" x14ac:dyDescent="0.2">
      <c r="A5" t="s">
        <v>22</v>
      </c>
      <c r="B5">
        <v>115</v>
      </c>
      <c r="C5" t="s">
        <v>12</v>
      </c>
      <c r="D5" t="s">
        <v>25</v>
      </c>
    </row>
    <row r="6" spans="1:4" x14ac:dyDescent="0.2">
      <c r="A6" t="s">
        <v>22</v>
      </c>
      <c r="B6">
        <v>121</v>
      </c>
      <c r="C6" t="s">
        <v>12</v>
      </c>
      <c r="D6" t="s">
        <v>25</v>
      </c>
    </row>
    <row r="7" spans="1:4" x14ac:dyDescent="0.2">
      <c r="A7" t="s">
        <v>22</v>
      </c>
      <c r="B7">
        <v>210</v>
      </c>
      <c r="C7" t="s">
        <v>12</v>
      </c>
      <c r="D7" t="s">
        <v>25</v>
      </c>
    </row>
    <row r="8" spans="1:4" x14ac:dyDescent="0.2">
      <c r="A8" t="s">
        <v>22</v>
      </c>
      <c r="B8">
        <v>189</v>
      </c>
      <c r="C8" t="s">
        <v>16</v>
      </c>
      <c r="D8" t="s">
        <v>26</v>
      </c>
    </row>
    <row r="9" spans="1:4" x14ac:dyDescent="0.2">
      <c r="A9" t="s">
        <v>22</v>
      </c>
      <c r="B9">
        <v>242</v>
      </c>
      <c r="C9" t="s">
        <v>16</v>
      </c>
      <c r="D9" t="s">
        <v>26</v>
      </c>
    </row>
    <row r="10" spans="1:4" x14ac:dyDescent="0.2">
      <c r="A10" t="s">
        <v>22</v>
      </c>
      <c r="B10">
        <v>292</v>
      </c>
      <c r="C10" t="s">
        <v>16</v>
      </c>
      <c r="D10" t="s">
        <v>26</v>
      </c>
    </row>
    <row r="11" spans="1:4" x14ac:dyDescent="0.2">
      <c r="A11" t="s">
        <v>22</v>
      </c>
      <c r="B11">
        <v>147</v>
      </c>
      <c r="C11" t="s">
        <v>16</v>
      </c>
      <c r="D11" t="s">
        <v>26</v>
      </c>
    </row>
    <row r="12" spans="1:4" x14ac:dyDescent="0.2">
      <c r="A12" t="s">
        <v>22</v>
      </c>
      <c r="B12">
        <v>241</v>
      </c>
      <c r="C12" t="s">
        <v>16</v>
      </c>
      <c r="D12" t="s">
        <v>26</v>
      </c>
    </row>
    <row r="13" spans="1:4" x14ac:dyDescent="0.2">
      <c r="A13" t="s">
        <v>22</v>
      </c>
      <c r="B13">
        <v>274</v>
      </c>
      <c r="C13" t="s">
        <v>16</v>
      </c>
      <c r="D13" t="s">
        <v>26</v>
      </c>
    </row>
    <row r="14" spans="1:4" x14ac:dyDescent="0.2">
      <c r="A14" t="s">
        <v>23</v>
      </c>
      <c r="B14">
        <v>231</v>
      </c>
      <c r="C14" t="s">
        <v>12</v>
      </c>
      <c r="D14" t="s">
        <v>27</v>
      </c>
    </row>
    <row r="15" spans="1:4" x14ac:dyDescent="0.2">
      <c r="A15" t="s">
        <v>23</v>
      </c>
      <c r="B15">
        <v>424</v>
      </c>
      <c r="C15" t="s">
        <v>12</v>
      </c>
      <c r="D15" t="s">
        <v>27</v>
      </c>
    </row>
    <row r="16" spans="1:4" x14ac:dyDescent="0.2">
      <c r="A16" t="s">
        <v>23</v>
      </c>
      <c r="B16">
        <v>619</v>
      </c>
      <c r="C16" t="s">
        <v>12</v>
      </c>
      <c r="D16" t="s">
        <v>27</v>
      </c>
    </row>
    <row r="17" spans="1:4" x14ac:dyDescent="0.2">
      <c r="A17" t="s">
        <v>23</v>
      </c>
      <c r="B17">
        <v>171</v>
      </c>
      <c r="C17" t="s">
        <v>12</v>
      </c>
      <c r="D17" t="s">
        <v>27</v>
      </c>
    </row>
    <row r="18" spans="1:4" x14ac:dyDescent="0.2">
      <c r="A18" t="s">
        <v>23</v>
      </c>
      <c r="B18">
        <v>118</v>
      </c>
      <c r="C18" t="s">
        <v>12</v>
      </c>
      <c r="D18" t="s">
        <v>27</v>
      </c>
    </row>
    <row r="19" spans="1:4" x14ac:dyDescent="0.2">
      <c r="A19" t="s">
        <v>23</v>
      </c>
      <c r="B19">
        <v>156</v>
      </c>
      <c r="C19" t="s">
        <v>16</v>
      </c>
      <c r="D19" t="s">
        <v>28</v>
      </c>
    </row>
    <row r="20" spans="1:4" x14ac:dyDescent="0.2">
      <c r="A20" t="s">
        <v>23</v>
      </c>
      <c r="B20">
        <v>371</v>
      </c>
      <c r="C20" t="s">
        <v>16</v>
      </c>
      <c r="D20" t="s">
        <v>28</v>
      </c>
    </row>
    <row r="21" spans="1:4" x14ac:dyDescent="0.2">
      <c r="A21" t="s">
        <v>23</v>
      </c>
      <c r="B21">
        <v>184</v>
      </c>
      <c r="C21" t="s">
        <v>16</v>
      </c>
      <c r="D21" t="s">
        <v>28</v>
      </c>
    </row>
    <row r="22" spans="1:4" x14ac:dyDescent="0.2">
      <c r="A22" t="s">
        <v>23</v>
      </c>
      <c r="B22">
        <v>102</v>
      </c>
      <c r="C22" t="s">
        <v>16</v>
      </c>
      <c r="D22" t="s">
        <v>28</v>
      </c>
    </row>
    <row r="23" spans="1:4" x14ac:dyDescent="0.2">
      <c r="A23" t="s">
        <v>23</v>
      </c>
      <c r="B23">
        <v>171</v>
      </c>
      <c r="C23" t="s">
        <v>16</v>
      </c>
      <c r="D23" t="s">
        <v>28</v>
      </c>
    </row>
    <row r="24" spans="1:4" x14ac:dyDescent="0.2">
      <c r="A24" t="s">
        <v>23</v>
      </c>
      <c r="B24">
        <v>249</v>
      </c>
      <c r="C24" t="s">
        <v>16</v>
      </c>
      <c r="D24" t="s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FF95-4041-C64A-9E18-BD6E1072BECC}">
  <dimension ref="A1:D24"/>
  <sheetViews>
    <sheetView workbookViewId="0">
      <selection activeCell="A2" sqref="A2:D24"/>
    </sheetView>
  </sheetViews>
  <sheetFormatPr baseColWidth="10" defaultRowHeight="16" x14ac:dyDescent="0.2"/>
  <sheetData>
    <row r="1" spans="1:4" x14ac:dyDescent="0.2">
      <c r="A1" t="s">
        <v>20</v>
      </c>
      <c r="B1" t="s">
        <v>19</v>
      </c>
      <c r="C1" t="s">
        <v>21</v>
      </c>
      <c r="D1" t="s">
        <v>24</v>
      </c>
    </row>
    <row r="2" spans="1:4" x14ac:dyDescent="0.2">
      <c r="A2" t="s">
        <v>22</v>
      </c>
      <c r="B2">
        <v>0</v>
      </c>
      <c r="C2" t="s">
        <v>12</v>
      </c>
      <c r="D2" t="s">
        <v>25</v>
      </c>
    </row>
    <row r="3" spans="1:4" x14ac:dyDescent="0.2">
      <c r="A3" t="s">
        <v>22</v>
      </c>
      <c r="B3">
        <v>35</v>
      </c>
      <c r="C3" t="s">
        <v>12</v>
      </c>
      <c r="D3" t="s">
        <v>25</v>
      </c>
    </row>
    <row r="4" spans="1:4" x14ac:dyDescent="0.2">
      <c r="A4" t="s">
        <v>22</v>
      </c>
      <c r="B4">
        <v>62</v>
      </c>
      <c r="C4" t="s">
        <v>12</v>
      </c>
      <c r="D4" t="s">
        <v>25</v>
      </c>
    </row>
    <row r="5" spans="1:4" x14ac:dyDescent="0.2">
      <c r="A5" t="s">
        <v>22</v>
      </c>
      <c r="B5">
        <v>42</v>
      </c>
      <c r="C5" t="s">
        <v>12</v>
      </c>
      <c r="D5" t="s">
        <v>25</v>
      </c>
    </row>
    <row r="6" spans="1:4" x14ac:dyDescent="0.2">
      <c r="A6" t="s">
        <v>22</v>
      </c>
      <c r="B6">
        <v>65</v>
      </c>
      <c r="C6" t="s">
        <v>12</v>
      </c>
      <c r="D6" t="s">
        <v>25</v>
      </c>
    </row>
    <row r="7" spans="1:4" x14ac:dyDescent="0.2">
      <c r="A7" t="s">
        <v>22</v>
      </c>
      <c r="B7">
        <v>126</v>
      </c>
      <c r="C7" t="s">
        <v>12</v>
      </c>
      <c r="D7" t="s">
        <v>25</v>
      </c>
    </row>
    <row r="8" spans="1:4" x14ac:dyDescent="0.2">
      <c r="A8" t="s">
        <v>22</v>
      </c>
      <c r="B8">
        <v>46</v>
      </c>
      <c r="C8" t="s">
        <v>16</v>
      </c>
      <c r="D8" t="s">
        <v>26</v>
      </c>
    </row>
    <row r="9" spans="1:4" x14ac:dyDescent="0.2">
      <c r="A9" t="s">
        <v>22</v>
      </c>
      <c r="B9">
        <v>108</v>
      </c>
      <c r="C9" t="s">
        <v>16</v>
      </c>
      <c r="D9" t="s">
        <v>26</v>
      </c>
    </row>
    <row r="10" spans="1:4" x14ac:dyDescent="0.2">
      <c r="A10" t="s">
        <v>22</v>
      </c>
      <c r="B10">
        <v>125</v>
      </c>
      <c r="C10" t="s">
        <v>16</v>
      </c>
      <c r="D10" t="s">
        <v>26</v>
      </c>
    </row>
    <row r="11" spans="1:4" x14ac:dyDescent="0.2">
      <c r="A11" t="s">
        <v>22</v>
      </c>
      <c r="B11">
        <v>122</v>
      </c>
      <c r="C11" t="s">
        <v>16</v>
      </c>
      <c r="D11" t="s">
        <v>26</v>
      </c>
    </row>
    <row r="12" spans="1:4" x14ac:dyDescent="0.2">
      <c r="A12" t="s">
        <v>22</v>
      </c>
      <c r="B12">
        <v>76</v>
      </c>
      <c r="C12" t="s">
        <v>16</v>
      </c>
      <c r="D12" t="s">
        <v>26</v>
      </c>
    </row>
    <row r="13" spans="1:4" x14ac:dyDescent="0.2">
      <c r="A13" t="s">
        <v>22</v>
      </c>
      <c r="B13">
        <v>121</v>
      </c>
      <c r="C13" t="s">
        <v>16</v>
      </c>
      <c r="D13" t="s">
        <v>26</v>
      </c>
    </row>
    <row r="14" spans="1:4" x14ac:dyDescent="0.2">
      <c r="A14" t="s">
        <v>23</v>
      </c>
      <c r="B14">
        <v>0</v>
      </c>
      <c r="C14" t="s">
        <v>12</v>
      </c>
      <c r="D14" t="s">
        <v>27</v>
      </c>
    </row>
    <row r="15" spans="1:4" x14ac:dyDescent="0.2">
      <c r="A15" t="s">
        <v>23</v>
      </c>
      <c r="B15">
        <v>0</v>
      </c>
      <c r="C15" t="s">
        <v>12</v>
      </c>
      <c r="D15" t="s">
        <v>27</v>
      </c>
    </row>
    <row r="16" spans="1:4" x14ac:dyDescent="0.2">
      <c r="A16" t="s">
        <v>23</v>
      </c>
      <c r="B16">
        <v>0</v>
      </c>
      <c r="C16" t="s">
        <v>12</v>
      </c>
      <c r="D16" t="s">
        <v>27</v>
      </c>
    </row>
    <row r="17" spans="1:4" x14ac:dyDescent="0.2">
      <c r="A17" t="s">
        <v>23</v>
      </c>
      <c r="B17">
        <v>28</v>
      </c>
      <c r="C17" t="s">
        <v>12</v>
      </c>
      <c r="D17" t="s">
        <v>27</v>
      </c>
    </row>
    <row r="18" spans="1:4" x14ac:dyDescent="0.2">
      <c r="A18" t="s">
        <v>23</v>
      </c>
      <c r="B18">
        <v>24</v>
      </c>
      <c r="C18" t="s">
        <v>12</v>
      </c>
      <c r="D18" t="s">
        <v>27</v>
      </c>
    </row>
    <row r="19" spans="1:4" x14ac:dyDescent="0.2">
      <c r="A19" t="s">
        <v>23</v>
      </c>
      <c r="B19">
        <v>0</v>
      </c>
      <c r="C19" t="s">
        <v>16</v>
      </c>
      <c r="D19" t="s">
        <v>28</v>
      </c>
    </row>
    <row r="20" spans="1:4" x14ac:dyDescent="0.2">
      <c r="A20" t="s">
        <v>23</v>
      </c>
      <c r="B20">
        <v>33</v>
      </c>
      <c r="C20" t="s">
        <v>16</v>
      </c>
      <c r="D20" t="s">
        <v>28</v>
      </c>
    </row>
    <row r="21" spans="1:4" x14ac:dyDescent="0.2">
      <c r="A21" t="s">
        <v>23</v>
      </c>
      <c r="B21">
        <v>52</v>
      </c>
      <c r="C21" t="s">
        <v>16</v>
      </c>
      <c r="D21" t="s">
        <v>28</v>
      </c>
    </row>
    <row r="22" spans="1:4" x14ac:dyDescent="0.2">
      <c r="A22" t="s">
        <v>23</v>
      </c>
      <c r="B22">
        <v>85</v>
      </c>
      <c r="C22" t="s">
        <v>16</v>
      </c>
      <c r="D22" t="s">
        <v>28</v>
      </c>
    </row>
    <row r="23" spans="1:4" x14ac:dyDescent="0.2">
      <c r="A23" t="s">
        <v>23</v>
      </c>
      <c r="B23">
        <v>157</v>
      </c>
      <c r="C23" t="s">
        <v>16</v>
      </c>
      <c r="D23" t="s">
        <v>28</v>
      </c>
    </row>
    <row r="24" spans="1:4" x14ac:dyDescent="0.2">
      <c r="A24" t="s">
        <v>23</v>
      </c>
      <c r="B24">
        <v>142</v>
      </c>
      <c r="C24" t="s">
        <v>16</v>
      </c>
      <c r="D24" t="s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134E-E132-9240-B8A7-082315302E60}">
  <dimension ref="A1:D24"/>
  <sheetViews>
    <sheetView workbookViewId="0">
      <selection sqref="A1:D24"/>
    </sheetView>
  </sheetViews>
  <sheetFormatPr baseColWidth="10" defaultRowHeight="16" x14ac:dyDescent="0.2"/>
  <sheetData>
    <row r="1" spans="1:4" x14ac:dyDescent="0.2">
      <c r="A1" t="s">
        <v>20</v>
      </c>
      <c r="B1" t="s">
        <v>30</v>
      </c>
      <c r="C1" t="s">
        <v>21</v>
      </c>
      <c r="D1" t="s">
        <v>24</v>
      </c>
    </row>
    <row r="2" spans="1:4" x14ac:dyDescent="0.2">
      <c r="A2" t="s">
        <v>22</v>
      </c>
      <c r="B2" s="14">
        <v>100</v>
      </c>
      <c r="C2" t="s">
        <v>12</v>
      </c>
      <c r="D2" t="s">
        <v>25</v>
      </c>
    </row>
    <row r="3" spans="1:4" x14ac:dyDescent="0.2">
      <c r="A3" t="s">
        <v>22</v>
      </c>
      <c r="B3" s="14">
        <v>68.181818181818187</v>
      </c>
      <c r="C3" t="s">
        <v>12</v>
      </c>
      <c r="D3" t="s">
        <v>25</v>
      </c>
    </row>
    <row r="4" spans="1:4" x14ac:dyDescent="0.2">
      <c r="A4" t="s">
        <v>22</v>
      </c>
      <c r="B4" s="14">
        <v>47.457627118644062</v>
      </c>
      <c r="C4" t="s">
        <v>12</v>
      </c>
      <c r="D4" t="s">
        <v>25</v>
      </c>
    </row>
    <row r="5" spans="1:4" x14ac:dyDescent="0.2">
      <c r="A5" t="s">
        <v>22</v>
      </c>
      <c r="B5" s="14">
        <v>63.478260869565219</v>
      </c>
      <c r="C5" t="s">
        <v>12</v>
      </c>
      <c r="D5" t="s">
        <v>25</v>
      </c>
    </row>
    <row r="6" spans="1:4" x14ac:dyDescent="0.2">
      <c r="A6" t="s">
        <v>22</v>
      </c>
      <c r="B6" s="14">
        <v>46.280991735537192</v>
      </c>
      <c r="C6" t="s">
        <v>12</v>
      </c>
      <c r="D6" t="s">
        <v>25</v>
      </c>
    </row>
    <row r="7" spans="1:4" x14ac:dyDescent="0.2">
      <c r="A7" t="s">
        <v>22</v>
      </c>
      <c r="B7" s="14">
        <v>40</v>
      </c>
      <c r="C7" t="s">
        <v>12</v>
      </c>
      <c r="D7" t="s">
        <v>25</v>
      </c>
    </row>
    <row r="8" spans="1:4" x14ac:dyDescent="0.2">
      <c r="A8" t="s">
        <v>22</v>
      </c>
      <c r="B8" s="14">
        <v>75.661375661375658</v>
      </c>
      <c r="C8" t="s">
        <v>16</v>
      </c>
      <c r="D8" t="s">
        <v>26</v>
      </c>
    </row>
    <row r="9" spans="1:4" x14ac:dyDescent="0.2">
      <c r="A9" t="s">
        <v>22</v>
      </c>
      <c r="B9" s="14">
        <v>55.371900826446272</v>
      </c>
      <c r="C9" t="s">
        <v>16</v>
      </c>
      <c r="D9" t="s">
        <v>26</v>
      </c>
    </row>
    <row r="10" spans="1:4" x14ac:dyDescent="0.2">
      <c r="A10" t="s">
        <v>22</v>
      </c>
      <c r="B10" s="14">
        <v>57.191780821917803</v>
      </c>
      <c r="C10" t="s">
        <v>16</v>
      </c>
      <c r="D10" t="s">
        <v>26</v>
      </c>
    </row>
    <row r="11" spans="1:4" x14ac:dyDescent="0.2">
      <c r="A11" t="s">
        <v>22</v>
      </c>
      <c r="B11" s="14">
        <v>17.006802721088434</v>
      </c>
      <c r="C11" t="s">
        <v>16</v>
      </c>
      <c r="D11" t="s">
        <v>26</v>
      </c>
    </row>
    <row r="12" spans="1:4" x14ac:dyDescent="0.2">
      <c r="A12" t="s">
        <v>22</v>
      </c>
      <c r="B12" s="14">
        <v>68.46473029045643</v>
      </c>
      <c r="C12" t="s">
        <v>16</v>
      </c>
      <c r="D12" t="s">
        <v>26</v>
      </c>
    </row>
    <row r="13" spans="1:4" x14ac:dyDescent="0.2">
      <c r="A13" t="s">
        <v>22</v>
      </c>
      <c r="B13" s="14">
        <v>55.83941605839415</v>
      </c>
      <c r="C13" t="s">
        <v>16</v>
      </c>
      <c r="D13" t="s">
        <v>26</v>
      </c>
    </row>
    <row r="14" spans="1:4" x14ac:dyDescent="0.2">
      <c r="A14" t="s">
        <v>23</v>
      </c>
      <c r="B14" s="14">
        <v>100</v>
      </c>
      <c r="C14" t="s">
        <v>12</v>
      </c>
      <c r="D14" t="s">
        <v>27</v>
      </c>
    </row>
    <row r="15" spans="1:4" x14ac:dyDescent="0.2">
      <c r="A15" t="s">
        <v>23</v>
      </c>
      <c r="B15" s="14">
        <v>100</v>
      </c>
      <c r="C15" t="s">
        <v>12</v>
      </c>
      <c r="D15" t="s">
        <v>27</v>
      </c>
    </row>
    <row r="16" spans="1:4" x14ac:dyDescent="0.2">
      <c r="A16" t="s">
        <v>23</v>
      </c>
      <c r="B16" s="14">
        <v>100</v>
      </c>
      <c r="C16" t="s">
        <v>12</v>
      </c>
      <c r="D16" t="s">
        <v>27</v>
      </c>
    </row>
    <row r="17" spans="1:4" x14ac:dyDescent="0.2">
      <c r="A17" t="s">
        <v>23</v>
      </c>
      <c r="B17" s="14">
        <v>83.62573099415205</v>
      </c>
      <c r="C17" t="s">
        <v>12</v>
      </c>
      <c r="D17" t="s">
        <v>27</v>
      </c>
    </row>
    <row r="18" spans="1:4" x14ac:dyDescent="0.2">
      <c r="A18" t="s">
        <v>23</v>
      </c>
      <c r="B18" s="14">
        <v>79.66101694915254</v>
      </c>
      <c r="C18" t="s">
        <v>12</v>
      </c>
      <c r="D18" t="s">
        <v>27</v>
      </c>
    </row>
    <row r="19" spans="1:4" x14ac:dyDescent="0.2">
      <c r="A19" t="s">
        <v>23</v>
      </c>
      <c r="B19" s="14">
        <v>100</v>
      </c>
      <c r="C19" t="s">
        <v>16</v>
      </c>
      <c r="D19" t="s">
        <v>28</v>
      </c>
    </row>
    <row r="20" spans="1:4" x14ac:dyDescent="0.2">
      <c r="A20" t="s">
        <v>23</v>
      </c>
      <c r="B20" s="14">
        <v>91.105121293800536</v>
      </c>
      <c r="C20" t="s">
        <v>16</v>
      </c>
      <c r="D20" t="s">
        <v>28</v>
      </c>
    </row>
    <row r="21" spans="1:4" x14ac:dyDescent="0.2">
      <c r="A21" t="s">
        <v>23</v>
      </c>
      <c r="B21" s="14">
        <v>71.739130434782624</v>
      </c>
      <c r="C21" t="s">
        <v>16</v>
      </c>
      <c r="D21" t="s">
        <v>28</v>
      </c>
    </row>
    <row r="22" spans="1:4" x14ac:dyDescent="0.2">
      <c r="A22" t="s">
        <v>23</v>
      </c>
      <c r="B22" s="14">
        <v>16.666666666666664</v>
      </c>
      <c r="C22" t="s">
        <v>16</v>
      </c>
      <c r="D22" t="s">
        <v>28</v>
      </c>
    </row>
    <row r="23" spans="1:4" x14ac:dyDescent="0.2">
      <c r="A23" t="s">
        <v>23</v>
      </c>
      <c r="B23" s="14">
        <v>8.1871345029239766</v>
      </c>
      <c r="C23" t="s">
        <v>16</v>
      </c>
      <c r="D23" t="s">
        <v>28</v>
      </c>
    </row>
    <row r="24" spans="1:4" x14ac:dyDescent="0.2">
      <c r="A24" t="s">
        <v>23</v>
      </c>
      <c r="B24" s="14">
        <v>42.971887550200805</v>
      </c>
      <c r="C24" t="s">
        <v>16</v>
      </c>
      <c r="D24" t="s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2ACB-B77F-BE44-AFD0-D07F10698DD3}">
  <dimension ref="A1:D12"/>
  <sheetViews>
    <sheetView workbookViewId="0">
      <selection activeCell="K12" sqref="K12"/>
    </sheetView>
  </sheetViews>
  <sheetFormatPr baseColWidth="10" defaultRowHeight="16" x14ac:dyDescent="0.2"/>
  <sheetData>
    <row r="1" spans="1:4" x14ac:dyDescent="0.2">
      <c r="A1" t="s">
        <v>20</v>
      </c>
      <c r="B1" t="s">
        <v>30</v>
      </c>
      <c r="C1" t="s">
        <v>21</v>
      </c>
      <c r="D1" t="s">
        <v>24</v>
      </c>
    </row>
    <row r="2" spans="1:4" x14ac:dyDescent="0.2">
      <c r="A2" t="s">
        <v>22</v>
      </c>
      <c r="B2" s="14">
        <v>100</v>
      </c>
      <c r="C2" t="s">
        <v>12</v>
      </c>
      <c r="D2" t="s">
        <v>25</v>
      </c>
    </row>
    <row r="3" spans="1:4" x14ac:dyDescent="0.2">
      <c r="A3" t="s">
        <v>22</v>
      </c>
      <c r="B3" s="14">
        <v>68.181818181818187</v>
      </c>
      <c r="C3" t="s">
        <v>12</v>
      </c>
      <c r="D3" t="s">
        <v>25</v>
      </c>
    </row>
    <row r="4" spans="1:4" x14ac:dyDescent="0.2">
      <c r="A4" t="s">
        <v>22</v>
      </c>
      <c r="B4" s="14">
        <v>47.457627118644062</v>
      </c>
      <c r="C4" t="s">
        <v>12</v>
      </c>
      <c r="D4" t="s">
        <v>25</v>
      </c>
    </row>
    <row r="5" spans="1:4" x14ac:dyDescent="0.2">
      <c r="A5" t="s">
        <v>22</v>
      </c>
      <c r="B5" s="14">
        <v>63.478260869565219</v>
      </c>
      <c r="C5" t="s">
        <v>12</v>
      </c>
      <c r="D5" t="s">
        <v>25</v>
      </c>
    </row>
    <row r="6" spans="1:4" x14ac:dyDescent="0.2">
      <c r="A6" t="s">
        <v>22</v>
      </c>
      <c r="B6" s="14">
        <v>46.280991735537192</v>
      </c>
      <c r="C6" t="s">
        <v>12</v>
      </c>
      <c r="D6" t="s">
        <v>25</v>
      </c>
    </row>
    <row r="7" spans="1:4" x14ac:dyDescent="0.2">
      <c r="A7" t="s">
        <v>22</v>
      </c>
      <c r="B7" s="14">
        <v>40</v>
      </c>
      <c r="C7" t="s">
        <v>12</v>
      </c>
      <c r="D7" t="s">
        <v>25</v>
      </c>
    </row>
    <row r="8" spans="1:4" x14ac:dyDescent="0.2">
      <c r="A8" t="s">
        <v>23</v>
      </c>
      <c r="B8" s="14">
        <v>100</v>
      </c>
      <c r="C8" t="s">
        <v>12</v>
      </c>
      <c r="D8" t="s">
        <v>27</v>
      </c>
    </row>
    <row r="9" spans="1:4" x14ac:dyDescent="0.2">
      <c r="A9" t="s">
        <v>23</v>
      </c>
      <c r="B9" s="14">
        <v>100</v>
      </c>
      <c r="C9" t="s">
        <v>12</v>
      </c>
      <c r="D9" t="s">
        <v>27</v>
      </c>
    </row>
    <row r="10" spans="1:4" x14ac:dyDescent="0.2">
      <c r="A10" t="s">
        <v>23</v>
      </c>
      <c r="B10" s="14">
        <v>100</v>
      </c>
      <c r="C10" t="s">
        <v>12</v>
      </c>
      <c r="D10" t="s">
        <v>27</v>
      </c>
    </row>
    <row r="11" spans="1:4" x14ac:dyDescent="0.2">
      <c r="A11" t="s">
        <v>23</v>
      </c>
      <c r="B11" s="14">
        <v>83.62573099415205</v>
      </c>
      <c r="C11" t="s">
        <v>12</v>
      </c>
      <c r="D11" t="s">
        <v>27</v>
      </c>
    </row>
    <row r="12" spans="1:4" x14ac:dyDescent="0.2">
      <c r="A12" t="s">
        <v>23</v>
      </c>
      <c r="B12" s="14">
        <v>79.66101694915254</v>
      </c>
      <c r="C12" t="s">
        <v>12</v>
      </c>
      <c r="D12" t="s">
        <v>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724-92A3-7742-ADF2-DC48B80C2705}">
  <dimension ref="A1:D13"/>
  <sheetViews>
    <sheetView workbookViewId="0">
      <selection activeCell="G21" sqref="G21"/>
    </sheetView>
  </sheetViews>
  <sheetFormatPr baseColWidth="10" defaultRowHeight="16" x14ac:dyDescent="0.2"/>
  <sheetData>
    <row r="1" spans="1:4" x14ac:dyDescent="0.2">
      <c r="A1" t="s">
        <v>20</v>
      </c>
      <c r="B1" t="s">
        <v>30</v>
      </c>
      <c r="C1" t="s">
        <v>21</v>
      </c>
      <c r="D1" t="s">
        <v>24</v>
      </c>
    </row>
    <row r="2" spans="1:4" x14ac:dyDescent="0.2">
      <c r="A2" t="s">
        <v>22</v>
      </c>
      <c r="B2" s="14">
        <v>75.661375661375658</v>
      </c>
      <c r="C2" t="s">
        <v>16</v>
      </c>
      <c r="D2" t="s">
        <v>26</v>
      </c>
    </row>
    <row r="3" spans="1:4" x14ac:dyDescent="0.2">
      <c r="A3" t="s">
        <v>22</v>
      </c>
      <c r="B3" s="14">
        <v>55.371900826446272</v>
      </c>
      <c r="C3" t="s">
        <v>16</v>
      </c>
      <c r="D3" t="s">
        <v>26</v>
      </c>
    </row>
    <row r="4" spans="1:4" x14ac:dyDescent="0.2">
      <c r="A4" t="s">
        <v>22</v>
      </c>
      <c r="B4" s="14">
        <v>57.191780821917803</v>
      </c>
      <c r="C4" t="s">
        <v>16</v>
      </c>
      <c r="D4" t="s">
        <v>26</v>
      </c>
    </row>
    <row r="5" spans="1:4" x14ac:dyDescent="0.2">
      <c r="A5" t="s">
        <v>22</v>
      </c>
      <c r="B5" s="14">
        <v>17.006802721088434</v>
      </c>
      <c r="C5" t="s">
        <v>16</v>
      </c>
      <c r="D5" t="s">
        <v>26</v>
      </c>
    </row>
    <row r="6" spans="1:4" x14ac:dyDescent="0.2">
      <c r="A6" t="s">
        <v>22</v>
      </c>
      <c r="B6" s="14">
        <v>68.46473029045643</v>
      </c>
      <c r="C6" t="s">
        <v>16</v>
      </c>
      <c r="D6" t="s">
        <v>26</v>
      </c>
    </row>
    <row r="7" spans="1:4" x14ac:dyDescent="0.2">
      <c r="A7" t="s">
        <v>22</v>
      </c>
      <c r="B7" s="14">
        <v>55.83941605839415</v>
      </c>
      <c r="C7" t="s">
        <v>16</v>
      </c>
      <c r="D7" t="s">
        <v>26</v>
      </c>
    </row>
    <row r="8" spans="1:4" x14ac:dyDescent="0.2">
      <c r="A8" t="s">
        <v>23</v>
      </c>
      <c r="B8" s="14">
        <v>100</v>
      </c>
      <c r="C8" t="s">
        <v>16</v>
      </c>
      <c r="D8" t="s">
        <v>28</v>
      </c>
    </row>
    <row r="9" spans="1:4" x14ac:dyDescent="0.2">
      <c r="A9" t="s">
        <v>23</v>
      </c>
      <c r="B9" s="14">
        <v>91.105121293800536</v>
      </c>
      <c r="C9" t="s">
        <v>16</v>
      </c>
      <c r="D9" t="s">
        <v>28</v>
      </c>
    </row>
    <row r="10" spans="1:4" x14ac:dyDescent="0.2">
      <c r="A10" t="s">
        <v>23</v>
      </c>
      <c r="B10" s="14">
        <v>71.739130434782624</v>
      </c>
      <c r="C10" t="s">
        <v>16</v>
      </c>
      <c r="D10" t="s">
        <v>28</v>
      </c>
    </row>
    <row r="11" spans="1:4" x14ac:dyDescent="0.2">
      <c r="A11" t="s">
        <v>23</v>
      </c>
      <c r="B11" s="14">
        <v>16.666666666666664</v>
      </c>
      <c r="C11" t="s">
        <v>16</v>
      </c>
      <c r="D11" t="s">
        <v>28</v>
      </c>
    </row>
    <row r="12" spans="1:4" x14ac:dyDescent="0.2">
      <c r="A12" t="s">
        <v>23</v>
      </c>
      <c r="B12" s="14">
        <v>8.1871345029239766</v>
      </c>
      <c r="C12" t="s">
        <v>16</v>
      </c>
      <c r="D12" t="s">
        <v>28</v>
      </c>
    </row>
    <row r="13" spans="1:4" x14ac:dyDescent="0.2">
      <c r="A13" t="s">
        <v>23</v>
      </c>
      <c r="B13" s="14">
        <v>42.971887550200805</v>
      </c>
      <c r="C13" t="s">
        <v>16</v>
      </c>
      <c r="D1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7CB-C6F1-9C43-AA7F-E40E5640CE7F}">
  <dimension ref="A1:B12"/>
  <sheetViews>
    <sheetView workbookViewId="0">
      <selection activeCell="C23" sqref="C23"/>
    </sheetView>
  </sheetViews>
  <sheetFormatPr baseColWidth="10" defaultRowHeight="16" x14ac:dyDescent="0.2"/>
  <sheetData>
    <row r="1" spans="1:2" x14ac:dyDescent="0.2">
      <c r="A1" t="s">
        <v>21</v>
      </c>
      <c r="B1" t="s">
        <v>19</v>
      </c>
    </row>
    <row r="2" spans="1:2" x14ac:dyDescent="0.2">
      <c r="A2" t="s">
        <v>12</v>
      </c>
      <c r="B2">
        <v>231</v>
      </c>
    </row>
    <row r="3" spans="1:2" x14ac:dyDescent="0.2">
      <c r="A3" t="s">
        <v>12</v>
      </c>
      <c r="B3">
        <v>424</v>
      </c>
    </row>
    <row r="4" spans="1:2" x14ac:dyDescent="0.2">
      <c r="A4" t="s">
        <v>12</v>
      </c>
      <c r="B4">
        <v>619</v>
      </c>
    </row>
    <row r="5" spans="1:2" x14ac:dyDescent="0.2">
      <c r="A5" t="s">
        <v>12</v>
      </c>
      <c r="B5">
        <v>171</v>
      </c>
    </row>
    <row r="6" spans="1:2" x14ac:dyDescent="0.2">
      <c r="A6" t="s">
        <v>12</v>
      </c>
      <c r="B6">
        <v>118</v>
      </c>
    </row>
    <row r="7" spans="1:2" x14ac:dyDescent="0.2">
      <c r="A7" t="s">
        <v>16</v>
      </c>
      <c r="B7">
        <v>156</v>
      </c>
    </row>
    <row r="8" spans="1:2" x14ac:dyDescent="0.2">
      <c r="A8" t="s">
        <v>16</v>
      </c>
      <c r="B8">
        <v>371</v>
      </c>
    </row>
    <row r="9" spans="1:2" x14ac:dyDescent="0.2">
      <c r="A9" t="s">
        <v>16</v>
      </c>
      <c r="B9">
        <v>184</v>
      </c>
    </row>
    <row r="10" spans="1:2" x14ac:dyDescent="0.2">
      <c r="A10" t="s">
        <v>16</v>
      </c>
      <c r="B10">
        <v>102</v>
      </c>
    </row>
    <row r="11" spans="1:2" x14ac:dyDescent="0.2">
      <c r="A11" t="s">
        <v>16</v>
      </c>
      <c r="B11">
        <v>171</v>
      </c>
    </row>
    <row r="12" spans="1:2" x14ac:dyDescent="0.2">
      <c r="A12" t="s">
        <v>16</v>
      </c>
      <c r="B12">
        <v>249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81B7-8BD2-A645-8C21-800F7B61D975}">
  <dimension ref="A1:AA38"/>
  <sheetViews>
    <sheetView zoomScale="80" zoomScaleNormal="80" workbookViewId="0">
      <selection activeCell="M26" sqref="M26:M38"/>
    </sheetView>
  </sheetViews>
  <sheetFormatPr baseColWidth="10" defaultRowHeight="16" x14ac:dyDescent="0.2"/>
  <cols>
    <col min="23" max="23" width="16.33203125" customWidth="1"/>
    <col min="24" max="24" width="20.1640625" customWidth="1"/>
  </cols>
  <sheetData>
    <row r="1" spans="1:27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spans="1:27" ht="17" thickBot="1" x14ac:dyDescent="0.25">
      <c r="A2" s="3"/>
      <c r="B2" s="4"/>
      <c r="C2" s="5"/>
      <c r="D2" s="5"/>
    </row>
    <row r="3" spans="1:27" ht="17" thickBot="1" x14ac:dyDescent="0.25">
      <c r="AA3" s="7" t="s">
        <v>12</v>
      </c>
    </row>
    <row r="4" spans="1:27" ht="17" thickBot="1" x14ac:dyDescent="0.25">
      <c r="A4" s="6" t="s">
        <v>2</v>
      </c>
    </row>
    <row r="5" spans="1:27" ht="17" thickBot="1" x14ac:dyDescent="0.25">
      <c r="A5" s="7" t="s">
        <v>3</v>
      </c>
      <c r="B5" s="8"/>
      <c r="J5" s="8" t="s">
        <v>70</v>
      </c>
      <c r="K5" s="8"/>
      <c r="L5" s="8"/>
      <c r="M5" s="8"/>
      <c r="N5" s="8"/>
    </row>
    <row r="6" spans="1:27" ht="17" thickBot="1" x14ac:dyDescent="0.25">
      <c r="D6" s="8" t="s">
        <v>4</v>
      </c>
      <c r="E6" s="8" t="s">
        <v>5</v>
      </c>
      <c r="F6" s="8" t="s">
        <v>4</v>
      </c>
      <c r="G6" s="8" t="s">
        <v>5</v>
      </c>
      <c r="H6" s="8"/>
      <c r="J6" s="8" t="s">
        <v>71</v>
      </c>
      <c r="K6" s="8"/>
      <c r="L6" s="8"/>
      <c r="M6" s="8" t="s">
        <v>69</v>
      </c>
      <c r="N6" s="8"/>
    </row>
    <row r="7" spans="1:27" ht="17" thickBot="1" x14ac:dyDescent="0.25">
      <c r="A7" s="9" t="s">
        <v>6</v>
      </c>
      <c r="B7" s="9" t="s">
        <v>7</v>
      </c>
      <c r="C7" s="9" t="s">
        <v>8</v>
      </c>
      <c r="D7" s="9" t="s">
        <v>9</v>
      </c>
      <c r="E7" s="9" t="s">
        <v>9</v>
      </c>
      <c r="F7" s="9" t="s">
        <v>10</v>
      </c>
      <c r="G7" s="9" t="s">
        <v>10</v>
      </c>
      <c r="H7" s="10" t="s">
        <v>11</v>
      </c>
      <c r="J7" s="8" t="s">
        <v>34</v>
      </c>
      <c r="K7" s="8" t="s">
        <v>35</v>
      </c>
      <c r="M7" s="8" t="s">
        <v>34</v>
      </c>
      <c r="N7" s="8" t="s">
        <v>35</v>
      </c>
      <c r="S7" s="23" t="s">
        <v>73</v>
      </c>
      <c r="T7" t="s">
        <v>75</v>
      </c>
    </row>
    <row r="8" spans="1:27" x14ac:dyDescent="0.2">
      <c r="A8">
        <v>835</v>
      </c>
      <c r="B8" t="s">
        <v>12</v>
      </c>
      <c r="C8" t="s">
        <v>13</v>
      </c>
      <c r="D8">
        <v>1</v>
      </c>
      <c r="E8">
        <v>0</v>
      </c>
      <c r="F8">
        <v>168</v>
      </c>
      <c r="G8">
        <v>0</v>
      </c>
      <c r="H8">
        <v>100</v>
      </c>
      <c r="J8" s="36">
        <v>0.3888888888888889</v>
      </c>
      <c r="K8" s="36">
        <v>0.16527777777777777</v>
      </c>
      <c r="M8">
        <v>560</v>
      </c>
      <c r="N8">
        <v>238</v>
      </c>
      <c r="S8" s="15"/>
      <c r="T8" s="16"/>
      <c r="U8" s="16" t="s">
        <v>31</v>
      </c>
      <c r="V8" s="16" t="s">
        <v>32</v>
      </c>
      <c r="W8" s="16" t="s">
        <v>40</v>
      </c>
      <c r="X8" s="17"/>
    </row>
    <row r="9" spans="1:27" x14ac:dyDescent="0.2">
      <c r="A9">
        <v>801</v>
      </c>
      <c r="B9" t="s">
        <v>12</v>
      </c>
      <c r="C9" t="s">
        <v>13</v>
      </c>
      <c r="D9">
        <v>4</v>
      </c>
      <c r="E9">
        <v>1</v>
      </c>
      <c r="F9">
        <v>110</v>
      </c>
      <c r="G9">
        <v>35</v>
      </c>
      <c r="H9">
        <v>68.181818181818187</v>
      </c>
      <c r="J9" s="36">
        <v>0.3888888888888889</v>
      </c>
      <c r="K9" s="36">
        <v>0.17708333333333334</v>
      </c>
      <c r="M9">
        <v>560</v>
      </c>
      <c r="N9">
        <v>255</v>
      </c>
      <c r="S9" s="18"/>
      <c r="X9" s="19"/>
    </row>
    <row r="10" spans="1:27" x14ac:dyDescent="0.2">
      <c r="A10">
        <v>817</v>
      </c>
      <c r="B10" t="s">
        <v>12</v>
      </c>
      <c r="C10" t="s">
        <v>13</v>
      </c>
      <c r="D10">
        <v>4</v>
      </c>
      <c r="E10">
        <v>1</v>
      </c>
      <c r="F10">
        <v>118</v>
      </c>
      <c r="G10">
        <v>62</v>
      </c>
      <c r="H10">
        <v>47.457627118644062</v>
      </c>
      <c r="J10" s="36">
        <v>0.54305555555555551</v>
      </c>
      <c r="K10" s="36">
        <v>0.23611111111111113</v>
      </c>
      <c r="M10">
        <v>782</v>
      </c>
      <c r="N10">
        <v>340</v>
      </c>
      <c r="S10" s="18" t="s">
        <v>88</v>
      </c>
      <c r="X10" s="19"/>
    </row>
    <row r="11" spans="1:27" x14ac:dyDescent="0.2">
      <c r="A11">
        <v>821</v>
      </c>
      <c r="B11" t="s">
        <v>12</v>
      </c>
      <c r="C11" t="s">
        <v>13</v>
      </c>
      <c r="D11">
        <v>6</v>
      </c>
      <c r="E11">
        <v>1</v>
      </c>
      <c r="F11">
        <v>115</v>
      </c>
      <c r="G11">
        <v>42</v>
      </c>
      <c r="H11">
        <v>63.478260869565219</v>
      </c>
      <c r="J11" s="36">
        <v>0.57291666666666663</v>
      </c>
      <c r="K11" s="36">
        <v>0.22777777777777777</v>
      </c>
      <c r="M11">
        <v>825</v>
      </c>
      <c r="N11">
        <v>328</v>
      </c>
      <c r="S11" s="18"/>
      <c r="T11" t="s">
        <v>34</v>
      </c>
      <c r="U11" s="14">
        <f>AVERAGE(M8:M13)</f>
        <v>682.83333333333337</v>
      </c>
      <c r="V11" s="14">
        <f>STDEV(M8:M13)</f>
        <v>195.07989816141153</v>
      </c>
      <c r="W11" t="s">
        <v>36</v>
      </c>
      <c r="X11" s="19" t="s">
        <v>77</v>
      </c>
      <c r="Y11" s="39" t="s">
        <v>78</v>
      </c>
    </row>
    <row r="12" spans="1:27" x14ac:dyDescent="0.2">
      <c r="A12">
        <v>806</v>
      </c>
      <c r="B12" t="s">
        <v>12</v>
      </c>
      <c r="C12" t="s">
        <v>13</v>
      </c>
      <c r="D12">
        <v>2</v>
      </c>
      <c r="E12">
        <v>3</v>
      </c>
      <c r="F12">
        <v>121</v>
      </c>
      <c r="G12">
        <v>65</v>
      </c>
      <c r="H12">
        <v>46.280991735537192</v>
      </c>
      <c r="J12" s="36">
        <v>0.2986111111111111</v>
      </c>
      <c r="K12" s="36">
        <v>0.32291666666666669</v>
      </c>
      <c r="M12">
        <v>430</v>
      </c>
      <c r="N12">
        <v>465</v>
      </c>
      <c r="S12" s="18"/>
      <c r="T12" t="s">
        <v>35</v>
      </c>
      <c r="U12" s="14">
        <f>AVERAGE(N8:N13)</f>
        <v>405.33333333333331</v>
      </c>
      <c r="V12" s="14">
        <f>STDEV(N8:N13)</f>
        <v>212.10531975098283</v>
      </c>
      <c r="W12" t="s">
        <v>37</v>
      </c>
      <c r="X12" s="19" t="s">
        <v>79</v>
      </c>
      <c r="Y12" s="39" t="s">
        <v>80</v>
      </c>
    </row>
    <row r="13" spans="1:27" x14ac:dyDescent="0.2">
      <c r="A13">
        <v>808</v>
      </c>
      <c r="B13" t="s">
        <v>12</v>
      </c>
      <c r="C13" t="s">
        <v>13</v>
      </c>
      <c r="D13">
        <v>10</v>
      </c>
      <c r="E13">
        <v>6</v>
      </c>
      <c r="F13">
        <v>210</v>
      </c>
      <c r="G13">
        <v>126</v>
      </c>
      <c r="H13">
        <v>40</v>
      </c>
      <c r="J13" s="36">
        <v>0.65277777777777779</v>
      </c>
      <c r="K13" s="36">
        <v>0.55972222222222223</v>
      </c>
      <c r="M13">
        <v>940</v>
      </c>
      <c r="N13">
        <v>806</v>
      </c>
      <c r="S13" s="18"/>
      <c r="U13" s="14"/>
      <c r="V13" s="14"/>
      <c r="X13" s="19"/>
    </row>
    <row r="14" spans="1:27" x14ac:dyDescent="0.2">
      <c r="S14" s="18" t="s">
        <v>29</v>
      </c>
      <c r="U14" s="14"/>
      <c r="V14" s="14"/>
      <c r="X14" s="19"/>
    </row>
    <row r="15" spans="1:27" x14ac:dyDescent="0.2">
      <c r="A15">
        <v>813</v>
      </c>
      <c r="B15" t="s">
        <v>16</v>
      </c>
      <c r="C15" t="s">
        <v>13</v>
      </c>
      <c r="D15">
        <v>7</v>
      </c>
      <c r="E15">
        <v>1</v>
      </c>
      <c r="F15">
        <v>189</v>
      </c>
      <c r="G15">
        <v>46</v>
      </c>
      <c r="H15">
        <v>75.661375661375658</v>
      </c>
      <c r="J15" s="36">
        <v>0.65347222222222223</v>
      </c>
      <c r="K15" s="36">
        <v>0.21388888888888891</v>
      </c>
      <c r="M15">
        <v>941</v>
      </c>
      <c r="N15">
        <v>308</v>
      </c>
      <c r="S15" s="18"/>
      <c r="T15" t="s">
        <v>34</v>
      </c>
      <c r="U15" s="14">
        <f>AVERAGE(M26:M30)</f>
        <v>895.4</v>
      </c>
      <c r="V15" s="14">
        <f>STDEV(M26:M30)</f>
        <v>529.38247043135084</v>
      </c>
      <c r="W15" t="s">
        <v>38</v>
      </c>
      <c r="X15" s="19" t="s">
        <v>77</v>
      </c>
      <c r="Y15" s="39" t="s">
        <v>78</v>
      </c>
    </row>
    <row r="16" spans="1:27" x14ac:dyDescent="0.2">
      <c r="A16">
        <v>811</v>
      </c>
      <c r="B16" t="s">
        <v>16</v>
      </c>
      <c r="C16" t="s">
        <v>13</v>
      </c>
      <c r="D16">
        <v>6</v>
      </c>
      <c r="E16">
        <v>2</v>
      </c>
      <c r="F16">
        <v>242</v>
      </c>
      <c r="G16">
        <v>108</v>
      </c>
      <c r="H16">
        <v>55.371900826446272</v>
      </c>
      <c r="J16" s="36">
        <v>0.56180555555555556</v>
      </c>
      <c r="K16" s="36">
        <v>0.25694444444444448</v>
      </c>
      <c r="M16">
        <v>809</v>
      </c>
      <c r="N16">
        <v>370</v>
      </c>
      <c r="S16" s="18"/>
      <c r="T16" t="s">
        <v>35</v>
      </c>
      <c r="U16" s="14">
        <f>AVERAGE(N26:N30)</f>
        <v>361</v>
      </c>
      <c r="V16" s="14">
        <f>STDEV(N26:N30)</f>
        <v>53.497663500381023</v>
      </c>
      <c r="W16" t="s">
        <v>39</v>
      </c>
      <c r="X16" s="19" t="s">
        <v>81</v>
      </c>
      <c r="Y16" s="39" t="s">
        <v>80</v>
      </c>
    </row>
    <row r="17" spans="1:27" ht="17" thickBot="1" x14ac:dyDescent="0.25">
      <c r="A17">
        <v>826</v>
      </c>
      <c r="B17" t="s">
        <v>16</v>
      </c>
      <c r="C17" t="s">
        <v>13</v>
      </c>
      <c r="D17">
        <v>8</v>
      </c>
      <c r="E17">
        <v>2</v>
      </c>
      <c r="F17">
        <v>292</v>
      </c>
      <c r="G17">
        <v>125</v>
      </c>
      <c r="H17">
        <v>57.191780821917803</v>
      </c>
      <c r="J17" s="36">
        <v>0.77777777777777779</v>
      </c>
      <c r="K17" s="36">
        <v>0.31944444444444448</v>
      </c>
      <c r="M17">
        <v>1120</v>
      </c>
      <c r="N17">
        <v>460</v>
      </c>
      <c r="S17" s="20"/>
      <c r="T17" s="21" t="s">
        <v>49</v>
      </c>
      <c r="U17" s="21" t="s">
        <v>48</v>
      </c>
      <c r="V17" s="21"/>
      <c r="W17" s="21"/>
      <c r="X17" s="22"/>
    </row>
    <row r="18" spans="1:27" x14ac:dyDescent="0.2">
      <c r="A18">
        <v>802</v>
      </c>
      <c r="B18" t="s">
        <v>16</v>
      </c>
      <c r="C18" t="s">
        <v>13</v>
      </c>
      <c r="D18">
        <v>7</v>
      </c>
      <c r="E18">
        <v>4</v>
      </c>
      <c r="F18">
        <v>147</v>
      </c>
      <c r="G18">
        <v>122</v>
      </c>
      <c r="H18">
        <v>17.006802721088434</v>
      </c>
      <c r="J18" s="36">
        <v>0.57638888888888895</v>
      </c>
      <c r="K18" s="36">
        <v>0.44791666666666669</v>
      </c>
      <c r="M18">
        <v>830</v>
      </c>
      <c r="N18">
        <v>645</v>
      </c>
    </row>
    <row r="19" spans="1:27" x14ac:dyDescent="0.2">
      <c r="A19">
        <v>807</v>
      </c>
      <c r="B19" t="s">
        <v>16</v>
      </c>
      <c r="C19" t="s">
        <v>13</v>
      </c>
      <c r="D19">
        <v>10</v>
      </c>
      <c r="E19">
        <v>6</v>
      </c>
      <c r="F19">
        <v>241</v>
      </c>
      <c r="G19">
        <v>76</v>
      </c>
      <c r="H19">
        <v>68.46473029045643</v>
      </c>
      <c r="J19" s="36">
        <v>0.79513888888888884</v>
      </c>
      <c r="K19" s="36">
        <v>0.4826388888888889</v>
      </c>
      <c r="M19">
        <v>1145</v>
      </c>
      <c r="N19">
        <v>695</v>
      </c>
    </row>
    <row r="20" spans="1:27" ht="17" thickBot="1" x14ac:dyDescent="0.25">
      <c r="A20">
        <v>804</v>
      </c>
      <c r="B20" t="s">
        <v>16</v>
      </c>
      <c r="C20" t="s">
        <v>13</v>
      </c>
      <c r="D20">
        <v>13</v>
      </c>
      <c r="E20">
        <v>7</v>
      </c>
      <c r="F20">
        <v>274</v>
      </c>
      <c r="G20">
        <v>121</v>
      </c>
      <c r="H20">
        <v>55.83941605839415</v>
      </c>
      <c r="J20" s="37">
        <v>1.0069444444444444</v>
      </c>
      <c r="K20" s="36">
        <v>0.6875</v>
      </c>
      <c r="M20">
        <v>1450</v>
      </c>
      <c r="N20">
        <v>990</v>
      </c>
    </row>
    <row r="21" spans="1:27" ht="17" thickBot="1" x14ac:dyDescent="0.25">
      <c r="S21" s="23" t="s">
        <v>74</v>
      </c>
      <c r="T21" t="s">
        <v>76</v>
      </c>
    </row>
    <row r="22" spans="1:27" ht="17" thickBot="1" x14ac:dyDescent="0.25">
      <c r="A22" s="11" t="s">
        <v>17</v>
      </c>
      <c r="B22" s="12"/>
      <c r="C22" s="12"/>
      <c r="D22" s="12"/>
      <c r="E22" s="12"/>
      <c r="F22" s="12"/>
      <c r="G22" s="12"/>
      <c r="H22" s="12"/>
      <c r="I22" s="12"/>
      <c r="S22" s="15"/>
      <c r="T22" s="16"/>
      <c r="U22" s="16" t="s">
        <v>31</v>
      </c>
      <c r="V22" s="16" t="s">
        <v>32</v>
      </c>
      <c r="W22" s="16" t="s">
        <v>40</v>
      </c>
      <c r="X22" s="17"/>
    </row>
    <row r="23" spans="1:27" ht="17" thickBot="1" x14ac:dyDescent="0.25">
      <c r="A23" s="7" t="s">
        <v>3</v>
      </c>
      <c r="B23" s="8"/>
      <c r="J23" s="8" t="s">
        <v>70</v>
      </c>
      <c r="K23" s="8"/>
      <c r="L23" s="8"/>
      <c r="M23" s="8"/>
      <c r="N23" s="8"/>
      <c r="S23" s="18"/>
      <c r="X23" s="19"/>
    </row>
    <row r="24" spans="1:27" x14ac:dyDescent="0.2">
      <c r="D24" s="8" t="s">
        <v>4</v>
      </c>
      <c r="E24" s="8" t="s">
        <v>5</v>
      </c>
      <c r="F24" s="8" t="s">
        <v>4</v>
      </c>
      <c r="G24" s="8" t="s">
        <v>5</v>
      </c>
      <c r="H24" s="8"/>
      <c r="J24" s="8" t="s">
        <v>71</v>
      </c>
      <c r="K24" s="8"/>
      <c r="L24" s="8"/>
      <c r="M24" s="8" t="s">
        <v>69</v>
      </c>
      <c r="N24" s="8"/>
      <c r="S24" s="18" t="s">
        <v>88</v>
      </c>
      <c r="X24" s="19"/>
    </row>
    <row r="25" spans="1:27" x14ac:dyDescent="0.2">
      <c r="A25" s="9" t="s">
        <v>6</v>
      </c>
      <c r="B25" s="9" t="s">
        <v>7</v>
      </c>
      <c r="C25" s="9" t="s">
        <v>8</v>
      </c>
      <c r="D25" s="9" t="s">
        <v>9</v>
      </c>
      <c r="E25" s="9" t="s">
        <v>9</v>
      </c>
      <c r="F25" s="9" t="s">
        <v>10</v>
      </c>
      <c r="G25" s="9" t="s">
        <v>10</v>
      </c>
      <c r="H25" s="10" t="s">
        <v>11</v>
      </c>
      <c r="J25" s="8" t="s">
        <v>34</v>
      </c>
      <c r="K25" s="8" t="s">
        <v>35</v>
      </c>
      <c r="M25" s="8" t="s">
        <v>34</v>
      </c>
      <c r="N25" s="8" t="s">
        <v>35</v>
      </c>
      <c r="S25" s="18"/>
      <c r="T25" t="s">
        <v>34</v>
      </c>
      <c r="U25" s="14">
        <f>AVERAGE(M15:M20)</f>
        <v>1049.1666666666667</v>
      </c>
      <c r="V25" s="14">
        <f>STDEV(M15:M20)</f>
        <v>241.77792841090067</v>
      </c>
      <c r="W25" t="s">
        <v>36</v>
      </c>
      <c r="X25" s="19" t="s">
        <v>82</v>
      </c>
      <c r="Y25" s="39" t="s">
        <v>83</v>
      </c>
    </row>
    <row r="26" spans="1:27" x14ac:dyDescent="0.2">
      <c r="A26">
        <v>847</v>
      </c>
      <c r="B26" t="s">
        <v>12</v>
      </c>
      <c r="C26" t="s">
        <v>13</v>
      </c>
      <c r="D26">
        <v>2</v>
      </c>
      <c r="E26">
        <v>0</v>
      </c>
      <c r="F26">
        <v>231</v>
      </c>
      <c r="G26">
        <v>0</v>
      </c>
      <c r="H26">
        <v>100</v>
      </c>
      <c r="J26" s="36">
        <v>0.41666666666666669</v>
      </c>
      <c r="K26" s="36">
        <v>0.25694444444444448</v>
      </c>
      <c r="M26">
        <v>600</v>
      </c>
      <c r="N26">
        <v>370</v>
      </c>
      <c r="S26" s="18"/>
      <c r="T26" t="s">
        <v>35</v>
      </c>
      <c r="U26" s="14">
        <f>AVERAGE(N15:N20)</f>
        <v>578</v>
      </c>
      <c r="V26" s="14">
        <f>STDEV(N15:N20)</f>
        <v>252.19436948512549</v>
      </c>
      <c r="W26" t="s">
        <v>37</v>
      </c>
      <c r="X26" s="19" t="s">
        <v>85</v>
      </c>
      <c r="Y26" s="39" t="s">
        <v>86</v>
      </c>
    </row>
    <row r="27" spans="1:27" x14ac:dyDescent="0.2">
      <c r="A27">
        <v>841</v>
      </c>
      <c r="B27" t="s">
        <v>12</v>
      </c>
      <c r="C27" t="s">
        <v>13</v>
      </c>
      <c r="D27">
        <v>6</v>
      </c>
      <c r="E27">
        <v>0</v>
      </c>
      <c r="F27">
        <v>424</v>
      </c>
      <c r="G27">
        <v>0</v>
      </c>
      <c r="H27">
        <v>100</v>
      </c>
      <c r="J27" s="36">
        <v>0.79166666666666663</v>
      </c>
      <c r="K27" s="36">
        <v>0.20833333333333334</v>
      </c>
      <c r="M27">
        <v>1140</v>
      </c>
      <c r="N27">
        <v>300</v>
      </c>
      <c r="S27" s="18"/>
      <c r="U27" s="14"/>
      <c r="V27" s="14"/>
      <c r="X27" s="19"/>
    </row>
    <row r="28" spans="1:27" x14ac:dyDescent="0.2">
      <c r="A28">
        <v>871</v>
      </c>
      <c r="B28" t="s">
        <v>12</v>
      </c>
      <c r="C28" t="s">
        <v>13</v>
      </c>
      <c r="D28">
        <v>7</v>
      </c>
      <c r="E28">
        <v>0</v>
      </c>
      <c r="F28">
        <v>619</v>
      </c>
      <c r="G28">
        <v>0</v>
      </c>
      <c r="H28">
        <v>100</v>
      </c>
      <c r="J28" s="37">
        <v>1.1923611111111112</v>
      </c>
      <c r="K28" s="36">
        <v>0.27986111111111112</v>
      </c>
      <c r="M28">
        <v>1717</v>
      </c>
      <c r="N28">
        <v>403</v>
      </c>
      <c r="S28" s="18" t="s">
        <v>29</v>
      </c>
      <c r="U28" s="14"/>
      <c r="V28" s="14"/>
      <c r="X28" s="19"/>
    </row>
    <row r="29" spans="1:27" x14ac:dyDescent="0.2">
      <c r="A29">
        <v>839</v>
      </c>
      <c r="B29" t="s">
        <v>12</v>
      </c>
      <c r="C29" t="s">
        <v>13</v>
      </c>
      <c r="D29">
        <v>1</v>
      </c>
      <c r="E29">
        <v>1</v>
      </c>
      <c r="F29">
        <v>171</v>
      </c>
      <c r="G29">
        <v>28</v>
      </c>
      <c r="H29">
        <v>83.62573099415205</v>
      </c>
      <c r="J29" s="36">
        <v>0.33333333333333331</v>
      </c>
      <c r="K29" s="36">
        <v>0.21666666666666667</v>
      </c>
      <c r="M29">
        <v>480</v>
      </c>
      <c r="N29">
        <v>312</v>
      </c>
      <c r="S29" s="18"/>
      <c r="T29" t="s">
        <v>34</v>
      </c>
      <c r="U29" s="14">
        <f>AVERAGE(M33:M38)</f>
        <v>860.83333333333337</v>
      </c>
      <c r="V29" s="14">
        <f>STDEV(M33:M38)</f>
        <v>294.62818376161266</v>
      </c>
      <c r="W29" t="s">
        <v>38</v>
      </c>
      <c r="X29" s="19" t="s">
        <v>84</v>
      </c>
      <c r="Y29" s="39" t="s">
        <v>83</v>
      </c>
    </row>
    <row r="30" spans="1:27" x14ac:dyDescent="0.2">
      <c r="A30">
        <v>849</v>
      </c>
      <c r="B30" t="s">
        <v>12</v>
      </c>
      <c r="C30" t="s">
        <v>13</v>
      </c>
      <c r="D30">
        <v>1</v>
      </c>
      <c r="E30">
        <v>2</v>
      </c>
      <c r="F30">
        <v>118</v>
      </c>
      <c r="G30">
        <v>24</v>
      </c>
      <c r="H30">
        <v>79.66101694915254</v>
      </c>
      <c r="J30" s="36">
        <v>0.375</v>
      </c>
      <c r="K30" s="36">
        <v>0.29166666666666669</v>
      </c>
      <c r="M30">
        <v>540</v>
      </c>
      <c r="N30">
        <v>420</v>
      </c>
      <c r="S30" s="18"/>
      <c r="T30" t="s">
        <v>35</v>
      </c>
      <c r="U30" s="14">
        <f>AVERAGE(N33:N38)</f>
        <v>583.33333333333337</v>
      </c>
      <c r="V30" s="14">
        <f>STDEV(N33:N38)</f>
        <v>257.63669510895892</v>
      </c>
      <c r="W30" t="s">
        <v>39</v>
      </c>
      <c r="X30" s="19" t="s">
        <v>87</v>
      </c>
      <c r="Y30" s="39" t="s">
        <v>86</v>
      </c>
    </row>
    <row r="31" spans="1:27" ht="17" thickBot="1" x14ac:dyDescent="0.25">
      <c r="A31" s="13">
        <v>840</v>
      </c>
      <c r="B31" s="13" t="s">
        <v>12</v>
      </c>
      <c r="C31" s="13" t="s">
        <v>14</v>
      </c>
      <c r="D31" s="13">
        <v>2</v>
      </c>
      <c r="E31" s="13">
        <v>2</v>
      </c>
      <c r="F31" s="13">
        <v>68</v>
      </c>
      <c r="G31" s="13">
        <v>55</v>
      </c>
      <c r="H31" s="13">
        <v>19.117647058823529</v>
      </c>
      <c r="I31" t="s">
        <v>15</v>
      </c>
      <c r="S31" s="20"/>
      <c r="T31" s="21" t="s">
        <v>48</v>
      </c>
      <c r="U31" s="21"/>
      <c r="V31" s="21"/>
      <c r="W31" s="21"/>
      <c r="X31" s="22"/>
    </row>
    <row r="32" spans="1:27" ht="17" thickBot="1" x14ac:dyDescent="0.25">
      <c r="AA32" s="38" t="s">
        <v>16</v>
      </c>
    </row>
    <row r="33" spans="1:14" x14ac:dyDescent="0.2">
      <c r="A33">
        <v>857</v>
      </c>
      <c r="B33" t="s">
        <v>16</v>
      </c>
      <c r="C33" t="s">
        <v>13</v>
      </c>
      <c r="D33">
        <v>3</v>
      </c>
      <c r="E33">
        <v>0</v>
      </c>
      <c r="F33">
        <v>156</v>
      </c>
      <c r="G33">
        <v>0</v>
      </c>
      <c r="H33">
        <v>100</v>
      </c>
      <c r="J33" s="36">
        <v>0.4458333333333333</v>
      </c>
      <c r="K33" s="36">
        <v>0.22916666666666666</v>
      </c>
      <c r="M33">
        <v>642</v>
      </c>
      <c r="N33">
        <v>330</v>
      </c>
    </row>
    <row r="34" spans="1:14" x14ac:dyDescent="0.2">
      <c r="A34">
        <v>852</v>
      </c>
      <c r="B34" t="s">
        <v>16</v>
      </c>
      <c r="C34" t="s">
        <v>13</v>
      </c>
      <c r="D34">
        <v>3</v>
      </c>
      <c r="E34">
        <v>1</v>
      </c>
      <c r="F34">
        <v>371</v>
      </c>
      <c r="G34">
        <v>33</v>
      </c>
      <c r="H34">
        <v>91.105121293800536</v>
      </c>
      <c r="J34" s="36">
        <v>0.71180555555555547</v>
      </c>
      <c r="K34" s="36">
        <v>0.30208333333333331</v>
      </c>
      <c r="M34">
        <v>1025</v>
      </c>
      <c r="N34">
        <v>435</v>
      </c>
    </row>
    <row r="35" spans="1:14" x14ac:dyDescent="0.2">
      <c r="A35">
        <v>855</v>
      </c>
      <c r="B35" t="s">
        <v>16</v>
      </c>
      <c r="C35" t="s">
        <v>13</v>
      </c>
      <c r="D35">
        <v>5</v>
      </c>
      <c r="E35">
        <v>1</v>
      </c>
      <c r="F35">
        <v>184</v>
      </c>
      <c r="G35">
        <v>52</v>
      </c>
      <c r="H35">
        <v>71.739130434782624</v>
      </c>
      <c r="J35" s="36">
        <v>0.64583333333333337</v>
      </c>
      <c r="K35" s="36">
        <v>0.22916666666666666</v>
      </c>
      <c r="M35">
        <v>930</v>
      </c>
      <c r="N35">
        <v>330</v>
      </c>
    </row>
    <row r="36" spans="1:14" x14ac:dyDescent="0.2">
      <c r="A36">
        <v>858</v>
      </c>
      <c r="B36" t="s">
        <v>16</v>
      </c>
      <c r="C36" t="s">
        <v>13</v>
      </c>
      <c r="D36">
        <v>1</v>
      </c>
      <c r="E36">
        <v>2</v>
      </c>
      <c r="F36">
        <v>102</v>
      </c>
      <c r="G36">
        <v>85</v>
      </c>
      <c r="H36">
        <v>16.666666666666664</v>
      </c>
      <c r="J36" s="36">
        <v>0.29166666666666669</v>
      </c>
      <c r="K36" s="36">
        <v>0.54166666666666663</v>
      </c>
      <c r="M36">
        <v>420</v>
      </c>
      <c r="N36">
        <v>780</v>
      </c>
    </row>
    <row r="37" spans="1:14" x14ac:dyDescent="0.2">
      <c r="A37">
        <v>866</v>
      </c>
      <c r="B37" t="s">
        <v>16</v>
      </c>
      <c r="C37" t="s">
        <v>13</v>
      </c>
      <c r="D37">
        <v>4</v>
      </c>
      <c r="E37">
        <v>4</v>
      </c>
      <c r="F37">
        <v>171</v>
      </c>
      <c r="G37">
        <v>157</v>
      </c>
      <c r="H37">
        <v>8.1871345029239766</v>
      </c>
      <c r="J37" s="36">
        <v>0.6166666666666667</v>
      </c>
      <c r="K37" s="36">
        <v>0.46875</v>
      </c>
      <c r="M37">
        <v>888</v>
      </c>
      <c r="N37">
        <v>675</v>
      </c>
    </row>
    <row r="38" spans="1:14" x14ac:dyDescent="0.2">
      <c r="A38">
        <v>860</v>
      </c>
      <c r="B38" t="s">
        <v>16</v>
      </c>
      <c r="C38" t="s">
        <v>13</v>
      </c>
      <c r="D38">
        <v>8</v>
      </c>
      <c r="E38">
        <v>4</v>
      </c>
      <c r="F38">
        <v>249</v>
      </c>
      <c r="G38">
        <v>142</v>
      </c>
      <c r="H38">
        <v>42.971887550200805</v>
      </c>
      <c r="J38" s="36">
        <v>0.875</v>
      </c>
      <c r="K38" s="36">
        <v>0.65972222222222221</v>
      </c>
      <c r="M38">
        <v>1260</v>
      </c>
      <c r="N38">
        <v>950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1B5-C35A-DF46-AB2F-60D4F51CAF07}">
  <dimension ref="A1:B13"/>
  <sheetViews>
    <sheetView workbookViewId="0">
      <selection activeCell="B8" sqref="B8:B13"/>
    </sheetView>
  </sheetViews>
  <sheetFormatPr baseColWidth="10" defaultRowHeight="16" x14ac:dyDescent="0.2"/>
  <sheetData>
    <row r="1" spans="1:2" x14ac:dyDescent="0.2">
      <c r="A1" t="s">
        <v>18</v>
      </c>
      <c r="B1" t="s">
        <v>72</v>
      </c>
    </row>
    <row r="2" spans="1:2" x14ac:dyDescent="0.2">
      <c r="A2">
        <v>1</v>
      </c>
      <c r="B2">
        <v>560</v>
      </c>
    </row>
    <row r="3" spans="1:2" x14ac:dyDescent="0.2">
      <c r="A3">
        <v>1</v>
      </c>
      <c r="B3">
        <v>560</v>
      </c>
    </row>
    <row r="4" spans="1:2" x14ac:dyDescent="0.2">
      <c r="A4">
        <v>1</v>
      </c>
      <c r="B4">
        <v>782</v>
      </c>
    </row>
    <row r="5" spans="1:2" x14ac:dyDescent="0.2">
      <c r="A5">
        <v>1</v>
      </c>
      <c r="B5">
        <v>825</v>
      </c>
    </row>
    <row r="6" spans="1:2" x14ac:dyDescent="0.2">
      <c r="A6">
        <v>1</v>
      </c>
      <c r="B6">
        <v>430</v>
      </c>
    </row>
    <row r="7" spans="1:2" x14ac:dyDescent="0.2">
      <c r="A7">
        <v>1</v>
      </c>
      <c r="B7">
        <v>940</v>
      </c>
    </row>
    <row r="8" spans="1:2" x14ac:dyDescent="0.2">
      <c r="A8">
        <v>2</v>
      </c>
      <c r="B8">
        <v>238</v>
      </c>
    </row>
    <row r="9" spans="1:2" x14ac:dyDescent="0.2">
      <c r="A9">
        <v>2</v>
      </c>
      <c r="B9">
        <v>255</v>
      </c>
    </row>
    <row r="10" spans="1:2" x14ac:dyDescent="0.2">
      <c r="A10">
        <v>2</v>
      </c>
      <c r="B10">
        <v>340</v>
      </c>
    </row>
    <row r="11" spans="1:2" x14ac:dyDescent="0.2">
      <c r="A11">
        <v>2</v>
      </c>
      <c r="B11">
        <v>328</v>
      </c>
    </row>
    <row r="12" spans="1:2" x14ac:dyDescent="0.2">
      <c r="A12">
        <v>2</v>
      </c>
      <c r="B12">
        <v>465</v>
      </c>
    </row>
    <row r="13" spans="1:2" x14ac:dyDescent="0.2">
      <c r="A13">
        <v>2</v>
      </c>
      <c r="B13">
        <v>806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1D0C-92EA-4940-AAAC-302CFEAC863E}">
  <dimension ref="A1:B11"/>
  <sheetViews>
    <sheetView workbookViewId="0">
      <selection activeCell="B7" sqref="B7:B11"/>
    </sheetView>
  </sheetViews>
  <sheetFormatPr baseColWidth="10" defaultRowHeight="16" x14ac:dyDescent="0.2"/>
  <sheetData>
    <row r="1" spans="1:2" x14ac:dyDescent="0.2">
      <c r="A1" t="s">
        <v>18</v>
      </c>
      <c r="B1" t="s">
        <v>72</v>
      </c>
    </row>
    <row r="2" spans="1:2" x14ac:dyDescent="0.2">
      <c r="A2">
        <v>1</v>
      </c>
      <c r="B2">
        <v>600</v>
      </c>
    </row>
    <row r="3" spans="1:2" x14ac:dyDescent="0.2">
      <c r="A3">
        <v>1</v>
      </c>
      <c r="B3">
        <v>1140</v>
      </c>
    </row>
    <row r="4" spans="1:2" x14ac:dyDescent="0.2">
      <c r="A4">
        <v>1</v>
      </c>
      <c r="B4">
        <v>1717</v>
      </c>
    </row>
    <row r="5" spans="1:2" x14ac:dyDescent="0.2">
      <c r="A5">
        <v>1</v>
      </c>
      <c r="B5">
        <v>480</v>
      </c>
    </row>
    <row r="6" spans="1:2" x14ac:dyDescent="0.2">
      <c r="A6">
        <v>1</v>
      </c>
      <c r="B6">
        <v>540</v>
      </c>
    </row>
    <row r="7" spans="1:2" x14ac:dyDescent="0.2">
      <c r="A7">
        <v>2</v>
      </c>
      <c r="B7">
        <v>370</v>
      </c>
    </row>
    <row r="8" spans="1:2" x14ac:dyDescent="0.2">
      <c r="A8">
        <v>2</v>
      </c>
      <c r="B8">
        <v>300</v>
      </c>
    </row>
    <row r="9" spans="1:2" x14ac:dyDescent="0.2">
      <c r="A9">
        <v>2</v>
      </c>
      <c r="B9">
        <v>403</v>
      </c>
    </row>
    <row r="10" spans="1:2" x14ac:dyDescent="0.2">
      <c r="A10">
        <v>2</v>
      </c>
      <c r="B10">
        <v>312</v>
      </c>
    </row>
    <row r="11" spans="1:2" x14ac:dyDescent="0.2">
      <c r="A11">
        <v>2</v>
      </c>
      <c r="B11">
        <v>420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D2EE-01F2-EC44-83A1-F38888A6F614}">
  <dimension ref="A1:B12"/>
  <sheetViews>
    <sheetView workbookViewId="0">
      <selection activeCell="I36" sqref="I36"/>
    </sheetView>
  </sheetViews>
  <sheetFormatPr baseColWidth="10" defaultRowHeight="16" x14ac:dyDescent="0.2"/>
  <sheetData>
    <row r="1" spans="1:2" x14ac:dyDescent="0.2">
      <c r="A1" t="s">
        <v>20</v>
      </c>
      <c r="B1" t="s">
        <v>72</v>
      </c>
    </row>
    <row r="2" spans="1:2" x14ac:dyDescent="0.2">
      <c r="A2" t="s">
        <v>22</v>
      </c>
      <c r="B2">
        <v>560</v>
      </c>
    </row>
    <row r="3" spans="1:2" x14ac:dyDescent="0.2">
      <c r="A3" t="s">
        <v>22</v>
      </c>
      <c r="B3">
        <v>560</v>
      </c>
    </row>
    <row r="4" spans="1:2" x14ac:dyDescent="0.2">
      <c r="A4" t="s">
        <v>22</v>
      </c>
      <c r="B4">
        <v>782</v>
      </c>
    </row>
    <row r="5" spans="1:2" x14ac:dyDescent="0.2">
      <c r="A5" t="s">
        <v>22</v>
      </c>
      <c r="B5">
        <v>825</v>
      </c>
    </row>
    <row r="6" spans="1:2" x14ac:dyDescent="0.2">
      <c r="A6" t="s">
        <v>22</v>
      </c>
      <c r="B6">
        <v>430</v>
      </c>
    </row>
    <row r="7" spans="1:2" x14ac:dyDescent="0.2">
      <c r="A7" t="s">
        <v>22</v>
      </c>
      <c r="B7">
        <v>940</v>
      </c>
    </row>
    <row r="8" spans="1:2" x14ac:dyDescent="0.2">
      <c r="A8" t="s">
        <v>23</v>
      </c>
      <c r="B8">
        <v>600</v>
      </c>
    </row>
    <row r="9" spans="1:2" x14ac:dyDescent="0.2">
      <c r="A9" t="s">
        <v>23</v>
      </c>
      <c r="B9">
        <v>1140</v>
      </c>
    </row>
    <row r="10" spans="1:2" x14ac:dyDescent="0.2">
      <c r="A10" t="s">
        <v>23</v>
      </c>
      <c r="B10">
        <v>1717</v>
      </c>
    </row>
    <row r="11" spans="1:2" x14ac:dyDescent="0.2">
      <c r="A11" t="s">
        <v>23</v>
      </c>
      <c r="B11">
        <v>480</v>
      </c>
    </row>
    <row r="12" spans="1:2" x14ac:dyDescent="0.2">
      <c r="A12" t="s">
        <v>23</v>
      </c>
      <c r="B12">
        <v>540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9D32-8871-0F4D-A7D8-721AB36BFDC9}">
  <dimension ref="A1:B12"/>
  <sheetViews>
    <sheetView workbookViewId="0">
      <selection activeCell="D29" sqref="D29"/>
    </sheetView>
  </sheetViews>
  <sheetFormatPr baseColWidth="10" defaultRowHeight="16" x14ac:dyDescent="0.2"/>
  <sheetData>
    <row r="1" spans="1:2" x14ac:dyDescent="0.2">
      <c r="A1" t="s">
        <v>20</v>
      </c>
      <c r="B1" t="s">
        <v>72</v>
      </c>
    </row>
    <row r="2" spans="1:2" x14ac:dyDescent="0.2">
      <c r="A2" t="s">
        <v>22</v>
      </c>
      <c r="B2">
        <v>238</v>
      </c>
    </row>
    <row r="3" spans="1:2" x14ac:dyDescent="0.2">
      <c r="A3" t="s">
        <v>22</v>
      </c>
      <c r="B3">
        <v>255</v>
      </c>
    </row>
    <row r="4" spans="1:2" x14ac:dyDescent="0.2">
      <c r="A4" t="s">
        <v>22</v>
      </c>
      <c r="B4">
        <v>340</v>
      </c>
    </row>
    <row r="5" spans="1:2" x14ac:dyDescent="0.2">
      <c r="A5" t="s">
        <v>22</v>
      </c>
      <c r="B5">
        <v>328</v>
      </c>
    </row>
    <row r="6" spans="1:2" x14ac:dyDescent="0.2">
      <c r="A6" t="s">
        <v>22</v>
      </c>
      <c r="B6">
        <v>465</v>
      </c>
    </row>
    <row r="7" spans="1:2" x14ac:dyDescent="0.2">
      <c r="A7" t="s">
        <v>22</v>
      </c>
      <c r="B7">
        <v>806</v>
      </c>
    </row>
    <row r="8" spans="1:2" x14ac:dyDescent="0.2">
      <c r="A8" t="s">
        <v>23</v>
      </c>
      <c r="B8">
        <v>370</v>
      </c>
    </row>
    <row r="9" spans="1:2" x14ac:dyDescent="0.2">
      <c r="A9" t="s">
        <v>23</v>
      </c>
      <c r="B9">
        <v>300</v>
      </c>
    </row>
    <row r="10" spans="1:2" x14ac:dyDescent="0.2">
      <c r="A10" t="s">
        <v>23</v>
      </c>
      <c r="B10">
        <v>403</v>
      </c>
    </row>
    <row r="11" spans="1:2" x14ac:dyDescent="0.2">
      <c r="A11" t="s">
        <v>23</v>
      </c>
      <c r="B11">
        <v>312</v>
      </c>
    </row>
    <row r="12" spans="1:2" x14ac:dyDescent="0.2">
      <c r="A12" t="s">
        <v>23</v>
      </c>
      <c r="B12">
        <v>420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B1E9-C83E-3549-91EB-88FE272D83B5}">
  <dimension ref="A1:B13"/>
  <sheetViews>
    <sheetView workbookViewId="0">
      <selection activeCell="B8" sqref="B8:B13"/>
    </sheetView>
  </sheetViews>
  <sheetFormatPr baseColWidth="10" defaultRowHeight="16" x14ac:dyDescent="0.2"/>
  <sheetData>
    <row r="1" spans="1:2" x14ac:dyDescent="0.2">
      <c r="A1" t="s">
        <v>18</v>
      </c>
      <c r="B1" t="s">
        <v>72</v>
      </c>
    </row>
    <row r="2" spans="1:2" x14ac:dyDescent="0.2">
      <c r="A2">
        <v>1</v>
      </c>
      <c r="B2">
        <v>941</v>
      </c>
    </row>
    <row r="3" spans="1:2" x14ac:dyDescent="0.2">
      <c r="A3">
        <v>1</v>
      </c>
      <c r="B3">
        <v>809</v>
      </c>
    </row>
    <row r="4" spans="1:2" x14ac:dyDescent="0.2">
      <c r="A4">
        <v>1</v>
      </c>
      <c r="B4">
        <v>1120</v>
      </c>
    </row>
    <row r="5" spans="1:2" x14ac:dyDescent="0.2">
      <c r="A5">
        <v>1</v>
      </c>
      <c r="B5">
        <v>830</v>
      </c>
    </row>
    <row r="6" spans="1:2" x14ac:dyDescent="0.2">
      <c r="A6">
        <v>1</v>
      </c>
      <c r="B6">
        <v>1145</v>
      </c>
    </row>
    <row r="7" spans="1:2" x14ac:dyDescent="0.2">
      <c r="A7">
        <v>1</v>
      </c>
      <c r="B7">
        <v>1450</v>
      </c>
    </row>
    <row r="8" spans="1:2" x14ac:dyDescent="0.2">
      <c r="A8">
        <v>2</v>
      </c>
      <c r="B8">
        <v>308</v>
      </c>
    </row>
    <row r="9" spans="1:2" x14ac:dyDescent="0.2">
      <c r="A9">
        <v>2</v>
      </c>
      <c r="B9">
        <v>370</v>
      </c>
    </row>
    <row r="10" spans="1:2" x14ac:dyDescent="0.2">
      <c r="A10">
        <v>2</v>
      </c>
      <c r="B10">
        <v>460</v>
      </c>
    </row>
    <row r="11" spans="1:2" x14ac:dyDescent="0.2">
      <c r="A11">
        <v>2</v>
      </c>
      <c r="B11">
        <v>645</v>
      </c>
    </row>
    <row r="12" spans="1:2" x14ac:dyDescent="0.2">
      <c r="A12">
        <v>2</v>
      </c>
      <c r="B12">
        <v>695</v>
      </c>
    </row>
    <row r="13" spans="1:2" x14ac:dyDescent="0.2">
      <c r="A13">
        <v>2</v>
      </c>
      <c r="B13">
        <v>990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4AF8-0C26-C443-B5B9-6DE4A2B44890}">
  <dimension ref="A1:B13"/>
  <sheetViews>
    <sheetView workbookViewId="0">
      <selection activeCell="D26" sqref="D26"/>
    </sheetView>
  </sheetViews>
  <sheetFormatPr baseColWidth="10" defaultRowHeight="16" x14ac:dyDescent="0.2"/>
  <sheetData>
    <row r="1" spans="1:2" x14ac:dyDescent="0.2">
      <c r="A1" t="s">
        <v>18</v>
      </c>
      <c r="B1" t="s">
        <v>72</v>
      </c>
    </row>
    <row r="2" spans="1:2" x14ac:dyDescent="0.2">
      <c r="A2">
        <v>1</v>
      </c>
      <c r="B2">
        <v>642</v>
      </c>
    </row>
    <row r="3" spans="1:2" x14ac:dyDescent="0.2">
      <c r="A3">
        <v>1</v>
      </c>
      <c r="B3">
        <v>1025</v>
      </c>
    </row>
    <row r="4" spans="1:2" x14ac:dyDescent="0.2">
      <c r="A4">
        <v>1</v>
      </c>
      <c r="B4">
        <v>930</v>
      </c>
    </row>
    <row r="5" spans="1:2" x14ac:dyDescent="0.2">
      <c r="A5">
        <v>1</v>
      </c>
      <c r="B5">
        <v>420</v>
      </c>
    </row>
    <row r="6" spans="1:2" x14ac:dyDescent="0.2">
      <c r="A6">
        <v>1</v>
      </c>
      <c r="B6">
        <v>888</v>
      </c>
    </row>
    <row r="7" spans="1:2" x14ac:dyDescent="0.2">
      <c r="A7">
        <v>1</v>
      </c>
      <c r="B7">
        <v>1260</v>
      </c>
    </row>
    <row r="8" spans="1:2" x14ac:dyDescent="0.2">
      <c r="A8">
        <v>2</v>
      </c>
      <c r="B8">
        <v>330</v>
      </c>
    </row>
    <row r="9" spans="1:2" x14ac:dyDescent="0.2">
      <c r="A9">
        <v>2</v>
      </c>
      <c r="B9">
        <v>435</v>
      </c>
    </row>
    <row r="10" spans="1:2" x14ac:dyDescent="0.2">
      <c r="A10">
        <v>2</v>
      </c>
      <c r="B10">
        <v>330</v>
      </c>
    </row>
    <row r="11" spans="1:2" x14ac:dyDescent="0.2">
      <c r="A11">
        <v>2</v>
      </c>
      <c r="B11">
        <v>780</v>
      </c>
    </row>
    <row r="12" spans="1:2" x14ac:dyDescent="0.2">
      <c r="A12">
        <v>2</v>
      </c>
      <c r="B12">
        <v>675</v>
      </c>
    </row>
    <row r="13" spans="1:2" x14ac:dyDescent="0.2">
      <c r="A13">
        <v>2</v>
      </c>
      <c r="B13">
        <v>950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B5D4-0095-7447-9DAF-94BAC7F42C60}">
  <dimension ref="A1:B13"/>
  <sheetViews>
    <sheetView workbookViewId="0">
      <selection activeCell="B8" sqref="B8:B13"/>
    </sheetView>
  </sheetViews>
  <sheetFormatPr baseColWidth="10" defaultRowHeight="16" x14ac:dyDescent="0.2"/>
  <sheetData>
    <row r="1" spans="1:2" x14ac:dyDescent="0.2">
      <c r="A1" t="s">
        <v>20</v>
      </c>
      <c r="B1" t="s">
        <v>72</v>
      </c>
    </row>
    <row r="2" spans="1:2" x14ac:dyDescent="0.2">
      <c r="A2" t="s">
        <v>22</v>
      </c>
      <c r="B2" s="35">
        <v>941</v>
      </c>
    </row>
    <row r="3" spans="1:2" x14ac:dyDescent="0.2">
      <c r="A3" t="s">
        <v>22</v>
      </c>
      <c r="B3" s="35">
        <v>809</v>
      </c>
    </row>
    <row r="4" spans="1:2" x14ac:dyDescent="0.2">
      <c r="A4" t="s">
        <v>22</v>
      </c>
      <c r="B4" s="35">
        <v>1120</v>
      </c>
    </row>
    <row r="5" spans="1:2" x14ac:dyDescent="0.2">
      <c r="A5" t="s">
        <v>22</v>
      </c>
      <c r="B5" s="35">
        <v>830</v>
      </c>
    </row>
    <row r="6" spans="1:2" x14ac:dyDescent="0.2">
      <c r="A6" t="s">
        <v>22</v>
      </c>
      <c r="B6" s="35">
        <v>1145</v>
      </c>
    </row>
    <row r="7" spans="1:2" x14ac:dyDescent="0.2">
      <c r="A7" t="s">
        <v>22</v>
      </c>
      <c r="B7" s="35">
        <v>1450</v>
      </c>
    </row>
    <row r="8" spans="1:2" x14ac:dyDescent="0.2">
      <c r="A8" t="s">
        <v>23</v>
      </c>
      <c r="B8">
        <v>642</v>
      </c>
    </row>
    <row r="9" spans="1:2" x14ac:dyDescent="0.2">
      <c r="A9" t="s">
        <v>23</v>
      </c>
      <c r="B9">
        <v>1025</v>
      </c>
    </row>
    <row r="10" spans="1:2" x14ac:dyDescent="0.2">
      <c r="A10" t="s">
        <v>23</v>
      </c>
      <c r="B10">
        <v>930</v>
      </c>
    </row>
    <row r="11" spans="1:2" x14ac:dyDescent="0.2">
      <c r="A11" t="s">
        <v>23</v>
      </c>
      <c r="B11">
        <v>420</v>
      </c>
    </row>
    <row r="12" spans="1:2" x14ac:dyDescent="0.2">
      <c r="A12" t="s">
        <v>23</v>
      </c>
      <c r="B12">
        <v>888</v>
      </c>
    </row>
    <row r="13" spans="1:2" x14ac:dyDescent="0.2">
      <c r="A13" t="s">
        <v>23</v>
      </c>
      <c r="B13">
        <v>1260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7AA4-0AF4-CB47-A6EC-4B175954831E}">
  <dimension ref="A1:B13"/>
  <sheetViews>
    <sheetView workbookViewId="0">
      <selection activeCell="Q36" sqref="Q36"/>
    </sheetView>
  </sheetViews>
  <sheetFormatPr baseColWidth="10" defaultRowHeight="16" x14ac:dyDescent="0.2"/>
  <sheetData>
    <row r="1" spans="1:2" x14ac:dyDescent="0.2">
      <c r="A1" t="s">
        <v>20</v>
      </c>
      <c r="B1" t="s">
        <v>72</v>
      </c>
    </row>
    <row r="2" spans="1:2" x14ac:dyDescent="0.2">
      <c r="A2" t="s">
        <v>22</v>
      </c>
      <c r="B2">
        <v>308</v>
      </c>
    </row>
    <row r="3" spans="1:2" x14ac:dyDescent="0.2">
      <c r="A3" t="s">
        <v>22</v>
      </c>
      <c r="B3">
        <v>370</v>
      </c>
    </row>
    <row r="4" spans="1:2" x14ac:dyDescent="0.2">
      <c r="A4" t="s">
        <v>22</v>
      </c>
      <c r="B4">
        <v>460</v>
      </c>
    </row>
    <row r="5" spans="1:2" x14ac:dyDescent="0.2">
      <c r="A5" t="s">
        <v>22</v>
      </c>
      <c r="B5">
        <v>645</v>
      </c>
    </row>
    <row r="6" spans="1:2" x14ac:dyDescent="0.2">
      <c r="A6" t="s">
        <v>22</v>
      </c>
      <c r="B6">
        <v>695</v>
      </c>
    </row>
    <row r="7" spans="1:2" x14ac:dyDescent="0.2">
      <c r="A7" t="s">
        <v>22</v>
      </c>
      <c r="B7">
        <v>990</v>
      </c>
    </row>
    <row r="8" spans="1:2" x14ac:dyDescent="0.2">
      <c r="A8" t="s">
        <v>23</v>
      </c>
      <c r="B8">
        <v>330</v>
      </c>
    </row>
    <row r="9" spans="1:2" x14ac:dyDescent="0.2">
      <c r="A9" t="s">
        <v>23</v>
      </c>
      <c r="B9">
        <v>435</v>
      </c>
    </row>
    <row r="10" spans="1:2" x14ac:dyDescent="0.2">
      <c r="A10" t="s">
        <v>23</v>
      </c>
      <c r="B10">
        <v>330</v>
      </c>
    </row>
    <row r="11" spans="1:2" x14ac:dyDescent="0.2">
      <c r="A11" t="s">
        <v>23</v>
      </c>
      <c r="B11">
        <v>780</v>
      </c>
    </row>
    <row r="12" spans="1:2" x14ac:dyDescent="0.2">
      <c r="A12" t="s">
        <v>23</v>
      </c>
      <c r="B12">
        <v>675</v>
      </c>
    </row>
    <row r="13" spans="1:2" x14ac:dyDescent="0.2">
      <c r="A13" t="s">
        <v>23</v>
      </c>
      <c r="B13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591B-C5A2-804E-A442-66416B320018}">
  <dimension ref="A1:B1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21</v>
      </c>
      <c r="B1" t="s">
        <v>68</v>
      </c>
    </row>
    <row r="2" spans="1:2" x14ac:dyDescent="0.2">
      <c r="A2" t="s">
        <v>12</v>
      </c>
      <c r="B2">
        <v>1</v>
      </c>
    </row>
    <row r="3" spans="1:2" x14ac:dyDescent="0.2">
      <c r="A3" t="s">
        <v>12</v>
      </c>
      <c r="B3">
        <v>4</v>
      </c>
    </row>
    <row r="4" spans="1:2" x14ac:dyDescent="0.2">
      <c r="A4" t="s">
        <v>12</v>
      </c>
      <c r="B4">
        <v>4</v>
      </c>
    </row>
    <row r="5" spans="1:2" x14ac:dyDescent="0.2">
      <c r="A5" t="s">
        <v>12</v>
      </c>
      <c r="B5">
        <v>6</v>
      </c>
    </row>
    <row r="6" spans="1:2" x14ac:dyDescent="0.2">
      <c r="A6" t="s">
        <v>12</v>
      </c>
      <c r="B6">
        <v>2</v>
      </c>
    </row>
    <row r="7" spans="1:2" x14ac:dyDescent="0.2">
      <c r="A7" t="s">
        <v>12</v>
      </c>
      <c r="B7">
        <v>10</v>
      </c>
    </row>
    <row r="8" spans="1:2" x14ac:dyDescent="0.2">
      <c r="A8" t="s">
        <v>16</v>
      </c>
      <c r="B8">
        <v>7</v>
      </c>
    </row>
    <row r="9" spans="1:2" x14ac:dyDescent="0.2">
      <c r="A9" t="s">
        <v>16</v>
      </c>
      <c r="B9">
        <v>6</v>
      </c>
    </row>
    <row r="10" spans="1:2" x14ac:dyDescent="0.2">
      <c r="A10" t="s">
        <v>16</v>
      </c>
      <c r="B10">
        <v>8</v>
      </c>
    </row>
    <row r="11" spans="1:2" x14ac:dyDescent="0.2">
      <c r="A11" t="s">
        <v>16</v>
      </c>
      <c r="B11">
        <v>7</v>
      </c>
    </row>
    <row r="12" spans="1:2" x14ac:dyDescent="0.2">
      <c r="A12" t="s">
        <v>16</v>
      </c>
      <c r="B12">
        <v>10</v>
      </c>
    </row>
    <row r="13" spans="1:2" x14ac:dyDescent="0.2">
      <c r="A13" t="s">
        <v>16</v>
      </c>
      <c r="B13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0E7D-2631-8D47-8CC9-C253BCBD56D3}">
  <dimension ref="A1:B12"/>
  <sheetViews>
    <sheetView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21</v>
      </c>
      <c r="B1" t="s">
        <v>68</v>
      </c>
    </row>
    <row r="2" spans="1:2" x14ac:dyDescent="0.2">
      <c r="A2" t="s">
        <v>12</v>
      </c>
      <c r="B2">
        <v>2</v>
      </c>
    </row>
    <row r="3" spans="1:2" x14ac:dyDescent="0.2">
      <c r="A3" t="s">
        <v>12</v>
      </c>
      <c r="B3">
        <v>6</v>
      </c>
    </row>
    <row r="4" spans="1:2" x14ac:dyDescent="0.2">
      <c r="A4" t="s">
        <v>12</v>
      </c>
      <c r="B4">
        <v>7</v>
      </c>
    </row>
    <row r="5" spans="1:2" x14ac:dyDescent="0.2">
      <c r="A5" t="s">
        <v>12</v>
      </c>
      <c r="B5">
        <v>1</v>
      </c>
    </row>
    <row r="6" spans="1:2" x14ac:dyDescent="0.2">
      <c r="A6" t="s">
        <v>12</v>
      </c>
      <c r="B6">
        <v>1</v>
      </c>
    </row>
    <row r="7" spans="1:2" x14ac:dyDescent="0.2">
      <c r="A7" t="s">
        <v>16</v>
      </c>
      <c r="B7">
        <v>3</v>
      </c>
    </row>
    <row r="8" spans="1:2" x14ac:dyDescent="0.2">
      <c r="A8" t="s">
        <v>16</v>
      </c>
      <c r="B8">
        <v>3</v>
      </c>
    </row>
    <row r="9" spans="1:2" x14ac:dyDescent="0.2">
      <c r="A9" t="s">
        <v>16</v>
      </c>
      <c r="B9">
        <v>5</v>
      </c>
    </row>
    <row r="10" spans="1:2" x14ac:dyDescent="0.2">
      <c r="A10" t="s">
        <v>16</v>
      </c>
      <c r="B10">
        <v>1</v>
      </c>
    </row>
    <row r="11" spans="1:2" x14ac:dyDescent="0.2">
      <c r="A11" t="s">
        <v>16</v>
      </c>
      <c r="B11">
        <v>4</v>
      </c>
    </row>
    <row r="12" spans="1:2" x14ac:dyDescent="0.2">
      <c r="A12" t="s">
        <v>16</v>
      </c>
      <c r="B1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38FF-5EB5-8A46-BB42-3B417B8775D4}">
  <dimension ref="A1:B13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t="s">
        <v>21</v>
      </c>
      <c r="B1" t="s">
        <v>72</v>
      </c>
    </row>
    <row r="2" spans="1:2" x14ac:dyDescent="0.2">
      <c r="A2" t="s">
        <v>12</v>
      </c>
      <c r="B2">
        <v>560</v>
      </c>
    </row>
    <row r="3" spans="1:2" x14ac:dyDescent="0.2">
      <c r="A3" t="s">
        <v>12</v>
      </c>
      <c r="B3">
        <v>560</v>
      </c>
    </row>
    <row r="4" spans="1:2" x14ac:dyDescent="0.2">
      <c r="A4" t="s">
        <v>12</v>
      </c>
      <c r="B4">
        <v>782</v>
      </c>
    </row>
    <row r="5" spans="1:2" x14ac:dyDescent="0.2">
      <c r="A5" t="s">
        <v>12</v>
      </c>
      <c r="B5">
        <v>825</v>
      </c>
    </row>
    <row r="6" spans="1:2" x14ac:dyDescent="0.2">
      <c r="A6" t="s">
        <v>12</v>
      </c>
      <c r="B6">
        <v>430</v>
      </c>
    </row>
    <row r="7" spans="1:2" x14ac:dyDescent="0.2">
      <c r="A7" t="s">
        <v>12</v>
      </c>
      <c r="B7">
        <v>940</v>
      </c>
    </row>
    <row r="8" spans="1:2" x14ac:dyDescent="0.2">
      <c r="A8" t="s">
        <v>16</v>
      </c>
      <c r="B8">
        <v>941</v>
      </c>
    </row>
    <row r="9" spans="1:2" x14ac:dyDescent="0.2">
      <c r="A9" t="s">
        <v>16</v>
      </c>
      <c r="B9">
        <v>809</v>
      </c>
    </row>
    <row r="10" spans="1:2" x14ac:dyDescent="0.2">
      <c r="A10" t="s">
        <v>16</v>
      </c>
      <c r="B10">
        <v>1120</v>
      </c>
    </row>
    <row r="11" spans="1:2" x14ac:dyDescent="0.2">
      <c r="A11" t="s">
        <v>16</v>
      </c>
      <c r="B11">
        <v>830</v>
      </c>
    </row>
    <row r="12" spans="1:2" x14ac:dyDescent="0.2">
      <c r="A12" t="s">
        <v>16</v>
      </c>
      <c r="B12">
        <v>1145</v>
      </c>
    </row>
    <row r="13" spans="1:2" x14ac:dyDescent="0.2">
      <c r="A13" t="s">
        <v>16</v>
      </c>
      <c r="B13">
        <v>1450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AB1-D3D9-7849-B1CB-B404DE0D39CA}">
  <dimension ref="A1:B12"/>
  <sheetViews>
    <sheetView workbookViewId="0">
      <selection activeCell="E17" sqref="E17"/>
    </sheetView>
  </sheetViews>
  <sheetFormatPr baseColWidth="10" defaultRowHeight="16" x14ac:dyDescent="0.2"/>
  <sheetData>
    <row r="1" spans="1:2" x14ac:dyDescent="0.2">
      <c r="A1" t="s">
        <v>21</v>
      </c>
      <c r="B1" t="s">
        <v>72</v>
      </c>
    </row>
    <row r="2" spans="1:2" x14ac:dyDescent="0.2">
      <c r="A2" t="s">
        <v>12</v>
      </c>
      <c r="B2">
        <v>600</v>
      </c>
    </row>
    <row r="3" spans="1:2" x14ac:dyDescent="0.2">
      <c r="A3" t="s">
        <v>12</v>
      </c>
      <c r="B3">
        <v>1140</v>
      </c>
    </row>
    <row r="4" spans="1:2" x14ac:dyDescent="0.2">
      <c r="A4" t="s">
        <v>12</v>
      </c>
      <c r="B4">
        <v>1717</v>
      </c>
    </row>
    <row r="5" spans="1:2" x14ac:dyDescent="0.2">
      <c r="A5" t="s">
        <v>12</v>
      </c>
      <c r="B5">
        <v>480</v>
      </c>
    </row>
    <row r="6" spans="1:2" x14ac:dyDescent="0.2">
      <c r="A6" t="s">
        <v>12</v>
      </c>
      <c r="B6">
        <v>540</v>
      </c>
    </row>
    <row r="7" spans="1:2" x14ac:dyDescent="0.2">
      <c r="A7" t="s">
        <v>16</v>
      </c>
      <c r="B7">
        <v>642</v>
      </c>
    </row>
    <row r="8" spans="1:2" x14ac:dyDescent="0.2">
      <c r="A8" t="s">
        <v>16</v>
      </c>
      <c r="B8">
        <v>1025</v>
      </c>
    </row>
    <row r="9" spans="1:2" x14ac:dyDescent="0.2">
      <c r="A9" t="s">
        <v>16</v>
      </c>
      <c r="B9">
        <v>930</v>
      </c>
    </row>
    <row r="10" spans="1:2" x14ac:dyDescent="0.2">
      <c r="A10" t="s">
        <v>16</v>
      </c>
      <c r="B10">
        <v>420</v>
      </c>
    </row>
    <row r="11" spans="1:2" x14ac:dyDescent="0.2">
      <c r="A11" t="s">
        <v>16</v>
      </c>
      <c r="B11">
        <v>888</v>
      </c>
    </row>
    <row r="12" spans="1:2" x14ac:dyDescent="0.2">
      <c r="A12" t="s">
        <v>16</v>
      </c>
      <c r="B12">
        <v>1260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9A36-2A75-2B4D-83C4-C894BFCA52B3}">
  <dimension ref="A4:AN154"/>
  <sheetViews>
    <sheetView topLeftCell="S36" zoomScale="190" zoomScaleNormal="190" workbookViewId="0">
      <selection activeCell="AD49" sqref="AD49"/>
    </sheetView>
  </sheetViews>
  <sheetFormatPr baseColWidth="10" defaultRowHeight="16" x14ac:dyDescent="0.2"/>
  <cols>
    <col min="15" max="15" width="13.5" customWidth="1"/>
    <col min="30" max="30" width="15.5" customWidth="1"/>
    <col min="35" max="35" width="15.6640625" customWidth="1"/>
  </cols>
  <sheetData>
    <row r="4" spans="4:4" ht="17" thickBot="1" x14ac:dyDescent="0.25"/>
    <row r="5" spans="4:4" ht="17" thickBot="1" x14ac:dyDescent="0.25">
      <c r="D5" s="7" t="s">
        <v>12</v>
      </c>
    </row>
    <row r="36" spans="4:4" ht="17" thickBot="1" x14ac:dyDescent="0.25"/>
    <row r="37" spans="4:4" ht="17" thickBot="1" x14ac:dyDescent="0.25">
      <c r="D37" s="7" t="s">
        <v>16</v>
      </c>
    </row>
    <row r="79" spans="1:9" x14ac:dyDescent="0.2">
      <c r="A79" s="1" t="s">
        <v>0</v>
      </c>
      <c r="B79" s="2" t="s">
        <v>1</v>
      </c>
      <c r="C79" s="2"/>
      <c r="D79" s="2"/>
      <c r="E79" s="2"/>
      <c r="F79" s="2"/>
      <c r="G79" s="2"/>
      <c r="H79" s="2"/>
      <c r="I79" s="2"/>
    </row>
    <row r="80" spans="1:9" x14ac:dyDescent="0.2">
      <c r="A80" s="3"/>
      <c r="B80" s="4"/>
      <c r="C80" s="5"/>
      <c r="D80" s="5"/>
    </row>
    <row r="81" spans="1:38" ht="17" thickBot="1" x14ac:dyDescent="0.25"/>
    <row r="82" spans="1:38" ht="17" thickBot="1" x14ac:dyDescent="0.25">
      <c r="A82" s="6" t="s">
        <v>2</v>
      </c>
    </row>
    <row r="83" spans="1:38" ht="17" thickBot="1" x14ac:dyDescent="0.25">
      <c r="A83" s="7" t="s">
        <v>3</v>
      </c>
      <c r="B83" s="8"/>
    </row>
    <row r="84" spans="1:38" x14ac:dyDescent="0.2">
      <c r="D84" s="8" t="s">
        <v>4</v>
      </c>
      <c r="E84" s="8" t="s">
        <v>5</v>
      </c>
      <c r="F84" s="8" t="s">
        <v>4</v>
      </c>
      <c r="G84" s="8" t="s">
        <v>5</v>
      </c>
      <c r="H84" s="8"/>
    </row>
    <row r="85" spans="1:38" x14ac:dyDescent="0.2">
      <c r="A85" s="9" t="s">
        <v>6</v>
      </c>
      <c r="B85" s="9" t="s">
        <v>7</v>
      </c>
      <c r="C85" s="9" t="s">
        <v>8</v>
      </c>
      <c r="D85" s="9" t="s">
        <v>9</v>
      </c>
      <c r="E85" s="9" t="s">
        <v>9</v>
      </c>
      <c r="F85" s="9" t="s">
        <v>10</v>
      </c>
      <c r="G85" s="9" t="s">
        <v>10</v>
      </c>
      <c r="H85" s="10" t="s">
        <v>11</v>
      </c>
      <c r="J85" s="8"/>
      <c r="K85" s="8"/>
      <c r="L85" s="8"/>
    </row>
    <row r="86" spans="1:38" x14ac:dyDescent="0.2">
      <c r="A86">
        <v>835</v>
      </c>
      <c r="B86" t="s">
        <v>12</v>
      </c>
      <c r="C86" t="s">
        <v>13</v>
      </c>
      <c r="D86">
        <v>1</v>
      </c>
      <c r="E86">
        <v>0</v>
      </c>
      <c r="F86">
        <v>168</v>
      </c>
      <c r="G86">
        <v>0</v>
      </c>
      <c r="H86">
        <v>100</v>
      </c>
    </row>
    <row r="87" spans="1:38" ht="17" thickBot="1" x14ac:dyDescent="0.25">
      <c r="A87">
        <v>801</v>
      </c>
      <c r="B87" t="s">
        <v>12</v>
      </c>
      <c r="C87" t="s">
        <v>13</v>
      </c>
      <c r="D87">
        <v>4</v>
      </c>
      <c r="E87">
        <v>1</v>
      </c>
      <c r="F87">
        <v>110</v>
      </c>
      <c r="G87">
        <v>35</v>
      </c>
      <c r="H87">
        <v>68.181818181818187</v>
      </c>
    </row>
    <row r="88" spans="1:38" ht="17" thickBot="1" x14ac:dyDescent="0.25">
      <c r="A88">
        <v>817</v>
      </c>
      <c r="B88" t="s">
        <v>12</v>
      </c>
      <c r="C88" t="s">
        <v>13</v>
      </c>
      <c r="D88">
        <v>4</v>
      </c>
      <c r="E88">
        <v>1</v>
      </c>
      <c r="F88">
        <v>118</v>
      </c>
      <c r="G88">
        <v>62</v>
      </c>
      <c r="H88">
        <v>47.457627118644062</v>
      </c>
      <c r="K88" s="23" t="s">
        <v>33</v>
      </c>
      <c r="W88" s="7" t="s">
        <v>43</v>
      </c>
      <c r="Z88" s="7" t="s">
        <v>44</v>
      </c>
      <c r="AD88" s="23" t="s">
        <v>45</v>
      </c>
      <c r="AI88" s="23" t="s">
        <v>46</v>
      </c>
    </row>
    <row r="89" spans="1:38" x14ac:dyDescent="0.2">
      <c r="A89">
        <v>821</v>
      </c>
      <c r="B89" t="s">
        <v>12</v>
      </c>
      <c r="C89" t="s">
        <v>13</v>
      </c>
      <c r="D89">
        <v>6</v>
      </c>
      <c r="E89">
        <v>1</v>
      </c>
      <c r="F89">
        <v>115</v>
      </c>
      <c r="G89">
        <v>42</v>
      </c>
      <c r="H89">
        <v>63.478260869565219</v>
      </c>
      <c r="K89" s="15"/>
      <c r="L89" s="16"/>
      <c r="M89" s="16" t="s">
        <v>31</v>
      </c>
      <c r="N89" s="16" t="s">
        <v>32</v>
      </c>
      <c r="O89" s="16" t="s">
        <v>40</v>
      </c>
      <c r="P89" s="17"/>
      <c r="W89" s="26" t="s">
        <v>34</v>
      </c>
      <c r="X89" s="25">
        <v>1</v>
      </c>
      <c r="Z89" s="26" t="s">
        <v>34</v>
      </c>
      <c r="AA89" s="25">
        <v>7</v>
      </c>
      <c r="AD89" s="15"/>
      <c r="AE89" s="16" t="s">
        <v>31</v>
      </c>
      <c r="AF89" s="16" t="s">
        <v>32</v>
      </c>
      <c r="AG89" s="17" t="s">
        <v>47</v>
      </c>
      <c r="AI89" s="15"/>
      <c r="AJ89" s="16" t="s">
        <v>31</v>
      </c>
      <c r="AK89" s="16" t="s">
        <v>32</v>
      </c>
      <c r="AL89" s="17" t="s">
        <v>47</v>
      </c>
    </row>
    <row r="90" spans="1:38" x14ac:dyDescent="0.2">
      <c r="A90">
        <v>806</v>
      </c>
      <c r="B90" t="s">
        <v>12</v>
      </c>
      <c r="C90" t="s">
        <v>13</v>
      </c>
      <c r="D90">
        <v>2</v>
      </c>
      <c r="E90">
        <v>3</v>
      </c>
      <c r="F90">
        <v>121</v>
      </c>
      <c r="G90">
        <v>65</v>
      </c>
      <c r="H90">
        <v>46.280991735537192</v>
      </c>
      <c r="K90" s="18"/>
      <c r="O90" t="s">
        <v>41</v>
      </c>
      <c r="P90" s="19"/>
      <c r="W90" s="26" t="s">
        <v>34</v>
      </c>
      <c r="X90" s="27">
        <v>4</v>
      </c>
      <c r="Z90" s="26" t="s">
        <v>34</v>
      </c>
      <c r="AA90" s="27">
        <v>6</v>
      </c>
      <c r="AD90" s="18" t="s">
        <v>88</v>
      </c>
      <c r="AE90" s="14">
        <f>AVERAGE(H86:H91)</f>
        <v>60.899782984260781</v>
      </c>
      <c r="AF90" s="14">
        <f>STDEV(H86:H91)</f>
        <v>21.998659487249927</v>
      </c>
      <c r="AG90" s="24">
        <f>_xlfn.T.TEST(H86:H91,H104:H108,2,2)</f>
        <v>1.6048010665712702E-2</v>
      </c>
      <c r="AI90" s="18" t="s">
        <v>88</v>
      </c>
      <c r="AJ90" s="14">
        <f>AVERAGE(H93:H98)</f>
        <v>54.922667729946454</v>
      </c>
      <c r="AK90" s="14">
        <f>STDEV(H93:H98)</f>
        <v>20.284404829941124</v>
      </c>
      <c r="AL90" s="19">
        <f>_xlfn.T.TEST(H93:H98,H111:H116,2,2)</f>
        <v>0.99172290086694681</v>
      </c>
    </row>
    <row r="91" spans="1:38" ht="17" thickBot="1" x14ac:dyDescent="0.25">
      <c r="A91">
        <v>808</v>
      </c>
      <c r="B91" t="s">
        <v>12</v>
      </c>
      <c r="C91" t="s">
        <v>13</v>
      </c>
      <c r="D91">
        <v>10</v>
      </c>
      <c r="E91">
        <v>6</v>
      </c>
      <c r="F91">
        <v>210</v>
      </c>
      <c r="G91">
        <v>126</v>
      </c>
      <c r="H91">
        <v>40</v>
      </c>
      <c r="K91" s="18" t="s">
        <v>88</v>
      </c>
      <c r="P91" s="19"/>
      <c r="W91" s="26" t="s">
        <v>34</v>
      </c>
      <c r="X91" s="27">
        <v>4</v>
      </c>
      <c r="Z91" s="26" t="s">
        <v>34</v>
      </c>
      <c r="AA91" s="27">
        <v>8</v>
      </c>
      <c r="AD91" s="20" t="s">
        <v>29</v>
      </c>
      <c r="AE91" s="30">
        <f>AVERAGE(H104:H108)</f>
        <v>92.657349588660921</v>
      </c>
      <c r="AF91" s="30">
        <f>STDEV(H104:H108)</f>
        <v>10.151580439799055</v>
      </c>
      <c r="AG91" s="22"/>
      <c r="AI91" s="20" t="s">
        <v>29</v>
      </c>
      <c r="AJ91" s="30">
        <f>AVERAGE(H111:H116)</f>
        <v>55.11165674139577</v>
      </c>
      <c r="AK91" s="30">
        <f>STDEV(H111:H116)</f>
        <v>38.507837585567202</v>
      </c>
      <c r="AL91" s="22"/>
    </row>
    <row r="92" spans="1:38" x14ac:dyDescent="0.2">
      <c r="K92" s="18"/>
      <c r="L92" t="s">
        <v>34</v>
      </c>
      <c r="M92" s="14">
        <f>AVERAGE(F86:F91)</f>
        <v>140.33333333333334</v>
      </c>
      <c r="N92" s="14">
        <f>STDEV(F86:F91)</f>
        <v>40.133111848779748</v>
      </c>
      <c r="O92" t="s">
        <v>36</v>
      </c>
      <c r="P92" s="24"/>
      <c r="W92" s="26" t="s">
        <v>34</v>
      </c>
      <c r="X92" s="27">
        <v>6</v>
      </c>
      <c r="Z92" s="26" t="s">
        <v>34</v>
      </c>
      <c r="AA92" s="27">
        <v>7</v>
      </c>
    </row>
    <row r="93" spans="1:38" x14ac:dyDescent="0.2">
      <c r="A93">
        <v>813</v>
      </c>
      <c r="B93" t="s">
        <v>16</v>
      </c>
      <c r="C93" t="s">
        <v>13</v>
      </c>
      <c r="D93">
        <v>7</v>
      </c>
      <c r="E93">
        <v>1</v>
      </c>
      <c r="F93">
        <v>189</v>
      </c>
      <c r="G93">
        <v>46</v>
      </c>
      <c r="H93">
        <v>75.661375661375658</v>
      </c>
      <c r="K93" s="18"/>
      <c r="L93" t="s">
        <v>35</v>
      </c>
      <c r="M93" s="14">
        <f>AVERAGE(G86:G91)</f>
        <v>55</v>
      </c>
      <c r="N93" s="14">
        <f>STDEV(G86:G91)</f>
        <v>41.914198071775154</v>
      </c>
      <c r="O93" t="s">
        <v>37</v>
      </c>
      <c r="P93" s="19"/>
      <c r="W93" s="26" t="s">
        <v>34</v>
      </c>
      <c r="X93" s="27">
        <v>2</v>
      </c>
      <c r="Z93" s="26" t="s">
        <v>34</v>
      </c>
      <c r="AA93" s="27">
        <v>10</v>
      </c>
    </row>
    <row r="94" spans="1:38" x14ac:dyDescent="0.2">
      <c r="A94">
        <v>811</v>
      </c>
      <c r="B94" t="s">
        <v>16</v>
      </c>
      <c r="C94" t="s">
        <v>13</v>
      </c>
      <c r="D94">
        <v>6</v>
      </c>
      <c r="E94">
        <v>2</v>
      </c>
      <c r="F94">
        <v>242</v>
      </c>
      <c r="G94">
        <v>108</v>
      </c>
      <c r="H94">
        <v>55.371900826446272</v>
      </c>
      <c r="K94" s="18"/>
      <c r="M94" s="14"/>
      <c r="N94" s="14"/>
      <c r="P94" s="19"/>
      <c r="W94" s="26" t="s">
        <v>34</v>
      </c>
      <c r="X94" s="27">
        <v>10</v>
      </c>
      <c r="Z94" s="26" t="s">
        <v>34</v>
      </c>
      <c r="AA94" s="27">
        <v>13</v>
      </c>
    </row>
    <row r="95" spans="1:38" x14ac:dyDescent="0.2">
      <c r="A95">
        <v>826</v>
      </c>
      <c r="B95" t="s">
        <v>16</v>
      </c>
      <c r="C95" t="s">
        <v>13</v>
      </c>
      <c r="D95">
        <v>8</v>
      </c>
      <c r="E95">
        <v>2</v>
      </c>
      <c r="F95">
        <v>292</v>
      </c>
      <c r="G95">
        <v>125</v>
      </c>
      <c r="H95">
        <v>57.191780821917803</v>
      </c>
      <c r="K95" s="18" t="s">
        <v>29</v>
      </c>
      <c r="M95" s="14"/>
      <c r="N95" s="14"/>
      <c r="P95" s="19"/>
      <c r="W95" s="26" t="s">
        <v>35</v>
      </c>
      <c r="X95" s="27">
        <v>0</v>
      </c>
      <c r="Z95" s="26" t="s">
        <v>35</v>
      </c>
      <c r="AA95" s="27">
        <v>1</v>
      </c>
    </row>
    <row r="96" spans="1:38" x14ac:dyDescent="0.2">
      <c r="A96">
        <v>802</v>
      </c>
      <c r="B96" t="s">
        <v>16</v>
      </c>
      <c r="C96" t="s">
        <v>13</v>
      </c>
      <c r="D96">
        <v>7</v>
      </c>
      <c r="E96">
        <v>4</v>
      </c>
      <c r="F96">
        <v>147</v>
      </c>
      <c r="G96">
        <v>122</v>
      </c>
      <c r="H96">
        <v>17.006802721088434</v>
      </c>
      <c r="K96" s="18"/>
      <c r="L96" t="s">
        <v>34</v>
      </c>
      <c r="M96" s="14">
        <f>AVERAGE(F104:F108)</f>
        <v>312.60000000000002</v>
      </c>
      <c r="N96" s="14">
        <f>STDEV(F104:F108)</f>
        <v>206.68163924258005</v>
      </c>
      <c r="O96" t="s">
        <v>38</v>
      </c>
      <c r="P96" s="24"/>
      <c r="W96" s="26" t="s">
        <v>35</v>
      </c>
      <c r="X96" s="27">
        <v>1</v>
      </c>
      <c r="Z96" s="26" t="s">
        <v>35</v>
      </c>
      <c r="AA96" s="27">
        <v>2</v>
      </c>
    </row>
    <row r="97" spans="1:27" x14ac:dyDescent="0.2">
      <c r="A97">
        <v>807</v>
      </c>
      <c r="B97" t="s">
        <v>16</v>
      </c>
      <c r="C97" t="s">
        <v>13</v>
      </c>
      <c r="D97">
        <v>10</v>
      </c>
      <c r="E97">
        <v>6</v>
      </c>
      <c r="F97">
        <v>241</v>
      </c>
      <c r="G97">
        <v>76</v>
      </c>
      <c r="H97">
        <v>68.46473029045643</v>
      </c>
      <c r="K97" s="18"/>
      <c r="L97" t="s">
        <v>35</v>
      </c>
      <c r="M97" s="14">
        <f>AVERAGE(G104:G108)</f>
        <v>10.4</v>
      </c>
      <c r="N97" s="14">
        <f>STDEV(G104:G108)</f>
        <v>14.310835055998654</v>
      </c>
      <c r="O97" t="s">
        <v>39</v>
      </c>
      <c r="P97" s="24"/>
      <c r="W97" s="26" t="s">
        <v>35</v>
      </c>
      <c r="X97" s="27">
        <v>1</v>
      </c>
      <c r="Z97" s="26" t="s">
        <v>35</v>
      </c>
      <c r="AA97" s="27">
        <v>2</v>
      </c>
    </row>
    <row r="98" spans="1:27" ht="17" thickBot="1" x14ac:dyDescent="0.25">
      <c r="A98">
        <v>804</v>
      </c>
      <c r="B98" t="s">
        <v>16</v>
      </c>
      <c r="C98" t="s">
        <v>13</v>
      </c>
      <c r="D98">
        <v>13</v>
      </c>
      <c r="E98">
        <v>7</v>
      </c>
      <c r="F98">
        <v>274</v>
      </c>
      <c r="G98">
        <v>121</v>
      </c>
      <c r="H98">
        <v>55.83941605839415</v>
      </c>
      <c r="K98" s="20"/>
      <c r="L98" s="21" t="s">
        <v>49</v>
      </c>
      <c r="M98" s="21" t="s">
        <v>48</v>
      </c>
      <c r="N98" s="21"/>
      <c r="O98" s="21"/>
      <c r="P98" s="22"/>
      <c r="W98" s="26" t="s">
        <v>35</v>
      </c>
      <c r="X98" s="27">
        <v>1</v>
      </c>
      <c r="Z98" s="26" t="s">
        <v>35</v>
      </c>
      <c r="AA98" s="27">
        <v>4</v>
      </c>
    </row>
    <row r="99" spans="1:27" ht="17" thickBot="1" x14ac:dyDescent="0.25">
      <c r="W99" s="26" t="s">
        <v>35</v>
      </c>
      <c r="X99" s="27">
        <v>3</v>
      </c>
      <c r="Z99" s="26" t="s">
        <v>35</v>
      </c>
      <c r="AA99" s="27">
        <v>6</v>
      </c>
    </row>
    <row r="100" spans="1:27" ht="17" thickBot="1" x14ac:dyDescent="0.25">
      <c r="A100" s="11" t="s">
        <v>17</v>
      </c>
      <c r="B100" s="12"/>
      <c r="C100" s="12"/>
      <c r="D100" s="12"/>
      <c r="E100" s="12"/>
      <c r="F100" s="12"/>
      <c r="G100" s="12"/>
      <c r="H100" s="12"/>
      <c r="I100" s="12"/>
      <c r="W100" s="26" t="s">
        <v>35</v>
      </c>
      <c r="X100" s="27">
        <v>6</v>
      </c>
      <c r="Z100" s="26" t="s">
        <v>35</v>
      </c>
      <c r="AA100" s="27">
        <v>7</v>
      </c>
    </row>
    <row r="101" spans="1:27" ht="17" thickBot="1" x14ac:dyDescent="0.25">
      <c r="A101" s="7" t="s">
        <v>3</v>
      </c>
      <c r="B101" s="8"/>
      <c r="W101" s="26"/>
      <c r="X101" s="27"/>
      <c r="Z101" s="26"/>
      <c r="AA101" s="27"/>
    </row>
    <row r="102" spans="1:27" ht="17" thickBot="1" x14ac:dyDescent="0.25">
      <c r="D102" s="8" t="s">
        <v>4</v>
      </c>
      <c r="E102" s="8" t="s">
        <v>5</v>
      </c>
      <c r="F102" s="8" t="s">
        <v>4</v>
      </c>
      <c r="G102" s="8" t="s">
        <v>5</v>
      </c>
      <c r="H102" s="8"/>
      <c r="K102" s="23" t="s">
        <v>42</v>
      </c>
      <c r="W102" s="26"/>
      <c r="X102" s="27"/>
      <c r="Z102" s="26"/>
      <c r="AA102" s="27"/>
    </row>
    <row r="103" spans="1:27" x14ac:dyDescent="0.2">
      <c r="A103" s="9" t="s">
        <v>6</v>
      </c>
      <c r="B103" s="9" t="s">
        <v>7</v>
      </c>
      <c r="C103" s="9" t="s">
        <v>8</v>
      </c>
      <c r="D103" s="9" t="s">
        <v>9</v>
      </c>
      <c r="E103" s="9" t="s">
        <v>9</v>
      </c>
      <c r="F103" s="9" t="s">
        <v>10</v>
      </c>
      <c r="G103" s="9" t="s">
        <v>10</v>
      </c>
      <c r="H103" s="10" t="s">
        <v>11</v>
      </c>
      <c r="K103" s="15"/>
      <c r="L103" s="16"/>
      <c r="M103" s="16" t="s">
        <v>31</v>
      </c>
      <c r="N103" s="16" t="s">
        <v>32</v>
      </c>
      <c r="O103" s="16" t="s">
        <v>40</v>
      </c>
      <c r="P103" s="17"/>
      <c r="W103" s="26" t="s">
        <v>50</v>
      </c>
      <c r="X103" s="27">
        <v>2</v>
      </c>
      <c r="Z103" s="26" t="s">
        <v>50</v>
      </c>
      <c r="AA103" s="27">
        <v>3</v>
      </c>
    </row>
    <row r="104" spans="1:27" x14ac:dyDescent="0.2">
      <c r="A104">
        <v>847</v>
      </c>
      <c r="B104" t="s">
        <v>12</v>
      </c>
      <c r="C104" t="s">
        <v>13</v>
      </c>
      <c r="D104">
        <v>2</v>
      </c>
      <c r="E104">
        <v>0</v>
      </c>
      <c r="F104">
        <v>231</v>
      </c>
      <c r="G104">
        <v>0</v>
      </c>
      <c r="H104">
        <v>100</v>
      </c>
      <c r="K104" s="18"/>
      <c r="O104" t="s">
        <v>41</v>
      </c>
      <c r="P104" s="19"/>
      <c r="W104" s="26" t="s">
        <v>50</v>
      </c>
      <c r="X104" s="27">
        <v>6</v>
      </c>
      <c r="Z104" s="26" t="s">
        <v>50</v>
      </c>
      <c r="AA104" s="27">
        <v>3</v>
      </c>
    </row>
    <row r="105" spans="1:27" x14ac:dyDescent="0.2">
      <c r="A105">
        <v>841</v>
      </c>
      <c r="B105" t="s">
        <v>12</v>
      </c>
      <c r="C105" t="s">
        <v>13</v>
      </c>
      <c r="D105">
        <v>6</v>
      </c>
      <c r="E105">
        <v>0</v>
      </c>
      <c r="F105">
        <v>424</v>
      </c>
      <c r="G105">
        <v>0</v>
      </c>
      <c r="H105">
        <v>100</v>
      </c>
      <c r="K105" s="18" t="s">
        <v>88</v>
      </c>
      <c r="P105" s="19"/>
      <c r="W105" s="26" t="s">
        <v>50</v>
      </c>
      <c r="X105" s="27">
        <v>7</v>
      </c>
      <c r="Z105" s="26" t="s">
        <v>50</v>
      </c>
      <c r="AA105" s="27">
        <v>5</v>
      </c>
    </row>
    <row r="106" spans="1:27" x14ac:dyDescent="0.2">
      <c r="A106">
        <v>871</v>
      </c>
      <c r="B106" t="s">
        <v>12</v>
      </c>
      <c r="C106" t="s">
        <v>13</v>
      </c>
      <c r="D106">
        <v>7</v>
      </c>
      <c r="E106">
        <v>0</v>
      </c>
      <c r="F106">
        <v>619</v>
      </c>
      <c r="G106">
        <v>0</v>
      </c>
      <c r="H106">
        <v>100</v>
      </c>
      <c r="K106" s="18"/>
      <c r="L106" t="s">
        <v>34</v>
      </c>
      <c r="M106" s="14">
        <f>AVERAGE(F93:F98)</f>
        <v>230.83333333333334</v>
      </c>
      <c r="N106" s="14">
        <f>STDEV(F93:F98)</f>
        <v>54.057068609633866</v>
      </c>
      <c r="O106" t="s">
        <v>36</v>
      </c>
      <c r="P106" s="24"/>
      <c r="W106" s="26" t="s">
        <v>50</v>
      </c>
      <c r="X106" s="27">
        <v>1</v>
      </c>
      <c r="Z106" s="26" t="s">
        <v>50</v>
      </c>
      <c r="AA106" s="27">
        <v>1</v>
      </c>
    </row>
    <row r="107" spans="1:27" x14ac:dyDescent="0.2">
      <c r="A107">
        <v>839</v>
      </c>
      <c r="B107" t="s">
        <v>12</v>
      </c>
      <c r="C107" t="s">
        <v>13</v>
      </c>
      <c r="D107">
        <v>1</v>
      </c>
      <c r="E107">
        <v>1</v>
      </c>
      <c r="F107">
        <v>171</v>
      </c>
      <c r="G107">
        <v>28</v>
      </c>
      <c r="H107">
        <v>83.62573099415205</v>
      </c>
      <c r="K107" s="18"/>
      <c r="L107" t="s">
        <v>35</v>
      </c>
      <c r="M107" s="14">
        <f>AVERAGE(G93:G98)</f>
        <v>99.666666666666671</v>
      </c>
      <c r="N107" s="14">
        <f>STDEV(G93:G98)</f>
        <v>31.954133796219029</v>
      </c>
      <c r="O107" t="s">
        <v>37</v>
      </c>
      <c r="P107" s="19"/>
      <c r="W107" s="26" t="s">
        <v>50</v>
      </c>
      <c r="X107" s="27">
        <v>1</v>
      </c>
      <c r="Z107" s="26" t="s">
        <v>50</v>
      </c>
      <c r="AA107" s="27">
        <v>4</v>
      </c>
    </row>
    <row r="108" spans="1:27" x14ac:dyDescent="0.2">
      <c r="A108">
        <v>849</v>
      </c>
      <c r="B108" t="s">
        <v>12</v>
      </c>
      <c r="C108" t="s">
        <v>13</v>
      </c>
      <c r="D108">
        <v>1</v>
      </c>
      <c r="E108">
        <v>2</v>
      </c>
      <c r="F108">
        <v>118</v>
      </c>
      <c r="G108">
        <v>24</v>
      </c>
      <c r="H108">
        <v>79.66101694915254</v>
      </c>
      <c r="K108" s="18"/>
      <c r="M108" s="14"/>
      <c r="N108" s="14"/>
      <c r="P108" s="19"/>
      <c r="W108" s="26" t="s">
        <v>51</v>
      </c>
      <c r="X108" s="27">
        <v>0</v>
      </c>
      <c r="Z108" s="26" t="s">
        <v>50</v>
      </c>
      <c r="AA108" s="27">
        <v>8</v>
      </c>
    </row>
    <row r="109" spans="1:27" x14ac:dyDescent="0.2">
      <c r="A109" s="13">
        <v>840</v>
      </c>
      <c r="B109" s="13" t="s">
        <v>12</v>
      </c>
      <c r="C109" s="13" t="s">
        <v>14</v>
      </c>
      <c r="D109" s="13">
        <v>2</v>
      </c>
      <c r="E109" s="13">
        <v>2</v>
      </c>
      <c r="F109" s="13">
        <v>68</v>
      </c>
      <c r="G109" s="13">
        <v>55</v>
      </c>
      <c r="H109" s="13">
        <v>19.117647058823529</v>
      </c>
      <c r="I109" t="s">
        <v>15</v>
      </c>
      <c r="K109" s="18" t="s">
        <v>29</v>
      </c>
      <c r="M109" s="14"/>
      <c r="N109" s="14"/>
      <c r="P109" s="19"/>
      <c r="W109" s="26" t="s">
        <v>51</v>
      </c>
      <c r="X109" s="27">
        <v>0</v>
      </c>
      <c r="Z109" s="26" t="s">
        <v>51</v>
      </c>
      <c r="AA109" s="27">
        <v>0</v>
      </c>
    </row>
    <row r="110" spans="1:27" x14ac:dyDescent="0.2">
      <c r="K110" s="18"/>
      <c r="L110" t="s">
        <v>34</v>
      </c>
      <c r="M110" s="14">
        <f>AVERAGE(F111:F116)</f>
        <v>205.5</v>
      </c>
      <c r="N110" s="14">
        <f>STDEV(F111:F116)</f>
        <v>93.912193031576038</v>
      </c>
      <c r="O110" t="s">
        <v>38</v>
      </c>
      <c r="P110" s="24"/>
      <c r="W110" s="26" t="s">
        <v>51</v>
      </c>
      <c r="X110" s="27">
        <v>0</v>
      </c>
      <c r="Z110" s="26" t="s">
        <v>51</v>
      </c>
      <c r="AA110" s="27">
        <v>1</v>
      </c>
    </row>
    <row r="111" spans="1:27" x14ac:dyDescent="0.2">
      <c r="A111">
        <v>857</v>
      </c>
      <c r="B111" t="s">
        <v>16</v>
      </c>
      <c r="C111" t="s">
        <v>13</v>
      </c>
      <c r="D111">
        <v>3</v>
      </c>
      <c r="E111">
        <v>0</v>
      </c>
      <c r="F111">
        <v>156</v>
      </c>
      <c r="G111">
        <v>0</v>
      </c>
      <c r="H111">
        <v>100</v>
      </c>
      <c r="K111" s="18"/>
      <c r="L111" t="s">
        <v>35</v>
      </c>
      <c r="M111" s="14">
        <f>AVERAGE(G111:G116)</f>
        <v>78.166666666666671</v>
      </c>
      <c r="N111" s="14">
        <f>STDEV(G111:G116)</f>
        <v>61.920648144755937</v>
      </c>
      <c r="O111" t="s">
        <v>39</v>
      </c>
      <c r="P111" s="19"/>
      <c r="W111" s="26" t="s">
        <v>51</v>
      </c>
      <c r="X111" s="27">
        <v>1</v>
      </c>
      <c r="Z111" s="26" t="s">
        <v>51</v>
      </c>
      <c r="AA111" s="27">
        <v>1</v>
      </c>
    </row>
    <row r="112" spans="1:27" ht="17" thickBot="1" x14ac:dyDescent="0.25">
      <c r="A112">
        <v>852</v>
      </c>
      <c r="B112" t="s">
        <v>16</v>
      </c>
      <c r="C112" t="s">
        <v>13</v>
      </c>
      <c r="D112">
        <v>3</v>
      </c>
      <c r="E112">
        <v>1</v>
      </c>
      <c r="F112">
        <v>371</v>
      </c>
      <c r="G112">
        <v>33</v>
      </c>
      <c r="H112">
        <v>91.105121293800536</v>
      </c>
      <c r="K112" s="20"/>
      <c r="L112" s="21" t="s">
        <v>48</v>
      </c>
      <c r="M112" s="21"/>
      <c r="N112" s="21"/>
      <c r="O112" s="21"/>
      <c r="P112" s="22"/>
      <c r="W112" s="28" t="s">
        <v>51</v>
      </c>
      <c r="X112" s="29">
        <v>2</v>
      </c>
      <c r="Z112" s="26" t="s">
        <v>51</v>
      </c>
      <c r="AA112" s="27">
        <v>2</v>
      </c>
    </row>
    <row r="113" spans="1:40" x14ac:dyDescent="0.2">
      <c r="A113">
        <v>855</v>
      </c>
      <c r="B113" t="s">
        <v>16</v>
      </c>
      <c r="C113" t="s">
        <v>13</v>
      </c>
      <c r="D113">
        <v>5</v>
      </c>
      <c r="E113">
        <v>1</v>
      </c>
      <c r="F113">
        <v>184</v>
      </c>
      <c r="G113">
        <v>52</v>
      </c>
      <c r="H113">
        <v>71.739130434782624</v>
      </c>
      <c r="Z113" s="26" t="s">
        <v>51</v>
      </c>
      <c r="AA113" s="27">
        <v>4</v>
      </c>
    </row>
    <row r="114" spans="1:40" x14ac:dyDescent="0.2">
      <c r="A114">
        <v>858</v>
      </c>
      <c r="B114" t="s">
        <v>16</v>
      </c>
      <c r="C114" t="s">
        <v>13</v>
      </c>
      <c r="D114">
        <v>1</v>
      </c>
      <c r="E114">
        <v>2</v>
      </c>
      <c r="F114">
        <v>102</v>
      </c>
      <c r="G114">
        <v>85</v>
      </c>
      <c r="H114">
        <v>16.666666666666664</v>
      </c>
      <c r="Z114" s="28" t="s">
        <v>51</v>
      </c>
      <c r="AA114" s="29">
        <v>4</v>
      </c>
    </row>
    <row r="115" spans="1:40" x14ac:dyDescent="0.2">
      <c r="A115">
        <v>866</v>
      </c>
      <c r="B115" t="s">
        <v>16</v>
      </c>
      <c r="C115" t="s">
        <v>13</v>
      </c>
      <c r="D115">
        <v>4</v>
      </c>
      <c r="E115">
        <v>4</v>
      </c>
      <c r="F115">
        <v>171</v>
      </c>
      <c r="G115">
        <v>157</v>
      </c>
      <c r="H115">
        <v>8.1871345029239766</v>
      </c>
    </row>
    <row r="116" spans="1:40" ht="17" thickBot="1" x14ac:dyDescent="0.25">
      <c r="A116">
        <v>860</v>
      </c>
      <c r="B116" t="s">
        <v>16</v>
      </c>
      <c r="C116" t="s">
        <v>13</v>
      </c>
      <c r="D116">
        <v>8</v>
      </c>
      <c r="E116">
        <v>4</v>
      </c>
      <c r="F116">
        <v>249</v>
      </c>
      <c r="G116">
        <v>142</v>
      </c>
      <c r="H116">
        <v>42.971887550200805</v>
      </c>
    </row>
    <row r="117" spans="1:40" ht="17" thickBot="1" x14ac:dyDescent="0.25">
      <c r="W117" s="7" t="s">
        <v>66</v>
      </c>
      <c r="AG117" s="7" t="s">
        <v>67</v>
      </c>
    </row>
    <row r="118" spans="1:40" ht="17" thickBot="1" x14ac:dyDescent="0.25">
      <c r="W118" s="15"/>
      <c r="X118" s="16"/>
      <c r="Y118" s="16"/>
      <c r="Z118" s="16"/>
      <c r="AA118" s="16"/>
      <c r="AB118" s="16"/>
      <c r="AC118" s="16"/>
      <c r="AD118" s="17"/>
      <c r="AG118" s="15"/>
      <c r="AH118" s="16"/>
      <c r="AI118" s="16"/>
      <c r="AJ118" s="16"/>
      <c r="AK118" s="16"/>
      <c r="AL118" s="16"/>
      <c r="AM118" s="16"/>
      <c r="AN118" s="17"/>
    </row>
    <row r="119" spans="1:40" ht="17" thickBot="1" x14ac:dyDescent="0.25">
      <c r="W119" s="31" t="s">
        <v>52</v>
      </c>
      <c r="X119" s="32"/>
      <c r="Y119" s="33"/>
      <c r="Z119" s="33"/>
      <c r="AA119" s="33"/>
      <c r="AB119" s="32"/>
      <c r="AD119" s="19"/>
      <c r="AG119" s="31" t="s">
        <v>52</v>
      </c>
      <c r="AH119" s="32"/>
      <c r="AI119" s="33"/>
      <c r="AJ119" s="33"/>
      <c r="AK119" s="33"/>
      <c r="AL119" s="32"/>
      <c r="AN119" s="19"/>
    </row>
    <row r="120" spans="1:40" x14ac:dyDescent="0.2">
      <c r="W120" s="18" t="s">
        <v>53</v>
      </c>
      <c r="X120" t="s">
        <v>54</v>
      </c>
      <c r="Y120" t="s">
        <v>55</v>
      </c>
      <c r="Z120" t="s">
        <v>56</v>
      </c>
      <c r="AB120" t="s">
        <v>57</v>
      </c>
      <c r="AD120" s="19"/>
      <c r="AG120" s="18" t="s">
        <v>53</v>
      </c>
      <c r="AH120" t="s">
        <v>54</v>
      </c>
      <c r="AI120" t="s">
        <v>55</v>
      </c>
      <c r="AJ120" t="s">
        <v>56</v>
      </c>
      <c r="AL120" t="s">
        <v>57</v>
      </c>
      <c r="AN120" s="19"/>
    </row>
    <row r="121" spans="1:40" x14ac:dyDescent="0.2">
      <c r="W121" s="18" t="s">
        <v>58</v>
      </c>
      <c r="X121">
        <v>0.5</v>
      </c>
      <c r="Y121">
        <f>SUM(D86:D92)</f>
        <v>27</v>
      </c>
      <c r="Z121">
        <f>X121*Y123</f>
        <v>19.5</v>
      </c>
      <c r="AB121">
        <f>((Y121-Z121)^2)/Z121</f>
        <v>2.8846153846153846</v>
      </c>
      <c r="AD121" s="19"/>
      <c r="AG121" s="18" t="s">
        <v>58</v>
      </c>
      <c r="AH121">
        <v>0.5</v>
      </c>
      <c r="AI121">
        <f>SUM(D93:D98)</f>
        <v>51</v>
      </c>
      <c r="AJ121">
        <f>AH121*AI123</f>
        <v>36.5</v>
      </c>
      <c r="AL121">
        <f>((AI121-AJ121)^2)/AJ121</f>
        <v>5.7602739726027394</v>
      </c>
      <c r="AN121" s="19"/>
    </row>
    <row r="122" spans="1:40" x14ac:dyDescent="0.2">
      <c r="W122" s="18" t="s">
        <v>59</v>
      </c>
      <c r="X122">
        <v>0.5</v>
      </c>
      <c r="Y122">
        <f>SUM(E86:E91)</f>
        <v>12</v>
      </c>
      <c r="Z122">
        <f>X122*Y123</f>
        <v>19.5</v>
      </c>
      <c r="AB122">
        <f>(Y122-Z122)^2/Z122</f>
        <v>2.8846153846153846</v>
      </c>
      <c r="AD122" s="19"/>
      <c r="AG122" s="18" t="s">
        <v>59</v>
      </c>
      <c r="AH122">
        <v>0.5</v>
      </c>
      <c r="AI122">
        <f>SUM(E93:E98)</f>
        <v>22</v>
      </c>
      <c r="AJ122">
        <f>AH122*AI123</f>
        <v>36.5</v>
      </c>
      <c r="AL122">
        <f>(AI122-AJ122)^2/AJ122</f>
        <v>5.7602739726027394</v>
      </c>
      <c r="AN122" s="19"/>
    </row>
    <row r="123" spans="1:40" x14ac:dyDescent="0.2">
      <c r="W123" s="18"/>
      <c r="X123" s="34" t="s">
        <v>60</v>
      </c>
      <c r="Y123">
        <f>SUM(Y121:Y122)</f>
        <v>39</v>
      </c>
      <c r="AA123" s="8" t="s">
        <v>57</v>
      </c>
      <c r="AB123">
        <f>SUM(AB121:AB122)</f>
        <v>5.7692307692307692</v>
      </c>
      <c r="AD123" s="19"/>
      <c r="AG123" s="18"/>
      <c r="AH123" s="34" t="s">
        <v>60</v>
      </c>
      <c r="AI123">
        <f>SUM(AI121:AI122)</f>
        <v>73</v>
      </c>
      <c r="AK123" s="8" t="s">
        <v>57</v>
      </c>
      <c r="AL123">
        <f>SUM(AL121:AL122)</f>
        <v>11.520547945205479</v>
      </c>
      <c r="AN123" s="19"/>
    </row>
    <row r="124" spans="1:40" x14ac:dyDescent="0.2">
      <c r="W124" s="18"/>
      <c r="AD124" s="19"/>
      <c r="AG124" s="18"/>
      <c r="AN124" s="19"/>
    </row>
    <row r="125" spans="1:40" x14ac:dyDescent="0.2">
      <c r="W125" s="18"/>
      <c r="AA125" s="5" t="s">
        <v>61</v>
      </c>
      <c r="AB125" s="5">
        <f>_xlfn.CHISQ.TEST(Y121:Y122,Z121:Z122)</f>
        <v>1.630917187775497E-2</v>
      </c>
      <c r="AD125" s="19"/>
      <c r="AG125" s="18"/>
      <c r="AK125" s="5" t="s">
        <v>61</v>
      </c>
      <c r="AL125" s="5">
        <f>_xlfn.CHISQ.TEST(AI121:AI122,AJ121:AJ122)</f>
        <v>6.8831097887235679E-4</v>
      </c>
      <c r="AN125" s="19"/>
    </row>
    <row r="126" spans="1:40" x14ac:dyDescent="0.2">
      <c r="W126" s="18"/>
      <c r="AA126" t="s">
        <v>62</v>
      </c>
      <c r="AB126">
        <f>_xlfn.CHISQ.INV.RT(AB125,1)</f>
        <v>5.7692307692307603</v>
      </c>
      <c r="AD126" s="19"/>
      <c r="AG126" s="18"/>
      <c r="AK126" t="s">
        <v>62</v>
      </c>
      <c r="AL126">
        <f>_xlfn.CHISQ.INV.RT(AL125,1)</f>
        <v>11.520547945205522</v>
      </c>
      <c r="AN126" s="19"/>
    </row>
    <row r="127" spans="1:40" ht="17" thickBot="1" x14ac:dyDescent="0.25">
      <c r="W127" s="18"/>
      <c r="AD127" s="19"/>
      <c r="AG127" s="18"/>
      <c r="AN127" s="19"/>
    </row>
    <row r="128" spans="1:40" ht="17" thickBot="1" x14ac:dyDescent="0.25">
      <c r="W128" s="31" t="s">
        <v>63</v>
      </c>
      <c r="X128" s="32"/>
      <c r="Y128" s="33"/>
      <c r="Z128" s="33"/>
      <c r="AA128" s="33"/>
      <c r="AB128" s="32"/>
      <c r="AD128" s="19"/>
      <c r="AG128" s="31" t="s">
        <v>63</v>
      </c>
      <c r="AH128" s="32"/>
      <c r="AI128" s="33"/>
      <c r="AJ128" s="33"/>
      <c r="AK128" s="33"/>
      <c r="AL128" s="32"/>
      <c r="AN128" s="19"/>
    </row>
    <row r="129" spans="23:40" x14ac:dyDescent="0.2">
      <c r="W129" s="18" t="s">
        <v>53</v>
      </c>
      <c r="X129" t="s">
        <v>54</v>
      </c>
      <c r="Y129" t="s">
        <v>55</v>
      </c>
      <c r="Z129" t="s">
        <v>56</v>
      </c>
      <c r="AB129" t="s">
        <v>57</v>
      </c>
      <c r="AD129" s="19"/>
      <c r="AG129" s="18" t="s">
        <v>53</v>
      </c>
      <c r="AH129" t="s">
        <v>54</v>
      </c>
      <c r="AI129" t="s">
        <v>55</v>
      </c>
      <c r="AJ129" t="s">
        <v>56</v>
      </c>
      <c r="AL129" t="s">
        <v>57</v>
      </c>
      <c r="AN129" s="19"/>
    </row>
    <row r="130" spans="23:40" x14ac:dyDescent="0.2">
      <c r="W130" s="18" t="s">
        <v>58</v>
      </c>
      <c r="X130">
        <v>0.5</v>
      </c>
      <c r="Y130">
        <f>SUM(D104:D108)</f>
        <v>17</v>
      </c>
      <c r="Z130">
        <f>X130*Y132</f>
        <v>10</v>
      </c>
      <c r="AB130">
        <f>((Y130-Z130)^2)/Z130</f>
        <v>4.9000000000000004</v>
      </c>
      <c r="AD130" s="19"/>
      <c r="AG130" s="18" t="s">
        <v>58</v>
      </c>
      <c r="AH130">
        <v>0.5</v>
      </c>
      <c r="AI130">
        <f>SUM(D111:D116)</f>
        <v>24</v>
      </c>
      <c r="AJ130">
        <f>AH130*AI132</f>
        <v>18</v>
      </c>
      <c r="AL130">
        <f>((AI130-AJ130)^2)/AJ130</f>
        <v>2</v>
      </c>
      <c r="AN130" s="19"/>
    </row>
    <row r="131" spans="23:40" x14ac:dyDescent="0.2">
      <c r="W131" s="18" t="s">
        <v>59</v>
      </c>
      <c r="X131">
        <v>0.5</v>
      </c>
      <c r="Y131">
        <f>SUM(E104:E108)</f>
        <v>3</v>
      </c>
      <c r="Z131">
        <f>X131*Y132</f>
        <v>10</v>
      </c>
      <c r="AB131">
        <f>(Y131-Z131)^2/Z131</f>
        <v>4.9000000000000004</v>
      </c>
      <c r="AD131" s="19"/>
      <c r="AG131" s="18" t="s">
        <v>59</v>
      </c>
      <c r="AH131">
        <v>0.5</v>
      </c>
      <c r="AI131">
        <f>SUM(E111:E116)</f>
        <v>12</v>
      </c>
      <c r="AJ131">
        <f>AH131*AI132</f>
        <v>18</v>
      </c>
      <c r="AL131">
        <f>(AI131-AJ131)^2/AJ131</f>
        <v>2</v>
      </c>
      <c r="AN131" s="19"/>
    </row>
    <row r="132" spans="23:40" x14ac:dyDescent="0.2">
      <c r="W132" s="18"/>
      <c r="X132" s="34" t="s">
        <v>60</v>
      </c>
      <c r="Y132">
        <f>SUM(Y130:Y131)</f>
        <v>20</v>
      </c>
      <c r="AA132" s="8" t="s">
        <v>57</v>
      </c>
      <c r="AB132">
        <f>SUM(AB130:AB131)</f>
        <v>9.8000000000000007</v>
      </c>
      <c r="AD132" s="19"/>
      <c r="AG132" s="18"/>
      <c r="AH132" s="34" t="s">
        <v>60</v>
      </c>
      <c r="AI132">
        <f>SUM(AI130:AI131)</f>
        <v>36</v>
      </c>
      <c r="AK132" s="8" t="s">
        <v>57</v>
      </c>
      <c r="AL132">
        <f>SUM(AL130:AL131)</f>
        <v>4</v>
      </c>
      <c r="AN132" s="19"/>
    </row>
    <row r="133" spans="23:40" x14ac:dyDescent="0.2">
      <c r="W133" s="18"/>
      <c r="AD133" s="19"/>
      <c r="AG133" s="18"/>
      <c r="AN133" s="19"/>
    </row>
    <row r="134" spans="23:40" x14ac:dyDescent="0.2">
      <c r="W134" s="18"/>
      <c r="AA134" s="5" t="s">
        <v>61</v>
      </c>
      <c r="AB134" s="5">
        <f>_xlfn.CHISQ.TEST(Y130:Y131,Z130:Z131)</f>
        <v>1.7451186995289046E-3</v>
      </c>
      <c r="AD134" s="19"/>
      <c r="AG134" s="18"/>
      <c r="AK134" s="5" t="s">
        <v>61</v>
      </c>
      <c r="AL134" s="5">
        <f>_xlfn.CHISQ.TEST(AI130:AI131,AJ130:AJ131)</f>
        <v>4.5500263896358382E-2</v>
      </c>
      <c r="AN134" s="19"/>
    </row>
    <row r="135" spans="23:40" x14ac:dyDescent="0.2">
      <c r="W135" s="18"/>
      <c r="AA135" t="s">
        <v>62</v>
      </c>
      <c r="AB135">
        <f>_xlfn.CHISQ.INV.RT(AB134,1)</f>
        <v>9.7999999999999208</v>
      </c>
      <c r="AD135" s="19"/>
      <c r="AG135" s="18"/>
      <c r="AK135" t="s">
        <v>62</v>
      </c>
      <c r="AL135">
        <f>_xlfn.CHISQ.INV.RT(AL134,1)</f>
        <v>4.0000000000000009</v>
      </c>
      <c r="AN135" s="19"/>
    </row>
    <row r="136" spans="23:40" ht="17" thickBot="1" x14ac:dyDescent="0.25">
      <c r="W136" s="18"/>
      <c r="AD136" s="19"/>
      <c r="AG136" s="18"/>
      <c r="AN136" s="19"/>
    </row>
    <row r="137" spans="23:40" ht="17" thickBot="1" x14ac:dyDescent="0.25">
      <c r="W137" s="31" t="s">
        <v>64</v>
      </c>
      <c r="X137" s="32"/>
      <c r="Y137" s="33"/>
      <c r="Z137" s="33"/>
      <c r="AA137" s="33"/>
      <c r="AB137" s="32"/>
      <c r="AD137" s="19"/>
      <c r="AG137" s="31" t="s">
        <v>64</v>
      </c>
      <c r="AH137" s="32"/>
      <c r="AI137" s="33"/>
      <c r="AJ137" s="33"/>
      <c r="AK137" s="33"/>
      <c r="AL137" s="32"/>
      <c r="AN137" s="19"/>
    </row>
    <row r="138" spans="23:40" x14ac:dyDescent="0.2">
      <c r="W138" s="18" t="s">
        <v>53</v>
      </c>
      <c r="X138" t="s">
        <v>54</v>
      </c>
      <c r="Y138" t="s">
        <v>55</v>
      </c>
      <c r="Z138" t="s">
        <v>56</v>
      </c>
      <c r="AB138" t="s">
        <v>57</v>
      </c>
      <c r="AD138" s="19"/>
      <c r="AG138" s="18" t="s">
        <v>53</v>
      </c>
      <c r="AH138" t="s">
        <v>54</v>
      </c>
      <c r="AI138" t="s">
        <v>55</v>
      </c>
      <c r="AJ138" t="s">
        <v>56</v>
      </c>
      <c r="AL138" t="s">
        <v>57</v>
      </c>
      <c r="AN138" s="19"/>
    </row>
    <row r="139" spans="23:40" x14ac:dyDescent="0.2">
      <c r="W139" s="18" t="s">
        <v>58</v>
      </c>
      <c r="X139">
        <v>0.5</v>
      </c>
      <c r="Y139">
        <f>SUM(D86:D91)</f>
        <v>27</v>
      </c>
      <c r="Z139">
        <f>X139*Y141</f>
        <v>22</v>
      </c>
      <c r="AB139">
        <f>((Y139-Z139)^2)/Z139</f>
        <v>1.1363636363636365</v>
      </c>
      <c r="AD139" s="19"/>
      <c r="AG139" s="18" t="s">
        <v>58</v>
      </c>
      <c r="AH139">
        <v>0.5</v>
      </c>
      <c r="AI139">
        <f>SUM(D93:D98)</f>
        <v>51</v>
      </c>
      <c r="AJ139">
        <f>AH139*AI141</f>
        <v>37.5</v>
      </c>
      <c r="AL139">
        <f>((AI139-AJ139)^2)/AJ139</f>
        <v>4.8600000000000003</v>
      </c>
      <c r="AN139" s="19"/>
    </row>
    <row r="140" spans="23:40" x14ac:dyDescent="0.2">
      <c r="W140" s="18" t="s">
        <v>59</v>
      </c>
      <c r="X140">
        <v>0.5</v>
      </c>
      <c r="Y140">
        <f>SUM(D104:D108)</f>
        <v>17</v>
      </c>
      <c r="Z140">
        <f>X140*Y141</f>
        <v>22</v>
      </c>
      <c r="AB140">
        <f>(Y140-Z140)^2/Z140</f>
        <v>1.1363636363636365</v>
      </c>
      <c r="AD140" s="19"/>
      <c r="AG140" s="18" t="s">
        <v>59</v>
      </c>
      <c r="AH140">
        <v>0.5</v>
      </c>
      <c r="AI140">
        <f>SUM(D111:D116)</f>
        <v>24</v>
      </c>
      <c r="AJ140">
        <f>AH140*AI141</f>
        <v>37.5</v>
      </c>
      <c r="AL140">
        <f>(AI140-AJ140)^2/AJ140</f>
        <v>4.8600000000000003</v>
      </c>
      <c r="AN140" s="19"/>
    </row>
    <row r="141" spans="23:40" x14ac:dyDescent="0.2">
      <c r="W141" s="18"/>
      <c r="X141" s="34" t="s">
        <v>60</v>
      </c>
      <c r="Y141">
        <f>SUM(Y139:Y140)</f>
        <v>44</v>
      </c>
      <c r="AA141" s="8" t="s">
        <v>57</v>
      </c>
      <c r="AB141">
        <f>SUM(AB139:AB140)</f>
        <v>2.2727272727272729</v>
      </c>
      <c r="AD141" s="19"/>
      <c r="AG141" s="18"/>
      <c r="AH141" s="34" t="s">
        <v>60</v>
      </c>
      <c r="AI141">
        <f>SUM(AI139:AI140)</f>
        <v>75</v>
      </c>
      <c r="AK141" s="8" t="s">
        <v>57</v>
      </c>
      <c r="AL141">
        <f>SUM(AL139:AL140)</f>
        <v>9.7200000000000006</v>
      </c>
      <c r="AN141" s="19"/>
    </row>
    <row r="142" spans="23:40" x14ac:dyDescent="0.2">
      <c r="W142" s="18"/>
      <c r="AD142" s="19"/>
      <c r="AG142" s="18"/>
      <c r="AN142" s="19"/>
    </row>
    <row r="143" spans="23:40" x14ac:dyDescent="0.2">
      <c r="W143" s="18"/>
      <c r="AA143" t="s">
        <v>61</v>
      </c>
      <c r="AB143">
        <f>_xlfn.CHISQ.TEST(Y139:Y140,Z139:Z140)</f>
        <v>0.13166801602281419</v>
      </c>
      <c r="AD143" s="19"/>
      <c r="AG143" s="18"/>
      <c r="AK143" s="5" t="s">
        <v>61</v>
      </c>
      <c r="AL143" s="5">
        <f>_xlfn.CHISQ.TEST(AI139:AI140,AJ139:AJ140)</f>
        <v>1.8227351663913981E-3</v>
      </c>
      <c r="AN143" s="19"/>
    </row>
    <row r="144" spans="23:40" x14ac:dyDescent="0.2">
      <c r="W144" s="18"/>
      <c r="AA144" t="s">
        <v>62</v>
      </c>
      <c r="AB144">
        <f>_xlfn.CHISQ.INV.RT(AB143,1)</f>
        <v>2.2727272727272729</v>
      </c>
      <c r="AD144" s="19"/>
      <c r="AG144" s="18"/>
      <c r="AK144" t="s">
        <v>62</v>
      </c>
      <c r="AL144">
        <f>_xlfn.CHISQ.INV.RT(AL143,1)</f>
        <v>9.7199999999999775</v>
      </c>
      <c r="AN144" s="19"/>
    </row>
    <row r="145" spans="23:40" ht="17" thickBot="1" x14ac:dyDescent="0.25">
      <c r="W145" s="18"/>
      <c r="AD145" s="19"/>
      <c r="AG145" s="18"/>
      <c r="AN145" s="19"/>
    </row>
    <row r="146" spans="23:40" ht="17" thickBot="1" x14ac:dyDescent="0.25">
      <c r="W146" s="31" t="s">
        <v>65</v>
      </c>
      <c r="X146" s="32"/>
      <c r="Y146" s="33"/>
      <c r="Z146" s="33"/>
      <c r="AA146" s="33"/>
      <c r="AB146" s="32"/>
      <c r="AD146" s="19"/>
      <c r="AG146" s="31" t="s">
        <v>65</v>
      </c>
      <c r="AH146" s="32"/>
      <c r="AI146" s="33"/>
      <c r="AJ146" s="33"/>
      <c r="AK146" s="33"/>
      <c r="AL146" s="32"/>
      <c r="AN146" s="19"/>
    </row>
    <row r="147" spans="23:40" x14ac:dyDescent="0.2">
      <c r="W147" s="18" t="s">
        <v>53</v>
      </c>
      <c r="X147" t="s">
        <v>54</v>
      </c>
      <c r="Y147" t="s">
        <v>55</v>
      </c>
      <c r="Z147" t="s">
        <v>56</v>
      </c>
      <c r="AB147" t="s">
        <v>57</v>
      </c>
      <c r="AD147" s="19"/>
      <c r="AG147" s="18" t="s">
        <v>53</v>
      </c>
      <c r="AH147" t="s">
        <v>54</v>
      </c>
      <c r="AI147" t="s">
        <v>55</v>
      </c>
      <c r="AJ147" t="s">
        <v>56</v>
      </c>
      <c r="AL147" t="s">
        <v>57</v>
      </c>
      <c r="AN147" s="19"/>
    </row>
    <row r="148" spans="23:40" x14ac:dyDescent="0.2">
      <c r="W148" s="18" t="s">
        <v>58</v>
      </c>
      <c r="X148">
        <v>0.5</v>
      </c>
      <c r="Y148">
        <f>SUM(E86:E91)</f>
        <v>12</v>
      </c>
      <c r="Z148">
        <f>X148*Y150</f>
        <v>7.5</v>
      </c>
      <c r="AB148">
        <f>((Y148-Z148)^2)/Z148</f>
        <v>2.7</v>
      </c>
      <c r="AD148" s="19"/>
      <c r="AG148" s="18" t="s">
        <v>58</v>
      </c>
      <c r="AH148">
        <v>0.5</v>
      </c>
      <c r="AI148">
        <f>SUM(E93:E98)</f>
        <v>22</v>
      </c>
      <c r="AJ148">
        <f>AH148*AI150</f>
        <v>17</v>
      </c>
      <c r="AL148">
        <f>((AI148-AJ148)^2)/AJ148</f>
        <v>1.4705882352941178</v>
      </c>
      <c r="AN148" s="19"/>
    </row>
    <row r="149" spans="23:40" x14ac:dyDescent="0.2">
      <c r="W149" s="18" t="s">
        <v>59</v>
      </c>
      <c r="X149">
        <v>0.5</v>
      </c>
      <c r="Y149">
        <f>SUM(E104:E108)</f>
        <v>3</v>
      </c>
      <c r="Z149">
        <f>X149*Y150</f>
        <v>7.5</v>
      </c>
      <c r="AB149">
        <f>(Y149-Z149)^2/Z149</f>
        <v>2.7</v>
      </c>
      <c r="AD149" s="19"/>
      <c r="AG149" s="18" t="s">
        <v>59</v>
      </c>
      <c r="AH149">
        <v>0.5</v>
      </c>
      <c r="AI149">
        <f>SUM(E111:E116)</f>
        <v>12</v>
      </c>
      <c r="AJ149">
        <f>AH149*AI150</f>
        <v>17</v>
      </c>
      <c r="AL149">
        <f>(AI149-AJ149)^2/AJ149</f>
        <v>1.4705882352941178</v>
      </c>
      <c r="AN149" s="19"/>
    </row>
    <row r="150" spans="23:40" x14ac:dyDescent="0.2">
      <c r="W150" s="18"/>
      <c r="X150" s="34" t="s">
        <v>60</v>
      </c>
      <c r="Y150">
        <f>SUM(Y148:Y149)</f>
        <v>15</v>
      </c>
      <c r="AA150" s="8" t="s">
        <v>57</v>
      </c>
      <c r="AB150">
        <f>SUM(AB148:AB149)</f>
        <v>5.4</v>
      </c>
      <c r="AD150" s="19"/>
      <c r="AG150" s="18"/>
      <c r="AH150" s="34" t="s">
        <v>60</v>
      </c>
      <c r="AI150">
        <f>SUM(AI148:AI149)</f>
        <v>34</v>
      </c>
      <c r="AK150" s="8" t="s">
        <v>57</v>
      </c>
      <c r="AL150">
        <f>SUM(AL148:AL149)</f>
        <v>2.9411764705882355</v>
      </c>
      <c r="AN150" s="19"/>
    </row>
    <row r="151" spans="23:40" x14ac:dyDescent="0.2">
      <c r="W151" s="18"/>
      <c r="AD151" s="19"/>
      <c r="AG151" s="18"/>
      <c r="AN151" s="19"/>
    </row>
    <row r="152" spans="23:40" x14ac:dyDescent="0.2">
      <c r="W152" s="18"/>
      <c r="AA152" s="5" t="s">
        <v>61</v>
      </c>
      <c r="AB152" s="5">
        <f>_xlfn.CHISQ.TEST(Y148:Y149,Z148:Z149)</f>
        <v>2.0136751550346336E-2</v>
      </c>
      <c r="AD152" s="19"/>
      <c r="AG152" s="18"/>
      <c r="AK152" t="s">
        <v>61</v>
      </c>
      <c r="AL152">
        <f>_xlfn.CHISQ.TEST(AI148:AI149,AJ148:AJ149)</f>
        <v>8.6347820983662477E-2</v>
      </c>
      <c r="AN152" s="19"/>
    </row>
    <row r="153" spans="23:40" x14ac:dyDescent="0.2">
      <c r="W153" s="18"/>
      <c r="AA153" t="s">
        <v>62</v>
      </c>
      <c r="AB153">
        <f>_xlfn.CHISQ.INV.RT(AB152,1)</f>
        <v>5.4</v>
      </c>
      <c r="AD153" s="19"/>
      <c r="AG153" s="18"/>
      <c r="AK153" t="s">
        <v>62</v>
      </c>
      <c r="AL153">
        <f>_xlfn.CHISQ.INV.RT(AL152,1)</f>
        <v>2.9411764705882368</v>
      </c>
      <c r="AN153" s="19"/>
    </row>
    <row r="154" spans="23:40" ht="17" thickBot="1" x14ac:dyDescent="0.25">
      <c r="W154" s="20"/>
      <c r="X154" s="21"/>
      <c r="Y154" s="21"/>
      <c r="Z154" s="21"/>
      <c r="AA154" s="21"/>
      <c r="AB154" s="21"/>
      <c r="AC154" s="21"/>
      <c r="AD154" s="22"/>
      <c r="AG154" s="20"/>
      <c r="AH154" s="21"/>
      <c r="AI154" s="21"/>
      <c r="AJ154" s="21"/>
      <c r="AK154" s="21"/>
      <c r="AL154" s="21"/>
      <c r="AM154" s="21"/>
      <c r="AN154" s="22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C777-9EF7-614F-9616-98F2AA53B3CB}">
  <dimension ref="A1:B13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18</v>
      </c>
      <c r="B1" t="s">
        <v>68</v>
      </c>
    </row>
    <row r="2" spans="1:2" x14ac:dyDescent="0.2">
      <c r="A2">
        <v>1</v>
      </c>
      <c r="B2">
        <v>1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6</v>
      </c>
    </row>
    <row r="6" spans="1:2" x14ac:dyDescent="0.2">
      <c r="A6">
        <v>1</v>
      </c>
      <c r="B6">
        <v>2</v>
      </c>
    </row>
    <row r="7" spans="1:2" x14ac:dyDescent="0.2">
      <c r="A7">
        <v>1</v>
      </c>
      <c r="B7">
        <v>10</v>
      </c>
    </row>
    <row r="8" spans="1:2" x14ac:dyDescent="0.2">
      <c r="A8">
        <v>2</v>
      </c>
      <c r="B8">
        <v>0</v>
      </c>
    </row>
    <row r="9" spans="1:2" x14ac:dyDescent="0.2">
      <c r="A9">
        <v>2</v>
      </c>
      <c r="B9">
        <v>1</v>
      </c>
    </row>
    <row r="10" spans="1:2" x14ac:dyDescent="0.2">
      <c r="A10">
        <v>2</v>
      </c>
      <c r="B10">
        <v>1</v>
      </c>
    </row>
    <row r="11" spans="1:2" x14ac:dyDescent="0.2">
      <c r="A11">
        <v>2</v>
      </c>
      <c r="B11">
        <v>1</v>
      </c>
    </row>
    <row r="12" spans="1:2" x14ac:dyDescent="0.2">
      <c r="A12">
        <v>2</v>
      </c>
      <c r="B12">
        <v>3</v>
      </c>
    </row>
    <row r="13" spans="1:2" x14ac:dyDescent="0.2">
      <c r="A13">
        <v>2</v>
      </c>
      <c r="B1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Raw_Data</vt:lpstr>
      <vt:lpstr>TTIM_Day1_CRvsAL_Y</vt:lpstr>
      <vt:lpstr>TTIM_Day1_CRvsAL_A</vt:lpstr>
      <vt:lpstr>Bites_Day1_CRvsAL_Y</vt:lpstr>
      <vt:lpstr>Bites_Day1_CRvsAL_A</vt:lpstr>
      <vt:lpstr>TET_Day1_CRvsAL_Y</vt:lpstr>
      <vt:lpstr>TET_Day1_CRvsAL_A</vt:lpstr>
      <vt:lpstr>Figures</vt:lpstr>
      <vt:lpstr>AL_Bites_M</vt:lpstr>
      <vt:lpstr>AL_Bites_A</vt:lpstr>
      <vt:lpstr>Day1Bites_AL</vt:lpstr>
      <vt:lpstr>Day2Bites_AL</vt:lpstr>
      <vt:lpstr>CR_Bites_M</vt:lpstr>
      <vt:lpstr>CR_Bites_A</vt:lpstr>
      <vt:lpstr>Day1Bites_CR</vt:lpstr>
      <vt:lpstr>Day2Bites_CR</vt:lpstr>
      <vt:lpstr>AL_TTIM_M</vt:lpstr>
      <vt:lpstr>AL_TTIM_A</vt:lpstr>
      <vt:lpstr>Day1TTIM_AL</vt:lpstr>
      <vt:lpstr>Day2TTIM_AL</vt:lpstr>
      <vt:lpstr>CR_TTIM_M</vt:lpstr>
      <vt:lpstr>CR_TTIM_A</vt:lpstr>
      <vt:lpstr>Day1TTIM_CR</vt:lpstr>
      <vt:lpstr>Day2TTIM_CR</vt:lpstr>
      <vt:lpstr>Day1TTIM</vt:lpstr>
      <vt:lpstr>Day2TTIM</vt:lpstr>
      <vt:lpstr>P_SAV</vt:lpstr>
      <vt:lpstr>AL_P_SAV</vt:lpstr>
      <vt:lpstr>CR_P_SAV</vt:lpstr>
      <vt:lpstr>Completion_Times</vt:lpstr>
      <vt:lpstr>TET_AL_M</vt:lpstr>
      <vt:lpstr>TET_AL_A</vt:lpstr>
      <vt:lpstr>TET_Day1_AL</vt:lpstr>
      <vt:lpstr>TET_Day2_AL</vt:lpstr>
      <vt:lpstr>TET_CR_M</vt:lpstr>
      <vt:lpstr>TET_CR_A</vt:lpstr>
      <vt:lpstr>TET_Day1_CR</vt:lpstr>
      <vt:lpstr>TET_Day2_CR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2022-09-06T15:48:23Z</dcterms:created>
  <dcterms:modified xsi:type="dcterms:W3CDTF">2023-02-16T22:13:39Z</dcterms:modified>
</cp:coreProperties>
</file>