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chool/Documents/Documents/UAB/UAB009/KapplinMyerPlots/"/>
    </mc:Choice>
  </mc:AlternateContent>
  <xr:revisionPtr revIDLastSave="0" documentId="13_ncr:1_{69F0D7AA-CE08-C842-9725-28C7DFE5734B}" xr6:coauthVersionLast="47" xr6:coauthVersionMax="47" xr10:uidLastSave="{00000000-0000-0000-0000-000000000000}"/>
  <bookViews>
    <workbookView xWindow="32040" yWindow="-60" windowWidth="28800" windowHeight="15940" activeTab="3" xr2:uid="{B989C3CD-C12A-664C-9E3C-0D656E9B20F2}"/>
  </bookViews>
  <sheets>
    <sheet name="Batch 4" sheetId="1" r:id="rId1"/>
    <sheet name="Tank Layout in Aplysia growout" sheetId="9" r:id="rId2"/>
    <sheet name="Death Curve" sheetId="7" r:id="rId3"/>
    <sheet name="DeathData4R" sheetId="11" r:id="rId4"/>
    <sheet name="FunWithDeathData4Graph" sheetId="12" r:id="rId5"/>
    <sheet name="Batch 4 in excersice" sheetId="3" r:id="rId6"/>
    <sheet name="GrowthData4R" sheetId="10" r:id="rId7"/>
    <sheet name="NEW Batch 4 (11-05-19)" sheetId="6" r:id="rId8"/>
    <sheet name="NEWEST B4 life expectancy" sheetId="8" r:id="rId9"/>
    <sheet name="B4 practice graphs" sheetId="5" r:id="rId10"/>
    <sheet name="Batch 10" sheetId="2" r:id="rId11"/>
    <sheet name="Batch 10 in exersice"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1" l="1"/>
  <c r="D3" i="11"/>
  <c r="D4" i="11"/>
  <c r="D5" i="11"/>
  <c r="D6" i="11"/>
  <c r="D7" i="11"/>
  <c r="D8" i="11"/>
  <c r="D9" i="11"/>
  <c r="D10" i="11"/>
  <c r="D11" i="11"/>
  <c r="D12" i="11"/>
  <c r="D13" i="1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2" i="12"/>
  <c r="D29" i="11"/>
  <c r="D30" i="11"/>
  <c r="D31" i="11"/>
  <c r="D33" i="11"/>
  <c r="D34" i="11"/>
  <c r="D35" i="11"/>
  <c r="D37" i="11"/>
  <c r="D38" i="11"/>
  <c r="D39" i="11"/>
  <c r="D16" i="11"/>
  <c r="D17" i="11"/>
  <c r="D18" i="11"/>
  <c r="D19" i="11"/>
  <c r="D20" i="11"/>
  <c r="D21" i="11"/>
  <c r="D22" i="11"/>
  <c r="D23" i="11"/>
  <c r="D24" i="11"/>
  <c r="D25" i="11"/>
  <c r="D26" i="11"/>
  <c r="D27" i="11"/>
  <c r="D28" i="11"/>
  <c r="D32" i="11"/>
  <c r="D36" i="11"/>
  <c r="D40" i="11"/>
  <c r="D41" i="11"/>
  <c r="D42" i="11"/>
  <c r="D43" i="11"/>
  <c r="D44" i="11"/>
  <c r="D45" i="11"/>
  <c r="D46" i="11"/>
  <c r="D47" i="11"/>
  <c r="D48" i="11"/>
  <c r="D49" i="11"/>
  <c r="D50" i="11"/>
  <c r="D51" i="11"/>
  <c r="D52" i="11"/>
  <c r="D53" i="11"/>
  <c r="D14" i="11"/>
  <c r="D15" i="11"/>
  <c r="AT5" i="3"/>
  <c r="L13" i="3"/>
  <c r="X13" i="3"/>
  <c r="O15" i="3"/>
  <c r="P15" i="3"/>
  <c r="Q15" i="3"/>
  <c r="R15" i="3"/>
  <c r="S15" i="3"/>
  <c r="T15" i="3"/>
  <c r="U15" i="3"/>
  <c r="V15" i="3"/>
  <c r="N15" i="3"/>
  <c r="C15" i="3"/>
  <c r="D15" i="3"/>
  <c r="E15" i="3"/>
  <c r="F15" i="3"/>
  <c r="G15" i="3"/>
  <c r="H15" i="3"/>
  <c r="I15" i="3"/>
  <c r="J15" i="3"/>
  <c r="B15" i="3"/>
  <c r="G428" i="6"/>
  <c r="H428" i="6" s="1"/>
  <c r="F428" i="6"/>
  <c r="E428" i="6"/>
  <c r="D428" i="6"/>
  <c r="C428" i="6"/>
  <c r="B428" i="6"/>
  <c r="P427" i="6"/>
  <c r="O427" i="6"/>
  <c r="N427" i="6"/>
  <c r="M427" i="6"/>
  <c r="L427" i="6"/>
  <c r="K427" i="6"/>
  <c r="G414" i="6"/>
  <c r="H414" i="6" s="1"/>
  <c r="F414" i="6"/>
  <c r="E414" i="6"/>
  <c r="D414" i="6"/>
  <c r="C414" i="6"/>
  <c r="B414" i="6"/>
  <c r="P413" i="6"/>
  <c r="O413" i="6"/>
  <c r="N413" i="6"/>
  <c r="M413" i="6"/>
  <c r="L413" i="6"/>
  <c r="K413" i="6"/>
  <c r="G401" i="6"/>
  <c r="H401" i="6" s="1"/>
  <c r="F401" i="6"/>
  <c r="E401" i="6"/>
  <c r="D401" i="6"/>
  <c r="C401" i="6"/>
  <c r="B401" i="6"/>
  <c r="P400" i="6"/>
  <c r="O400" i="6"/>
  <c r="N400" i="6"/>
  <c r="M400" i="6"/>
  <c r="L400" i="6"/>
  <c r="K400" i="6"/>
  <c r="Q413" i="6" l="1"/>
  <c r="Q400" i="6"/>
  <c r="Q427" i="6"/>
  <c r="CQ43" i="6"/>
  <c r="CQ44" i="6"/>
  <c r="CP44" i="6"/>
  <c r="CP43" i="6"/>
  <c r="CL44" i="6"/>
  <c r="CL43" i="6"/>
  <c r="CK44" i="6"/>
  <c r="CK43" i="6"/>
  <c r="BI71" i="6"/>
  <c r="BI70" i="6"/>
  <c r="BD71" i="6"/>
  <c r="AY71" i="6"/>
  <c r="AT71" i="6"/>
  <c r="AO71" i="6"/>
  <c r="BI30" i="6"/>
  <c r="BE30" i="6"/>
  <c r="BD30" i="6"/>
  <c r="AY30" i="6"/>
  <c r="AU30" i="6"/>
  <c r="AT30" i="6"/>
  <c r="AP30" i="6"/>
  <c r="AO30" i="6"/>
  <c r="V387" i="6"/>
  <c r="V386" i="6"/>
  <c r="W386" i="6" s="1"/>
  <c r="V385" i="6"/>
  <c r="V390" i="6"/>
  <c r="W390" i="6" s="1"/>
  <c r="V389" i="6"/>
  <c r="W389" i="6" s="1"/>
  <c r="V388" i="6"/>
  <c r="W388" i="6" s="1"/>
  <c r="W387" i="6"/>
  <c r="W385" i="6"/>
  <c r="H339" i="6"/>
  <c r="H356" i="6"/>
  <c r="H372" i="6"/>
  <c r="Q371" i="6"/>
  <c r="H388" i="6"/>
  <c r="Q387" i="6"/>
  <c r="G388" i="6"/>
  <c r="F388" i="6"/>
  <c r="E388" i="6"/>
  <c r="D388" i="6"/>
  <c r="C388" i="6"/>
  <c r="B388" i="6"/>
  <c r="P387" i="6"/>
  <c r="O387" i="6"/>
  <c r="N387" i="6"/>
  <c r="M387" i="6"/>
  <c r="L387" i="6"/>
  <c r="K387" i="6"/>
  <c r="Y387" i="6" l="1"/>
  <c r="X387" i="6" s="1"/>
  <c r="Y388" i="6"/>
  <c r="X388" i="6" s="1"/>
  <c r="Y389" i="6"/>
  <c r="X389" i="6" s="1"/>
  <c r="Y385" i="6"/>
  <c r="X385" i="6" s="1"/>
  <c r="Y386" i="6"/>
  <c r="X386" i="6" s="1"/>
  <c r="Y390" i="6"/>
  <c r="X390" i="6"/>
  <c r="L54" i="7"/>
  <c r="L17" i="7"/>
  <c r="I17" i="7"/>
  <c r="H159" i="8" l="1"/>
  <c r="H170" i="8"/>
  <c r="H183" i="8"/>
  <c r="H196" i="8"/>
  <c r="G196" i="8"/>
  <c r="F196" i="8"/>
  <c r="E196" i="8"/>
  <c r="D196" i="8"/>
  <c r="C196" i="8"/>
  <c r="B196" i="8"/>
  <c r="DB382" i="3"/>
  <c r="AO70" i="6"/>
  <c r="AT70" i="6"/>
  <c r="AY70" i="6"/>
  <c r="BD70" i="6"/>
  <c r="BN70" i="6"/>
  <c r="BN69" i="6"/>
  <c r="BX70" i="6"/>
  <c r="BI29" i="6"/>
  <c r="BE29" i="6"/>
  <c r="BD29" i="6"/>
  <c r="AZ29" i="6"/>
  <c r="AY29" i="6"/>
  <c r="AU29" i="6"/>
  <c r="AT29" i="6"/>
  <c r="AP29" i="6"/>
  <c r="AO29" i="6"/>
  <c r="V373" i="6"/>
  <c r="W373" i="6" s="1"/>
  <c r="V372" i="6"/>
  <c r="W372" i="6" s="1"/>
  <c r="V371" i="6"/>
  <c r="W371" i="6" s="1"/>
  <c r="V370" i="6"/>
  <c r="V369" i="6"/>
  <c r="V368" i="6"/>
  <c r="G372" i="6"/>
  <c r="F372" i="6"/>
  <c r="E372" i="6"/>
  <c r="D372" i="6"/>
  <c r="C372" i="6"/>
  <c r="B372" i="6"/>
  <c r="P371" i="6"/>
  <c r="O371" i="6"/>
  <c r="N371" i="6"/>
  <c r="M371" i="6"/>
  <c r="L371" i="6"/>
  <c r="K371" i="6"/>
  <c r="D72" i="7"/>
  <c r="E72" i="7"/>
  <c r="F72" i="7"/>
  <c r="G72" i="7"/>
  <c r="H72" i="7"/>
  <c r="I72" i="7"/>
  <c r="W370" i="6" l="1"/>
  <c r="W369" i="6"/>
  <c r="Y369" i="6" s="1"/>
  <c r="X369" i="6" s="1"/>
  <c r="W368" i="6"/>
  <c r="Y368" i="6" s="1"/>
  <c r="X368" i="6" s="1"/>
  <c r="Y370" i="6"/>
  <c r="X370" i="6" s="1"/>
  <c r="Y371" i="6"/>
  <c r="X371" i="6" s="1"/>
  <c r="Y372" i="6"/>
  <c r="X372" i="6" s="1"/>
  <c r="Y373" i="6"/>
  <c r="X373" i="6" s="1"/>
  <c r="D17" i="7" l="1"/>
  <c r="E17" i="7"/>
  <c r="F17" i="7"/>
  <c r="G17" i="7"/>
  <c r="H17" i="7"/>
  <c r="CQ41" i="6"/>
  <c r="CQ39" i="6"/>
  <c r="CQ38" i="6"/>
  <c r="CQ37" i="6"/>
  <c r="CP41" i="6"/>
  <c r="CP39" i="6"/>
  <c r="CP38" i="6"/>
  <c r="CP37" i="6"/>
  <c r="CL41" i="6"/>
  <c r="CL39" i="6"/>
  <c r="CL38" i="6"/>
  <c r="CL37" i="6"/>
  <c r="CK41" i="6"/>
  <c r="CK39" i="6"/>
  <c r="CK38" i="6"/>
  <c r="CK37" i="6"/>
  <c r="AO69" i="6"/>
  <c r="AO68" i="6"/>
  <c r="AO67" i="6"/>
  <c r="AO66" i="6"/>
  <c r="AO65" i="6"/>
  <c r="AT69" i="6"/>
  <c r="AT68" i="6"/>
  <c r="AT67" i="6"/>
  <c r="AT66" i="6"/>
  <c r="AT65" i="6"/>
  <c r="AT64" i="6"/>
  <c r="AY69" i="6"/>
  <c r="AY68" i="6"/>
  <c r="AY67" i="6"/>
  <c r="AY66" i="6"/>
  <c r="AY65" i="6"/>
  <c r="AY64" i="6"/>
  <c r="BD69" i="6"/>
  <c r="BD68" i="6"/>
  <c r="BD67" i="6"/>
  <c r="BD66" i="6"/>
  <c r="BD65" i="6"/>
  <c r="BI69" i="6"/>
  <c r="BI68" i="6"/>
  <c r="BI67" i="6"/>
  <c r="BI66" i="6"/>
  <c r="BI65" i="6"/>
  <c r="BI64" i="6"/>
  <c r="BN68" i="6"/>
  <c r="BN67" i="6"/>
  <c r="BN66" i="6"/>
  <c r="BN65" i="6"/>
  <c r="BS65" i="6"/>
  <c r="BX69" i="6"/>
  <c r="BX68" i="6"/>
  <c r="BX67" i="6"/>
  <c r="BX66" i="6"/>
  <c r="BX65" i="6"/>
  <c r="BX27" i="6"/>
  <c r="BY25" i="6"/>
  <c r="BX25" i="6"/>
  <c r="BY24" i="6"/>
  <c r="BX24" i="6"/>
  <c r="BY23" i="6"/>
  <c r="BX23" i="6"/>
  <c r="BO27" i="6"/>
  <c r="BN27" i="6"/>
  <c r="BO25" i="6"/>
  <c r="BN25" i="6"/>
  <c r="BO24" i="6"/>
  <c r="BN24" i="6"/>
  <c r="BO23" i="6"/>
  <c r="BN23" i="6"/>
  <c r="BJ27" i="6"/>
  <c r="BI27" i="6"/>
  <c r="BJ25" i="6"/>
  <c r="BI25" i="6"/>
  <c r="BJ24" i="6"/>
  <c r="BI24" i="6"/>
  <c r="BJ23" i="6"/>
  <c r="BI23" i="6"/>
  <c r="BE27" i="6"/>
  <c r="BD27" i="6"/>
  <c r="BE25" i="6"/>
  <c r="BD25" i="6"/>
  <c r="BE24" i="6"/>
  <c r="BD24" i="6"/>
  <c r="BE23" i="6"/>
  <c r="BD23" i="6"/>
  <c r="AZ27" i="6"/>
  <c r="AY27" i="6"/>
  <c r="AZ25" i="6"/>
  <c r="AY25" i="6"/>
  <c r="AZ24" i="6"/>
  <c r="AY24" i="6"/>
  <c r="AZ23" i="6"/>
  <c r="AY23" i="6"/>
  <c r="AO25" i="6"/>
  <c r="AT27" i="6"/>
  <c r="AU25" i="6"/>
  <c r="AT25" i="6"/>
  <c r="AU24" i="6"/>
  <c r="AT24" i="6"/>
  <c r="AT23" i="6"/>
  <c r="AT22" i="6"/>
  <c r="AU27" i="6"/>
  <c r="AU23" i="6"/>
  <c r="AP27" i="6"/>
  <c r="AO27" i="6"/>
  <c r="AP25" i="6"/>
  <c r="AP24" i="6"/>
  <c r="AO24" i="6"/>
  <c r="AP23" i="6"/>
  <c r="AO23" i="6"/>
  <c r="AO22" i="6"/>
  <c r="DQ41" i="3"/>
  <c r="DQ39" i="3"/>
  <c r="DQ38" i="3"/>
  <c r="DQ37" i="3"/>
  <c r="DO37" i="3"/>
  <c r="DN41" i="3"/>
  <c r="DN39" i="3"/>
  <c r="DN38" i="3"/>
  <c r="DN37" i="3"/>
  <c r="DM37" i="3"/>
  <c r="DL39" i="3"/>
  <c r="DL38" i="3"/>
  <c r="DL37" i="3"/>
  <c r="AT91" i="3"/>
  <c r="AT87" i="3"/>
  <c r="AT86" i="3"/>
  <c r="AT85" i="3"/>
  <c r="AT84" i="3"/>
  <c r="AT83" i="3"/>
  <c r="AY89" i="3"/>
  <c r="AY85" i="3"/>
  <c r="AY84" i="3"/>
  <c r="AY83" i="3"/>
  <c r="CM86" i="3"/>
  <c r="CM85" i="3"/>
  <c r="DE96" i="3"/>
  <c r="DE93" i="3"/>
  <c r="DE92" i="3"/>
  <c r="DE91" i="3"/>
  <c r="DE90" i="3"/>
  <c r="DE89" i="3"/>
  <c r="DG40" i="3"/>
  <c r="DF40" i="3"/>
  <c r="DG38" i="3"/>
  <c r="DF38" i="3"/>
  <c r="DG37" i="3"/>
  <c r="DF37" i="3"/>
  <c r="DG36" i="3"/>
  <c r="DF36" i="3"/>
  <c r="DF35" i="3"/>
  <c r="CM37" i="3"/>
  <c r="AY37" i="3"/>
  <c r="AT39" i="3"/>
  <c r="AT38" i="3"/>
  <c r="AT36" i="3"/>
  <c r="AT37" i="3"/>
  <c r="V356" i="6"/>
  <c r="V355" i="6"/>
  <c r="V354" i="6"/>
  <c r="V353" i="6"/>
  <c r="V352" i="6"/>
  <c r="V351" i="6"/>
  <c r="V335" i="6"/>
  <c r="W351" i="6"/>
  <c r="DB375" i="3"/>
  <c r="AA590" i="3"/>
  <c r="AA586" i="3"/>
  <c r="V604" i="3"/>
  <c r="U604" i="3"/>
  <c r="T604" i="3"/>
  <c r="S604" i="3"/>
  <c r="R604" i="3"/>
  <c r="Q604" i="3"/>
  <c r="W604" i="3" s="1"/>
  <c r="P604" i="3"/>
  <c r="O604" i="3"/>
  <c r="K604" i="3"/>
  <c r="J604" i="3"/>
  <c r="I604" i="3"/>
  <c r="L604" i="3" s="1"/>
  <c r="H604" i="3"/>
  <c r="G604" i="3"/>
  <c r="F604" i="3"/>
  <c r="E604" i="3"/>
  <c r="D604" i="3"/>
  <c r="C604" i="3"/>
  <c r="B604" i="3"/>
  <c r="V285" i="6"/>
  <c r="V302" i="6"/>
  <c r="V319" i="6"/>
  <c r="W319" i="6" s="1"/>
  <c r="V322" i="6"/>
  <c r="V339" i="6"/>
  <c r="W339" i="6" s="1"/>
  <c r="V338" i="6"/>
  <c r="V337" i="6"/>
  <c r="W337" i="6" s="1"/>
  <c r="V336" i="6"/>
  <c r="W336" i="6" s="1"/>
  <c r="V334" i="6"/>
  <c r="W334" i="6" s="1"/>
  <c r="DB367" i="3"/>
  <c r="H322" i="6"/>
  <c r="W356" i="6"/>
  <c r="W355" i="6"/>
  <c r="W354" i="6"/>
  <c r="W353" i="6"/>
  <c r="W352" i="6"/>
  <c r="W338" i="6"/>
  <c r="W335" i="6"/>
  <c r="W322" i="6"/>
  <c r="V321" i="6"/>
  <c r="V320" i="6"/>
  <c r="W320" i="6" s="1"/>
  <c r="V318" i="6"/>
  <c r="W318" i="6" s="1"/>
  <c r="V317" i="6"/>
  <c r="W317" i="6" s="1"/>
  <c r="W321" i="6"/>
  <c r="DB360" i="3"/>
  <c r="AA592" i="3"/>
  <c r="AA591" i="3"/>
  <c r="AA589" i="3"/>
  <c r="AA588" i="3"/>
  <c r="AA587" i="3"/>
  <c r="AA585" i="3"/>
  <c r="AA567" i="3"/>
  <c r="AB567" i="3" s="1"/>
  <c r="AA574" i="3"/>
  <c r="AB574" i="3" s="1"/>
  <c r="AA573" i="3"/>
  <c r="AB573" i="3" s="1"/>
  <c r="AA572" i="3"/>
  <c r="AB572" i="3" s="1"/>
  <c r="AA571" i="3"/>
  <c r="AB571" i="3" s="1"/>
  <c r="AA570" i="3"/>
  <c r="AB570" i="3" s="1"/>
  <c r="AA569" i="3"/>
  <c r="AB569" i="3" s="1"/>
  <c r="AA568" i="3"/>
  <c r="AB568" i="3" s="1"/>
  <c r="G183" i="8"/>
  <c r="F183" i="8"/>
  <c r="E183" i="8"/>
  <c r="D183" i="8"/>
  <c r="C183" i="8"/>
  <c r="B183" i="8"/>
  <c r="G170" i="8"/>
  <c r="F170" i="8"/>
  <c r="E170" i="8"/>
  <c r="D170" i="8"/>
  <c r="C170" i="8"/>
  <c r="B170" i="8"/>
  <c r="G159" i="8"/>
  <c r="F159" i="8"/>
  <c r="E159" i="8"/>
  <c r="D159" i="8"/>
  <c r="C159" i="8"/>
  <c r="B159" i="8"/>
  <c r="G356" i="6"/>
  <c r="F356" i="6"/>
  <c r="E356" i="6"/>
  <c r="D356" i="6"/>
  <c r="C356" i="6"/>
  <c r="B356" i="6"/>
  <c r="P355" i="6"/>
  <c r="O355" i="6"/>
  <c r="N355" i="6"/>
  <c r="M355" i="6"/>
  <c r="L355" i="6"/>
  <c r="K355" i="6"/>
  <c r="G339" i="6"/>
  <c r="F339" i="6"/>
  <c r="E339" i="6"/>
  <c r="D339" i="6"/>
  <c r="C339" i="6"/>
  <c r="B339" i="6"/>
  <c r="P338" i="6"/>
  <c r="O338" i="6"/>
  <c r="N338" i="6"/>
  <c r="M338" i="6"/>
  <c r="L338" i="6"/>
  <c r="K338" i="6"/>
  <c r="G322" i="6"/>
  <c r="F322" i="6"/>
  <c r="E322" i="6"/>
  <c r="D322" i="6"/>
  <c r="C322" i="6"/>
  <c r="B322" i="6"/>
  <c r="P321" i="6"/>
  <c r="O321" i="6"/>
  <c r="N321" i="6"/>
  <c r="M321" i="6"/>
  <c r="L321" i="6"/>
  <c r="K321" i="6"/>
  <c r="V588" i="3"/>
  <c r="AB592" i="3" s="1"/>
  <c r="U588" i="3"/>
  <c r="AB591" i="3" s="1"/>
  <c r="T588" i="3"/>
  <c r="S588" i="3"/>
  <c r="AB589" i="3" s="1"/>
  <c r="R588" i="3"/>
  <c r="AB588" i="3" s="1"/>
  <c r="Q588" i="3"/>
  <c r="W588" i="3" s="1"/>
  <c r="P588" i="3"/>
  <c r="O588" i="3"/>
  <c r="AB585" i="3" s="1"/>
  <c r="K588" i="3"/>
  <c r="J588" i="3"/>
  <c r="I588" i="3"/>
  <c r="L588" i="3" s="1"/>
  <c r="H588" i="3"/>
  <c r="G588" i="3"/>
  <c r="F588" i="3"/>
  <c r="E588" i="3"/>
  <c r="D588" i="3"/>
  <c r="C588" i="3"/>
  <c r="B588" i="3"/>
  <c r="V570" i="3"/>
  <c r="U570" i="3"/>
  <c r="T570" i="3"/>
  <c r="S570" i="3"/>
  <c r="R570" i="3"/>
  <c r="Q570" i="3"/>
  <c r="W570" i="3" s="1"/>
  <c r="P570" i="3"/>
  <c r="O570" i="3"/>
  <c r="L570" i="3"/>
  <c r="K570" i="3"/>
  <c r="J570" i="3"/>
  <c r="I570" i="3"/>
  <c r="H570" i="3"/>
  <c r="G570" i="3"/>
  <c r="F570" i="3"/>
  <c r="E570" i="3"/>
  <c r="D570" i="3"/>
  <c r="C570" i="3"/>
  <c r="B570" i="3"/>
  <c r="Q355" i="6" l="1"/>
  <c r="AB590" i="3"/>
  <c r="AD590" i="3" s="1"/>
  <c r="AC590" i="3" s="1"/>
  <c r="AB586" i="3"/>
  <c r="Q338" i="6"/>
  <c r="Y353" i="6"/>
  <c r="X353" i="6" s="1"/>
  <c r="Y354" i="6"/>
  <c r="X354" i="6" s="1"/>
  <c r="Y351" i="6"/>
  <c r="X351" i="6" s="1"/>
  <c r="Y355" i="6"/>
  <c r="X355" i="6" s="1"/>
  <c r="Y352" i="6"/>
  <c r="X352" i="6" s="1"/>
  <c r="Y356" i="6"/>
  <c r="X356" i="6" s="1"/>
  <c r="Y334" i="6"/>
  <c r="X334" i="6" s="1"/>
  <c r="Y335" i="6"/>
  <c r="X335" i="6" s="1"/>
  <c r="Y336" i="6"/>
  <c r="X336" i="6" s="1"/>
  <c r="Y337" i="6"/>
  <c r="X337" i="6" s="1"/>
  <c r="Y338" i="6"/>
  <c r="X338" i="6" s="1"/>
  <c r="Y339" i="6"/>
  <c r="X339" i="6" s="1"/>
  <c r="Y319" i="6"/>
  <c r="X319" i="6"/>
  <c r="Y317" i="6"/>
  <c r="X317" i="6"/>
  <c r="Y321" i="6"/>
  <c r="X321" i="6"/>
  <c r="Y320" i="6"/>
  <c r="X320" i="6"/>
  <c r="Y318" i="6"/>
  <c r="X318" i="6"/>
  <c r="Y322" i="6"/>
  <c r="X322" i="6" s="1"/>
  <c r="Q321" i="6"/>
  <c r="AB587" i="3"/>
  <c r="AD587" i="3" s="1"/>
  <c r="AD585" i="3"/>
  <c r="AC585" i="3" s="1"/>
  <c r="AD589" i="3"/>
  <c r="AC589" i="3"/>
  <c r="AD586" i="3"/>
  <c r="AC586" i="3" s="1"/>
  <c r="AD591" i="3"/>
  <c r="AC591" i="3" s="1"/>
  <c r="AD588" i="3"/>
  <c r="AC588" i="3" s="1"/>
  <c r="AD592" i="3"/>
  <c r="AC592" i="3" s="1"/>
  <c r="AD570" i="3"/>
  <c r="AC570" i="3" s="1"/>
  <c r="AD571" i="3"/>
  <c r="AC571" i="3"/>
  <c r="AD567" i="3"/>
  <c r="AC567" i="3" s="1"/>
  <c r="AD568" i="3"/>
  <c r="AC568" i="3"/>
  <c r="AD572" i="3"/>
  <c r="AC572" i="3" s="1"/>
  <c r="AD569" i="3"/>
  <c r="AC569" i="3"/>
  <c r="AD573" i="3"/>
  <c r="AC573" i="3" s="1"/>
  <c r="AD574" i="3"/>
  <c r="AC574" i="3"/>
  <c r="AC587" i="3" l="1"/>
  <c r="G148" i="8" l="1"/>
  <c r="F148" i="8"/>
  <c r="E148" i="8"/>
  <c r="D148" i="8"/>
  <c r="C148" i="8"/>
  <c r="B148" i="8"/>
  <c r="V305" i="6"/>
  <c r="V304" i="6"/>
  <c r="W304" i="6" s="1"/>
  <c r="V303" i="6"/>
  <c r="W302" i="6"/>
  <c r="V301" i="6"/>
  <c r="W301" i="6" s="1"/>
  <c r="V300" i="6"/>
  <c r="W300" i="6" s="1"/>
  <c r="Q305" i="6"/>
  <c r="W305" i="6"/>
  <c r="W303" i="6"/>
  <c r="G306" i="6"/>
  <c r="F306" i="6"/>
  <c r="E306" i="6"/>
  <c r="D306" i="6"/>
  <c r="C306" i="6"/>
  <c r="B306" i="6"/>
  <c r="P305" i="6"/>
  <c r="O305" i="6"/>
  <c r="N305" i="6"/>
  <c r="M305" i="6"/>
  <c r="L305" i="6"/>
  <c r="K305" i="6"/>
  <c r="DB352" i="3"/>
  <c r="AA555" i="3"/>
  <c r="AA556" i="3"/>
  <c r="AB556" i="3" s="1"/>
  <c r="AB555" i="3"/>
  <c r="AA554" i="3"/>
  <c r="AB554" i="3" s="1"/>
  <c r="AA553" i="3"/>
  <c r="AB553" i="3" s="1"/>
  <c r="AA552" i="3"/>
  <c r="AB552" i="3" s="1"/>
  <c r="AA551" i="3"/>
  <c r="AB551" i="3" s="1"/>
  <c r="AA550" i="3"/>
  <c r="AB550" i="3" s="1"/>
  <c r="AA549" i="3"/>
  <c r="AB549" i="3" s="1"/>
  <c r="V554" i="3"/>
  <c r="U554" i="3"/>
  <c r="T554" i="3"/>
  <c r="S554" i="3"/>
  <c r="R554" i="3"/>
  <c r="Q554" i="3"/>
  <c r="W554" i="3" s="1"/>
  <c r="P554" i="3"/>
  <c r="O554" i="3"/>
  <c r="L554" i="3"/>
  <c r="K554" i="3"/>
  <c r="J554" i="3"/>
  <c r="I554" i="3"/>
  <c r="H554" i="3"/>
  <c r="G554" i="3"/>
  <c r="F554" i="3"/>
  <c r="E554" i="3"/>
  <c r="D554" i="3"/>
  <c r="C554" i="3"/>
  <c r="B554" i="3"/>
  <c r="H148" i="8" l="1"/>
  <c r="H306" i="6"/>
  <c r="Y304" i="6"/>
  <c r="X304" i="6" s="1"/>
  <c r="Y302" i="6"/>
  <c r="X302" i="6" s="1"/>
  <c r="Y303" i="6"/>
  <c r="X303" i="6" s="1"/>
  <c r="Y300" i="6"/>
  <c r="X300" i="6"/>
  <c r="Y301" i="6"/>
  <c r="X301" i="6" s="1"/>
  <c r="Y305" i="6"/>
  <c r="X305" i="6" s="1"/>
  <c r="AD549" i="3"/>
  <c r="AC549" i="3"/>
  <c r="AD554" i="3"/>
  <c r="AC554" i="3"/>
  <c r="AD551" i="3"/>
  <c r="AC551" i="3"/>
  <c r="AD555" i="3"/>
  <c r="AC555" i="3" s="1"/>
  <c r="AD553" i="3"/>
  <c r="AC553" i="3"/>
  <c r="AD550" i="3"/>
  <c r="AC550" i="3"/>
  <c r="AD552" i="3"/>
  <c r="AC552" i="3"/>
  <c r="AD556" i="3"/>
  <c r="AC556" i="3"/>
  <c r="CQ36" i="6"/>
  <c r="CQ35" i="6"/>
  <c r="CQ34" i="6"/>
  <c r="CQ33" i="6"/>
  <c r="CQ32" i="6"/>
  <c r="CP35" i="6"/>
  <c r="CP34" i="6"/>
  <c r="CP36" i="6"/>
  <c r="CP33" i="6"/>
  <c r="CP32" i="6"/>
  <c r="CL36" i="6"/>
  <c r="CL35" i="6"/>
  <c r="CL34" i="6"/>
  <c r="CL33" i="6"/>
  <c r="CL32" i="6"/>
  <c r="CK36" i="6"/>
  <c r="CK35" i="6"/>
  <c r="CK34" i="6"/>
  <c r="CK33" i="6"/>
  <c r="CK32" i="6"/>
  <c r="BX61" i="6"/>
  <c r="BX62" i="6"/>
  <c r="BX63" i="6"/>
  <c r="BX64" i="6"/>
  <c r="BS61" i="6"/>
  <c r="BS62" i="6"/>
  <c r="BS63" i="6"/>
  <c r="BS64" i="6"/>
  <c r="BN61" i="6"/>
  <c r="BN62" i="6"/>
  <c r="BN63" i="6"/>
  <c r="BN64" i="6"/>
  <c r="BI61" i="6"/>
  <c r="BI62" i="6"/>
  <c r="BI63" i="6"/>
  <c r="BD61" i="6"/>
  <c r="BD62" i="6"/>
  <c r="BD63" i="6"/>
  <c r="BD64" i="6"/>
  <c r="AY61" i="6"/>
  <c r="AY62" i="6"/>
  <c r="AY63" i="6"/>
  <c r="AT63" i="6"/>
  <c r="AT61" i="6"/>
  <c r="AT62" i="6"/>
  <c r="AO61" i="6"/>
  <c r="AO62" i="6"/>
  <c r="AO63" i="6"/>
  <c r="AO64" i="6"/>
  <c r="BY22" i="6"/>
  <c r="BX22" i="6"/>
  <c r="BY21" i="6"/>
  <c r="BX21" i="6"/>
  <c r="BY20" i="6"/>
  <c r="BX20" i="6"/>
  <c r="BY19" i="6"/>
  <c r="BX19" i="6"/>
  <c r="BY18" i="6"/>
  <c r="BX18" i="6"/>
  <c r="BT22" i="6"/>
  <c r="BS22" i="6"/>
  <c r="BT21" i="6"/>
  <c r="BS21" i="6"/>
  <c r="BT20" i="6"/>
  <c r="BS20" i="6"/>
  <c r="BT19" i="6"/>
  <c r="BS19" i="6"/>
  <c r="BT18" i="6"/>
  <c r="BS18" i="6"/>
  <c r="BO22" i="6"/>
  <c r="BN22" i="6"/>
  <c r="BO21" i="6"/>
  <c r="BN21" i="6"/>
  <c r="BO20" i="6"/>
  <c r="BN20" i="6"/>
  <c r="BO19" i="6"/>
  <c r="BN19" i="6"/>
  <c r="BO18" i="6"/>
  <c r="BN18" i="6"/>
  <c r="BJ22" i="6"/>
  <c r="BI22" i="6"/>
  <c r="BJ21" i="6"/>
  <c r="BI21" i="6"/>
  <c r="BJ20" i="6"/>
  <c r="BI20" i="6"/>
  <c r="BJ19" i="6"/>
  <c r="BI19" i="6"/>
  <c r="BJ18" i="6"/>
  <c r="BI18" i="6"/>
  <c r="BE22" i="6"/>
  <c r="BD22" i="6"/>
  <c r="BE21" i="6"/>
  <c r="BD21" i="6"/>
  <c r="BE20" i="6"/>
  <c r="BD20" i="6"/>
  <c r="BE19" i="6"/>
  <c r="BD19" i="6"/>
  <c r="BE18" i="6"/>
  <c r="BD18" i="6"/>
  <c r="AZ22" i="6"/>
  <c r="AY22" i="6"/>
  <c r="AZ21" i="6"/>
  <c r="AY21" i="6"/>
  <c r="AZ20" i="6"/>
  <c r="AY20" i="6"/>
  <c r="AZ19" i="6"/>
  <c r="AY19" i="6"/>
  <c r="AZ18" i="6"/>
  <c r="AY18" i="6"/>
  <c r="AU22" i="6"/>
  <c r="AU21" i="6"/>
  <c r="AT21" i="6"/>
  <c r="AU20" i="6"/>
  <c r="AT20" i="6"/>
  <c r="AU19" i="6"/>
  <c r="AT19" i="6"/>
  <c r="AU18" i="6"/>
  <c r="AT18" i="6"/>
  <c r="AP22" i="6"/>
  <c r="AP21" i="6"/>
  <c r="AO21" i="6"/>
  <c r="V288" i="6"/>
  <c r="V287" i="6"/>
  <c r="V286" i="6"/>
  <c r="V284" i="6"/>
  <c r="V283" i="6"/>
  <c r="V271" i="6"/>
  <c r="V270" i="6"/>
  <c r="V269" i="6"/>
  <c r="V268" i="6"/>
  <c r="V267" i="6"/>
  <c r="V266" i="6"/>
  <c r="AP20" i="6"/>
  <c r="AO20" i="6"/>
  <c r="AP19" i="6"/>
  <c r="AO19" i="6"/>
  <c r="AP18" i="6"/>
  <c r="AO18" i="6"/>
  <c r="H136" i="8" l="1"/>
  <c r="F136" i="8"/>
  <c r="D136" i="8"/>
  <c r="G136" i="8"/>
  <c r="E136" i="8"/>
  <c r="C136" i="8"/>
  <c r="B136" i="8"/>
  <c r="W288" i="6"/>
  <c r="W287" i="6"/>
  <c r="W285" i="6"/>
  <c r="W284" i="6"/>
  <c r="W283" i="6"/>
  <c r="E289" i="6"/>
  <c r="F289" i="6"/>
  <c r="G289" i="6"/>
  <c r="W270" i="6"/>
  <c r="W268" i="6"/>
  <c r="W266" i="6"/>
  <c r="V254" i="6"/>
  <c r="V253" i="6"/>
  <c r="V252" i="6"/>
  <c r="V251" i="6"/>
  <c r="V250" i="6"/>
  <c r="V249" i="6"/>
  <c r="W286" i="6"/>
  <c r="W271" i="6"/>
  <c r="W269" i="6"/>
  <c r="W267" i="6"/>
  <c r="G270" i="6"/>
  <c r="F270" i="6"/>
  <c r="E270" i="6"/>
  <c r="D270" i="6"/>
  <c r="C270" i="6"/>
  <c r="B270" i="6"/>
  <c r="P269" i="6"/>
  <c r="O269" i="6"/>
  <c r="N269" i="6"/>
  <c r="M269" i="6"/>
  <c r="L269" i="6"/>
  <c r="K269" i="6"/>
  <c r="DQ36" i="3"/>
  <c r="DQ35" i="3"/>
  <c r="DQ34" i="3"/>
  <c r="DQ33" i="3"/>
  <c r="DQ32" i="3"/>
  <c r="DP36" i="3"/>
  <c r="DP35" i="3"/>
  <c r="DP34" i="3"/>
  <c r="DP33" i="3"/>
  <c r="DP32" i="3"/>
  <c r="DO36" i="3"/>
  <c r="DO35" i="3"/>
  <c r="DO34" i="3"/>
  <c r="DO33" i="3"/>
  <c r="DO32" i="3"/>
  <c r="DN36" i="3"/>
  <c r="DN35" i="3"/>
  <c r="DN34" i="3"/>
  <c r="DN33" i="3"/>
  <c r="DN32" i="3"/>
  <c r="DM36" i="3"/>
  <c r="DM35" i="3"/>
  <c r="DM34" i="3"/>
  <c r="DM33" i="3"/>
  <c r="DM32" i="3"/>
  <c r="DL36" i="3"/>
  <c r="DL35" i="3"/>
  <c r="DL34" i="3"/>
  <c r="DL33" i="3"/>
  <c r="DL32" i="3"/>
  <c r="DE85" i="3"/>
  <c r="DE86" i="3"/>
  <c r="DE87" i="3"/>
  <c r="DE88" i="3"/>
  <c r="DG35" i="3"/>
  <c r="DG34" i="3"/>
  <c r="DG33" i="3"/>
  <c r="DG32" i="3"/>
  <c r="DG31" i="3"/>
  <c r="DF34" i="3"/>
  <c r="DF33" i="3"/>
  <c r="DF32" i="3"/>
  <c r="DF31" i="3"/>
  <c r="AT79" i="3"/>
  <c r="AT80" i="3"/>
  <c r="AT81" i="3"/>
  <c r="AT82" i="3"/>
  <c r="AY80" i="3"/>
  <c r="AY81" i="3"/>
  <c r="AY82" i="3"/>
  <c r="BS86" i="3"/>
  <c r="BS85" i="3"/>
  <c r="BS84" i="3"/>
  <c r="BS83" i="3"/>
  <c r="BS82" i="3"/>
  <c r="BS81" i="3"/>
  <c r="CM84" i="3"/>
  <c r="CM83" i="3"/>
  <c r="CM82" i="3"/>
  <c r="CM81" i="3"/>
  <c r="CW12" i="3"/>
  <c r="CM36" i="3"/>
  <c r="CM35" i="3"/>
  <c r="CM34" i="3"/>
  <c r="CM33" i="3"/>
  <c r="CN32" i="3"/>
  <c r="CM32" i="3"/>
  <c r="BS36" i="3"/>
  <c r="BS35" i="3"/>
  <c r="BS34" i="3"/>
  <c r="BS33" i="3"/>
  <c r="BT32" i="3"/>
  <c r="BS32" i="3"/>
  <c r="AZ36" i="3"/>
  <c r="AY36" i="3"/>
  <c r="AZ35" i="3"/>
  <c r="AY35" i="3"/>
  <c r="AZ34" i="3"/>
  <c r="AY34" i="3"/>
  <c r="AZ33" i="3"/>
  <c r="AY33" i="3"/>
  <c r="AZ32" i="3"/>
  <c r="AY32" i="3"/>
  <c r="AY31" i="3"/>
  <c r="AU36" i="3"/>
  <c r="DB341" i="3"/>
  <c r="AA538" i="3"/>
  <c r="AB538" i="3" s="1"/>
  <c r="AA537" i="3"/>
  <c r="AA536" i="3"/>
  <c r="AA535" i="3"/>
  <c r="AB535" i="3" s="1"/>
  <c r="AA534" i="3"/>
  <c r="AB534" i="3" s="1"/>
  <c r="AA533" i="3"/>
  <c r="AA532" i="3"/>
  <c r="AB532" i="3" s="1"/>
  <c r="AA531" i="3"/>
  <c r="AB537" i="3"/>
  <c r="AB536" i="3"/>
  <c r="AB533" i="3"/>
  <c r="AB531" i="3"/>
  <c r="V535" i="3"/>
  <c r="U535" i="3"/>
  <c r="T535" i="3"/>
  <c r="S535" i="3"/>
  <c r="R535" i="3"/>
  <c r="Q535" i="3"/>
  <c r="P535" i="3"/>
  <c r="O535" i="3"/>
  <c r="K535" i="3"/>
  <c r="J535" i="3"/>
  <c r="I535" i="3"/>
  <c r="L535" i="3" s="1"/>
  <c r="H535" i="3"/>
  <c r="G535" i="3"/>
  <c r="F535" i="3"/>
  <c r="E535" i="3"/>
  <c r="D535" i="3"/>
  <c r="C535" i="3"/>
  <c r="B535" i="3"/>
  <c r="H270" i="6" l="1"/>
  <c r="Q269" i="6"/>
  <c r="Y285" i="6"/>
  <c r="X285" i="6" s="1"/>
  <c r="Y286" i="6"/>
  <c r="X286" i="6" s="1"/>
  <c r="Y287" i="6"/>
  <c r="X287" i="6"/>
  <c r="Y283" i="6"/>
  <c r="X283" i="6" s="1"/>
  <c r="Y284" i="6"/>
  <c r="X284" i="6" s="1"/>
  <c r="Y288" i="6"/>
  <c r="X288" i="6" s="1"/>
  <c r="Y268" i="6"/>
  <c r="X268" i="6" s="1"/>
  <c r="Y269" i="6"/>
  <c r="X269" i="6" s="1"/>
  <c r="Y270" i="6"/>
  <c r="X270" i="6"/>
  <c r="Y266" i="6"/>
  <c r="X266" i="6"/>
  <c r="Y267" i="6"/>
  <c r="X267" i="6" s="1"/>
  <c r="Y271" i="6"/>
  <c r="X271" i="6" s="1"/>
  <c r="AD534" i="3"/>
  <c r="AC534" i="3" s="1"/>
  <c r="AD531" i="3"/>
  <c r="AC531" i="3" s="1"/>
  <c r="AD535" i="3"/>
  <c r="AC535" i="3"/>
  <c r="AD532" i="3"/>
  <c r="AC532" i="3"/>
  <c r="AD536" i="3"/>
  <c r="AC536" i="3" s="1"/>
  <c r="AD533" i="3"/>
  <c r="AC533" i="3" s="1"/>
  <c r="AD537" i="3"/>
  <c r="AC537" i="3"/>
  <c r="AD538" i="3"/>
  <c r="AC538" i="3"/>
  <c r="W535" i="3"/>
  <c r="AU35" i="3" l="1"/>
  <c r="AT35" i="3"/>
  <c r="AU34" i="3"/>
  <c r="AT34" i="3"/>
  <c r="AU33" i="3"/>
  <c r="AT33" i="3"/>
  <c r="AU32" i="3"/>
  <c r="AT31" i="3"/>
  <c r="AT32" i="3"/>
  <c r="AA520" i="3"/>
  <c r="AA519" i="3"/>
  <c r="AA518" i="3"/>
  <c r="AB518" i="3" s="1"/>
  <c r="AA517" i="3"/>
  <c r="AB517" i="3" s="1"/>
  <c r="AA516" i="3"/>
  <c r="AB516" i="3" s="1"/>
  <c r="AA515" i="3"/>
  <c r="AB515" i="3" s="1"/>
  <c r="AA514" i="3"/>
  <c r="AB514" i="3" s="1"/>
  <c r="AA513" i="3"/>
  <c r="AB520" i="3"/>
  <c r="AB519" i="3"/>
  <c r="AB513" i="3"/>
  <c r="AD518" i="3" l="1"/>
  <c r="AC518" i="3" s="1"/>
  <c r="AD513" i="3"/>
  <c r="AC513" i="3"/>
  <c r="AD517" i="3"/>
  <c r="AC517" i="3" s="1"/>
  <c r="AD514" i="3"/>
  <c r="AC514" i="3"/>
  <c r="AD515" i="3"/>
  <c r="AC515" i="3" s="1"/>
  <c r="AD519" i="3"/>
  <c r="AC519" i="3"/>
  <c r="AD516" i="3"/>
  <c r="AC516" i="3" s="1"/>
  <c r="AD520" i="3"/>
  <c r="AC520" i="3"/>
  <c r="G123" i="8"/>
  <c r="F123" i="8"/>
  <c r="E123" i="8"/>
  <c r="D123" i="8"/>
  <c r="C123" i="8"/>
  <c r="B123" i="8"/>
  <c r="D289" i="6"/>
  <c r="C289" i="6"/>
  <c r="B289" i="6"/>
  <c r="P288" i="6"/>
  <c r="O288" i="6"/>
  <c r="N288" i="6"/>
  <c r="M288" i="6"/>
  <c r="L288" i="6"/>
  <c r="K288" i="6"/>
  <c r="V516" i="3"/>
  <c r="U516" i="3"/>
  <c r="T516" i="3"/>
  <c r="S516" i="3"/>
  <c r="R516" i="3"/>
  <c r="Q516" i="3"/>
  <c r="P516" i="3"/>
  <c r="O516" i="3"/>
  <c r="K516" i="3"/>
  <c r="J516" i="3"/>
  <c r="I516" i="3"/>
  <c r="H516" i="3"/>
  <c r="G516" i="3"/>
  <c r="F516" i="3"/>
  <c r="E516" i="3"/>
  <c r="D516" i="3"/>
  <c r="C516" i="3"/>
  <c r="B516" i="3"/>
  <c r="DB331" i="3"/>
  <c r="H123" i="8" l="1"/>
  <c r="Q288" i="6"/>
  <c r="H289" i="6"/>
  <c r="W516" i="3"/>
  <c r="L516" i="3"/>
  <c r="DB321" i="3" l="1"/>
  <c r="AA502" i="3"/>
  <c r="AA501" i="3"/>
  <c r="AA500" i="3"/>
  <c r="AA499" i="3"/>
  <c r="AA498" i="3"/>
  <c r="AA497" i="3"/>
  <c r="AA496" i="3"/>
  <c r="AA495" i="3"/>
  <c r="W254" i="6"/>
  <c r="W253" i="6"/>
  <c r="W252" i="6"/>
  <c r="W251" i="6"/>
  <c r="W250" i="6"/>
  <c r="G110" i="8"/>
  <c r="F110" i="8"/>
  <c r="E110" i="8"/>
  <c r="D110" i="8"/>
  <c r="C110" i="8"/>
  <c r="B110" i="8"/>
  <c r="W249" i="6"/>
  <c r="G255" i="6"/>
  <c r="F255" i="6"/>
  <c r="E255" i="6"/>
  <c r="D255" i="6"/>
  <c r="C255" i="6"/>
  <c r="B255" i="6"/>
  <c r="P254" i="6"/>
  <c r="O254" i="6"/>
  <c r="N254" i="6"/>
  <c r="M254" i="6"/>
  <c r="L254" i="6"/>
  <c r="K254" i="6"/>
  <c r="V499" i="3"/>
  <c r="AB502" i="3" s="1"/>
  <c r="U499" i="3"/>
  <c r="T499" i="3"/>
  <c r="S499" i="3"/>
  <c r="R499" i="3"/>
  <c r="Q499" i="3"/>
  <c r="P499" i="3"/>
  <c r="AB496" i="3" s="1"/>
  <c r="O499" i="3"/>
  <c r="K499" i="3"/>
  <c r="J499" i="3"/>
  <c r="I499" i="3"/>
  <c r="H499" i="3"/>
  <c r="G499" i="3"/>
  <c r="F499" i="3"/>
  <c r="E499" i="3"/>
  <c r="D499" i="3"/>
  <c r="C499" i="3"/>
  <c r="B499" i="3"/>
  <c r="AB500" i="3" l="1"/>
  <c r="AB499" i="3"/>
  <c r="AD499" i="3" s="1"/>
  <c r="AC499" i="3" s="1"/>
  <c r="AB498" i="3"/>
  <c r="AD498" i="3" s="1"/>
  <c r="AC498" i="3" s="1"/>
  <c r="AB495" i="3"/>
  <c r="AD495" i="3" s="1"/>
  <c r="AC495" i="3" s="1"/>
  <c r="AB501" i="3"/>
  <c r="W499" i="3"/>
  <c r="L499" i="3"/>
  <c r="Q254" i="6"/>
  <c r="H255" i="6"/>
  <c r="H110" i="8"/>
  <c r="Y251" i="6"/>
  <c r="X251" i="6" s="1"/>
  <c r="Y252" i="6"/>
  <c r="X252" i="6" s="1"/>
  <c r="Y249" i="6"/>
  <c r="X249" i="6" s="1"/>
  <c r="Y253" i="6"/>
  <c r="X253" i="6" s="1"/>
  <c r="Y250" i="6"/>
  <c r="X250" i="6" s="1"/>
  <c r="Y254" i="6"/>
  <c r="X254" i="6" s="1"/>
  <c r="AB497" i="3"/>
  <c r="AD497" i="3" s="1"/>
  <c r="AC497" i="3" s="1"/>
  <c r="AD500" i="3"/>
  <c r="AC500" i="3" s="1"/>
  <c r="AD502" i="3"/>
  <c r="AC502" i="3"/>
  <c r="AD496" i="3"/>
  <c r="AC496" i="3" s="1"/>
  <c r="AD501" i="3"/>
  <c r="AC501" i="3" s="1"/>
  <c r="G98" i="8"/>
  <c r="F98" i="8"/>
  <c r="E98" i="8"/>
  <c r="D98" i="8"/>
  <c r="C98" i="8"/>
  <c r="B98" i="8"/>
  <c r="G84" i="8"/>
  <c r="F84" i="8"/>
  <c r="E84" i="8"/>
  <c r="D84" i="8"/>
  <c r="C84" i="8"/>
  <c r="B84" i="8"/>
  <c r="V237" i="6"/>
  <c r="V236" i="6"/>
  <c r="V235" i="6"/>
  <c r="V234" i="6"/>
  <c r="V233" i="6"/>
  <c r="V232" i="6"/>
  <c r="V220" i="6"/>
  <c r="V219" i="6"/>
  <c r="V218" i="6"/>
  <c r="V217" i="6"/>
  <c r="V216" i="6"/>
  <c r="V215" i="6"/>
  <c r="G237" i="6"/>
  <c r="F237" i="6"/>
  <c r="E237" i="6"/>
  <c r="D237" i="6"/>
  <c r="C237" i="6"/>
  <c r="B237" i="6"/>
  <c r="P236" i="6"/>
  <c r="W237" i="6" s="1"/>
  <c r="O236" i="6"/>
  <c r="W236" i="6" s="1"/>
  <c r="N236" i="6"/>
  <c r="M236" i="6"/>
  <c r="W234" i="6" s="1"/>
  <c r="L236" i="6"/>
  <c r="K236" i="6"/>
  <c r="G221" i="6"/>
  <c r="F221" i="6"/>
  <c r="E221" i="6"/>
  <c r="D221" i="6"/>
  <c r="C221" i="6"/>
  <c r="B221" i="6"/>
  <c r="P220" i="6"/>
  <c r="W220" i="6" s="1"/>
  <c r="O220" i="6"/>
  <c r="W219" i="6" s="1"/>
  <c r="N220" i="6"/>
  <c r="W218" i="6" s="1"/>
  <c r="M220" i="6"/>
  <c r="L220" i="6"/>
  <c r="W216" i="6" s="1"/>
  <c r="K220" i="6"/>
  <c r="W215" i="6" s="1"/>
  <c r="DB310" i="3"/>
  <c r="DB297" i="3"/>
  <c r="DB284" i="3"/>
  <c r="AA484" i="3"/>
  <c r="AB484" i="3" s="1"/>
  <c r="AA483" i="3"/>
  <c r="AA482" i="3"/>
  <c r="AA481" i="3"/>
  <c r="AB481" i="3" s="1"/>
  <c r="AA480" i="3"/>
  <c r="AB480" i="3" s="1"/>
  <c r="AA479" i="3"/>
  <c r="AA478" i="3"/>
  <c r="AB478" i="3" s="1"/>
  <c r="AA477" i="3"/>
  <c r="W481" i="3"/>
  <c r="L481" i="3"/>
  <c r="W463" i="3"/>
  <c r="L446" i="3"/>
  <c r="L463" i="3"/>
  <c r="AA466" i="3"/>
  <c r="AB466" i="3" s="1"/>
  <c r="AA465" i="3"/>
  <c r="AB465" i="3" s="1"/>
  <c r="AA464" i="3"/>
  <c r="AB464" i="3" s="1"/>
  <c r="AA463" i="3"/>
  <c r="AA462" i="3"/>
  <c r="AA461" i="3"/>
  <c r="AB461" i="3" s="1"/>
  <c r="AA460" i="3"/>
  <c r="AA441" i="3"/>
  <c r="AA459" i="3"/>
  <c r="AB483" i="3"/>
  <c r="AB482" i="3"/>
  <c r="AB479" i="3"/>
  <c r="AB477" i="3"/>
  <c r="AB463" i="3"/>
  <c r="AB462" i="3"/>
  <c r="AB460" i="3"/>
  <c r="AB459" i="3"/>
  <c r="V481" i="3"/>
  <c r="U481" i="3"/>
  <c r="T481" i="3"/>
  <c r="S481" i="3"/>
  <c r="R481" i="3"/>
  <c r="Q481" i="3"/>
  <c r="P481" i="3"/>
  <c r="O481" i="3"/>
  <c r="K481" i="3"/>
  <c r="J481" i="3"/>
  <c r="I481" i="3"/>
  <c r="H481" i="3"/>
  <c r="G481" i="3"/>
  <c r="F481" i="3"/>
  <c r="E481" i="3"/>
  <c r="D481" i="3"/>
  <c r="C481" i="3"/>
  <c r="B481" i="3"/>
  <c r="V463" i="3"/>
  <c r="U463" i="3"/>
  <c r="T463" i="3"/>
  <c r="S463" i="3"/>
  <c r="R463" i="3"/>
  <c r="Q463" i="3"/>
  <c r="P463" i="3"/>
  <c r="O463" i="3"/>
  <c r="K463" i="3"/>
  <c r="J463" i="3"/>
  <c r="I463" i="3"/>
  <c r="H463" i="3"/>
  <c r="G463" i="3"/>
  <c r="F463" i="3"/>
  <c r="E463" i="3"/>
  <c r="D463" i="3"/>
  <c r="C463" i="3"/>
  <c r="B463" i="3"/>
  <c r="H98" i="8" l="1"/>
  <c r="H84" i="8"/>
  <c r="W235" i="6"/>
  <c r="W233" i="6"/>
  <c r="W217" i="6"/>
  <c r="Q236" i="6"/>
  <c r="W232" i="6"/>
  <c r="Y232" i="6" s="1"/>
  <c r="X232" i="6" s="1"/>
  <c r="H237" i="6"/>
  <c r="H221" i="6"/>
  <c r="Y235" i="6"/>
  <c r="X235" i="6" s="1"/>
  <c r="Y234" i="6"/>
  <c r="X234" i="6" s="1"/>
  <c r="Y236" i="6"/>
  <c r="X236" i="6" s="1"/>
  <c r="Y233" i="6"/>
  <c r="X233" i="6" s="1"/>
  <c r="Y237" i="6"/>
  <c r="X237" i="6" s="1"/>
  <c r="Y218" i="6"/>
  <c r="X218" i="6" s="1"/>
  <c r="Y217" i="6"/>
  <c r="X217" i="6" s="1"/>
  <c r="Y219" i="6"/>
  <c r="X219" i="6" s="1"/>
  <c r="Y215" i="6"/>
  <c r="X215" i="6" s="1"/>
  <c r="Y216" i="6"/>
  <c r="X216" i="6" s="1"/>
  <c r="Y220" i="6"/>
  <c r="X220" i="6" s="1"/>
  <c r="Q220" i="6"/>
  <c r="AD482" i="3"/>
  <c r="AC482" i="3"/>
  <c r="AD481" i="3"/>
  <c r="AC481" i="3" s="1"/>
  <c r="AD477" i="3"/>
  <c r="AC477" i="3" s="1"/>
  <c r="AD478" i="3"/>
  <c r="AC478" i="3" s="1"/>
  <c r="AD479" i="3"/>
  <c r="AC479" i="3" s="1"/>
  <c r="AD483" i="3"/>
  <c r="AC483" i="3" s="1"/>
  <c r="AD480" i="3"/>
  <c r="AC480" i="3" s="1"/>
  <c r="AD484" i="3"/>
  <c r="AC484" i="3" s="1"/>
  <c r="AD462" i="3"/>
  <c r="AC462" i="3" s="1"/>
  <c r="AD459" i="3"/>
  <c r="AC459" i="3" s="1"/>
  <c r="AD463" i="3"/>
  <c r="AC463" i="3" s="1"/>
  <c r="AD466" i="3"/>
  <c r="AC466" i="3" s="1"/>
  <c r="AD460" i="3"/>
  <c r="AC460" i="3" s="1"/>
  <c r="AD464" i="3"/>
  <c r="AC464" i="3" s="1"/>
  <c r="AD461" i="3"/>
  <c r="AC461" i="3" s="1"/>
  <c r="AD465" i="3"/>
  <c r="AC465" i="3" s="1"/>
  <c r="BY17" i="6"/>
  <c r="BX17" i="6"/>
  <c r="BT17" i="6"/>
  <c r="BS17" i="6"/>
  <c r="BO17" i="6"/>
  <c r="BN17" i="6"/>
  <c r="BJ17" i="6"/>
  <c r="BI17" i="6"/>
  <c r="BE17" i="6"/>
  <c r="BD17" i="6"/>
  <c r="AZ17" i="6"/>
  <c r="AY17" i="6"/>
  <c r="AU17" i="6"/>
  <c r="CQ31" i="6" s="1"/>
  <c r="AT17" i="6"/>
  <c r="CL31" i="6" s="1"/>
  <c r="AP17" i="6"/>
  <c r="CP31" i="6" s="1"/>
  <c r="AO17" i="6"/>
  <c r="V203" i="6"/>
  <c r="V202" i="6"/>
  <c r="V201" i="6"/>
  <c r="V200" i="6"/>
  <c r="V199" i="6"/>
  <c r="W199" i="6" s="1"/>
  <c r="V198" i="6"/>
  <c r="DN31" i="3"/>
  <c r="DG30" i="3"/>
  <c r="DQ31" i="3" s="1"/>
  <c r="DF30" i="3"/>
  <c r="CW11" i="3"/>
  <c r="CN31" i="3"/>
  <c r="CM31" i="3"/>
  <c r="BT31" i="3"/>
  <c r="BS31" i="3"/>
  <c r="AZ31" i="3"/>
  <c r="DP31" i="3" s="1"/>
  <c r="DM31" i="3"/>
  <c r="AU31" i="3"/>
  <c r="DO31" i="3" s="1"/>
  <c r="DB271" i="3"/>
  <c r="AA448" i="3"/>
  <c r="AB448" i="3" s="1"/>
  <c r="AA447" i="3"/>
  <c r="AB447" i="3" s="1"/>
  <c r="AA446" i="3"/>
  <c r="AB446" i="3" s="1"/>
  <c r="AA445" i="3"/>
  <c r="AB445" i="3" s="1"/>
  <c r="AA444" i="3"/>
  <c r="AB444" i="3" s="1"/>
  <c r="AA443" i="3"/>
  <c r="AB443" i="3" s="1"/>
  <c r="AA442" i="3"/>
  <c r="AB442" i="3"/>
  <c r="AB441" i="3"/>
  <c r="V446" i="3"/>
  <c r="U446" i="3"/>
  <c r="T446" i="3"/>
  <c r="S446" i="3"/>
  <c r="R446" i="3"/>
  <c r="Q446" i="3"/>
  <c r="P446" i="3"/>
  <c r="O446" i="3"/>
  <c r="K446" i="3"/>
  <c r="J446" i="3"/>
  <c r="I446" i="3"/>
  <c r="H446" i="3"/>
  <c r="G446" i="3"/>
  <c r="F446" i="3"/>
  <c r="E446" i="3"/>
  <c r="D446" i="3"/>
  <c r="C446" i="3"/>
  <c r="B446" i="3"/>
  <c r="B206" i="6"/>
  <c r="C206" i="6"/>
  <c r="D206" i="6"/>
  <c r="E206" i="6"/>
  <c r="F206" i="6"/>
  <c r="G206" i="6"/>
  <c r="W203" i="6"/>
  <c r="W202" i="6"/>
  <c r="W201" i="6"/>
  <c r="W200" i="6"/>
  <c r="W198" i="6"/>
  <c r="P205" i="6"/>
  <c r="O205" i="6"/>
  <c r="N205" i="6"/>
  <c r="M205" i="6"/>
  <c r="L205" i="6"/>
  <c r="K205" i="6"/>
  <c r="G69" i="8"/>
  <c r="F69" i="8"/>
  <c r="E69" i="8"/>
  <c r="D69" i="8"/>
  <c r="C69" i="8"/>
  <c r="B69" i="8"/>
  <c r="DL31" i="3" l="1"/>
  <c r="CK31" i="6"/>
  <c r="H69" i="8"/>
  <c r="W446" i="3"/>
  <c r="AD443" i="3"/>
  <c r="AC443" i="3" s="1"/>
  <c r="AD444" i="3"/>
  <c r="AC444" i="3"/>
  <c r="AD441" i="3"/>
  <c r="AC441" i="3" s="1"/>
  <c r="AD445" i="3"/>
  <c r="AC445" i="3"/>
  <c r="AD442" i="3"/>
  <c r="AC442" i="3" s="1"/>
  <c r="AD446" i="3"/>
  <c r="AC446" i="3" s="1"/>
  <c r="AD447" i="3"/>
  <c r="AC447" i="3" s="1"/>
  <c r="AD448" i="3"/>
  <c r="AC448" i="3" s="1"/>
  <c r="Y200" i="6"/>
  <c r="X200" i="6" s="1"/>
  <c r="Y201" i="6"/>
  <c r="X201" i="6" s="1"/>
  <c r="Y198" i="6"/>
  <c r="X198" i="6" s="1"/>
  <c r="Y202" i="6"/>
  <c r="X202" i="6" s="1"/>
  <c r="Y199" i="6"/>
  <c r="X199" i="6" s="1"/>
  <c r="Y203" i="6"/>
  <c r="X203" i="6" s="1"/>
  <c r="Q205" i="6"/>
  <c r="H206" i="6"/>
  <c r="B55" i="8"/>
  <c r="C55" i="8"/>
  <c r="D55" i="8"/>
  <c r="E55" i="8"/>
  <c r="F55" i="8"/>
  <c r="G55" i="8"/>
  <c r="CL30" i="6"/>
  <c r="BN16" i="6"/>
  <c r="BY16" i="6"/>
  <c r="BX16" i="6"/>
  <c r="BX60" i="6" s="1"/>
  <c r="BT16" i="6"/>
  <c r="BS16" i="6"/>
  <c r="BS60" i="6" s="1"/>
  <c r="BO16" i="6"/>
  <c r="BJ16" i="6"/>
  <c r="BI16" i="6"/>
  <c r="BE16" i="6"/>
  <c r="BD16" i="6"/>
  <c r="AZ16" i="6"/>
  <c r="AY16" i="6"/>
  <c r="AU16" i="6"/>
  <c r="CQ30" i="6" s="1"/>
  <c r="AT16" i="6"/>
  <c r="AT60" i="6" s="1"/>
  <c r="AP16" i="6"/>
  <c r="CP30" i="6" s="1"/>
  <c r="AO16" i="6"/>
  <c r="V186" i="6"/>
  <c r="V185" i="6"/>
  <c r="V184" i="6"/>
  <c r="W184" i="6" s="1"/>
  <c r="V183" i="6"/>
  <c r="W183" i="6" s="1"/>
  <c r="V182" i="6"/>
  <c r="W182" i="6" s="1"/>
  <c r="V181" i="6"/>
  <c r="W185" i="6"/>
  <c r="W186" i="6"/>
  <c r="W181" i="6"/>
  <c r="G189" i="6"/>
  <c r="F189" i="6"/>
  <c r="E189" i="6"/>
  <c r="D189" i="6"/>
  <c r="C189" i="6"/>
  <c r="B189" i="6"/>
  <c r="P188" i="6"/>
  <c r="O188" i="6"/>
  <c r="N188" i="6"/>
  <c r="M188" i="6"/>
  <c r="L188" i="6"/>
  <c r="K188" i="6"/>
  <c r="DQ30" i="3"/>
  <c r="DL30" i="3"/>
  <c r="DG29" i="3"/>
  <c r="DF29" i="3"/>
  <c r="DE84" i="3" s="1"/>
  <c r="CX10" i="3"/>
  <c r="CW10" i="3"/>
  <c r="CN30" i="3"/>
  <c r="CM30" i="3"/>
  <c r="CM80" i="3" s="1"/>
  <c r="BT30" i="3"/>
  <c r="BS30" i="3"/>
  <c r="AZ30" i="3"/>
  <c r="DP30" i="3" s="1"/>
  <c r="AY30" i="3"/>
  <c r="AY79" i="3" s="1"/>
  <c r="AU30" i="3"/>
  <c r="DO30" i="3" s="1"/>
  <c r="AT30" i="3"/>
  <c r="DB258" i="3"/>
  <c r="AA411" i="3"/>
  <c r="AA412" i="3"/>
  <c r="AA430" i="3"/>
  <c r="AB430" i="3" s="1"/>
  <c r="AA429" i="3"/>
  <c r="AA428" i="3"/>
  <c r="AA427" i="3"/>
  <c r="AA426" i="3"/>
  <c r="AA425" i="3"/>
  <c r="AA424" i="3"/>
  <c r="AA423" i="3"/>
  <c r="AA407" i="3"/>
  <c r="V427" i="3"/>
  <c r="U427" i="3"/>
  <c r="T427" i="3"/>
  <c r="AB428" i="3" s="1"/>
  <c r="S427" i="3"/>
  <c r="R427" i="3"/>
  <c r="AB426" i="3" s="1"/>
  <c r="Q427" i="3"/>
  <c r="P427" i="3"/>
  <c r="AB424" i="3" s="1"/>
  <c r="O427" i="3"/>
  <c r="K427" i="3"/>
  <c r="J427" i="3"/>
  <c r="I427" i="3"/>
  <c r="H427" i="3"/>
  <c r="G427" i="3"/>
  <c r="F427" i="3"/>
  <c r="E427" i="3"/>
  <c r="D427" i="3"/>
  <c r="C427" i="3"/>
  <c r="B427" i="3"/>
  <c r="DM30" i="3" l="1"/>
  <c r="CK30" i="6"/>
  <c r="DN30" i="3"/>
  <c r="AB423" i="3"/>
  <c r="BN60" i="6"/>
  <c r="AO60" i="6"/>
  <c r="BI60" i="6"/>
  <c r="BD60" i="6"/>
  <c r="AY60" i="6"/>
  <c r="H55" i="8"/>
  <c r="Q188" i="6"/>
  <c r="H189" i="6"/>
  <c r="Y185" i="6"/>
  <c r="X185" i="6" s="1"/>
  <c r="Y183" i="6"/>
  <c r="X183" i="6" s="1"/>
  <c r="Y184" i="6"/>
  <c r="X184" i="6" s="1"/>
  <c r="Y181" i="6"/>
  <c r="X181" i="6" s="1"/>
  <c r="Y182" i="6"/>
  <c r="X182" i="6" s="1"/>
  <c r="Y186" i="6"/>
  <c r="X186" i="6" s="1"/>
  <c r="AB429" i="3"/>
  <c r="AB427" i="3"/>
  <c r="W427" i="3"/>
  <c r="L427" i="3"/>
  <c r="AB425" i="3"/>
  <c r="AD428" i="3"/>
  <c r="AC428" i="3" s="1"/>
  <c r="AD427" i="3"/>
  <c r="AC427" i="3" s="1"/>
  <c r="AD425" i="3"/>
  <c r="AC425" i="3" s="1"/>
  <c r="AD429" i="3"/>
  <c r="AC429" i="3" s="1"/>
  <c r="AD423" i="3"/>
  <c r="AC423" i="3" s="1"/>
  <c r="AD424" i="3"/>
  <c r="AC424" i="3"/>
  <c r="AD426" i="3"/>
  <c r="AC426" i="3" s="1"/>
  <c r="AD430" i="3"/>
  <c r="AC430" i="3" s="1"/>
  <c r="G41" i="8"/>
  <c r="F41" i="8"/>
  <c r="E41" i="8"/>
  <c r="D41" i="8"/>
  <c r="C41" i="8"/>
  <c r="B41" i="8"/>
  <c r="BY15" i="6"/>
  <c r="BX15" i="6"/>
  <c r="BX59" i="6" s="1"/>
  <c r="BT15" i="6"/>
  <c r="BS15" i="6"/>
  <c r="BO15" i="6"/>
  <c r="BN15" i="6"/>
  <c r="BN59" i="6" s="1"/>
  <c r="BJ15" i="6"/>
  <c r="BI15" i="6"/>
  <c r="BE15" i="6"/>
  <c r="BD15" i="6"/>
  <c r="BD59" i="6" s="1"/>
  <c r="AZ15" i="6"/>
  <c r="AY15" i="6"/>
  <c r="AU15" i="6"/>
  <c r="CQ29" i="6" s="1"/>
  <c r="AT15" i="6"/>
  <c r="CL29" i="6" s="1"/>
  <c r="AP15" i="6"/>
  <c r="CP29" i="6" s="1"/>
  <c r="AO15" i="6"/>
  <c r="AO59" i="6" s="1"/>
  <c r="V169" i="6"/>
  <c r="W169" i="6" s="1"/>
  <c r="V168" i="6"/>
  <c r="W168" i="6" s="1"/>
  <c r="V167" i="6"/>
  <c r="W167" i="6" s="1"/>
  <c r="V166" i="6"/>
  <c r="W166" i="6" s="1"/>
  <c r="V165" i="6"/>
  <c r="W165" i="6" s="1"/>
  <c r="V164" i="6"/>
  <c r="W164" i="6" s="1"/>
  <c r="G170" i="6"/>
  <c r="F170" i="6"/>
  <c r="E170" i="6"/>
  <c r="D170" i="6"/>
  <c r="C170" i="6"/>
  <c r="B170" i="6"/>
  <c r="P169" i="6"/>
  <c r="O169" i="6"/>
  <c r="N169" i="6"/>
  <c r="M169" i="6"/>
  <c r="L169" i="6"/>
  <c r="K169" i="6"/>
  <c r="DG28" i="3"/>
  <c r="DQ29" i="3" s="1"/>
  <c r="DF28" i="3"/>
  <c r="DE83" i="3" s="1"/>
  <c r="CX9" i="3"/>
  <c r="CW9" i="3"/>
  <c r="CN29" i="3"/>
  <c r="CM29" i="3"/>
  <c r="BT29" i="3"/>
  <c r="BS29" i="3"/>
  <c r="AZ29" i="3"/>
  <c r="DP29" i="3" s="1"/>
  <c r="AY29" i="3"/>
  <c r="DM29" i="3" s="1"/>
  <c r="AU29" i="3"/>
  <c r="DO29" i="3" s="1"/>
  <c r="AT29" i="3"/>
  <c r="DL29" i="3" s="1"/>
  <c r="AB411" i="3"/>
  <c r="AA410" i="3"/>
  <c r="AB410" i="3" s="1"/>
  <c r="AA409" i="3"/>
  <c r="AB409" i="3" s="1"/>
  <c r="AA408" i="3"/>
  <c r="AB408" i="3" s="1"/>
  <c r="AB407" i="3"/>
  <c r="AA406" i="3"/>
  <c r="AB406" i="3" s="1"/>
  <c r="AA405" i="3"/>
  <c r="AB405" i="3" s="1"/>
  <c r="DB248" i="3"/>
  <c r="AB412" i="3"/>
  <c r="V409" i="3"/>
  <c r="U409" i="3"/>
  <c r="T409" i="3"/>
  <c r="S409" i="3"/>
  <c r="R409" i="3"/>
  <c r="Q409" i="3"/>
  <c r="P409" i="3"/>
  <c r="O409" i="3"/>
  <c r="K409" i="3"/>
  <c r="J409" i="3"/>
  <c r="I409" i="3"/>
  <c r="H409" i="3"/>
  <c r="G409" i="3"/>
  <c r="F409" i="3"/>
  <c r="E409" i="3"/>
  <c r="D409" i="3"/>
  <c r="C409" i="3"/>
  <c r="B409" i="3"/>
  <c r="AT59" i="6" l="1"/>
  <c r="BI59" i="6"/>
  <c r="DN29" i="3"/>
  <c r="CK29" i="6"/>
  <c r="BS59" i="6"/>
  <c r="AT78" i="3"/>
  <c r="AY59" i="6"/>
  <c r="CM79" i="3"/>
  <c r="AY78" i="3"/>
  <c r="BS80" i="3"/>
  <c r="H41" i="8"/>
  <c r="Q169" i="6"/>
  <c r="H170" i="6"/>
  <c r="Y164" i="6"/>
  <c r="X164" i="6" s="1"/>
  <c r="Y166" i="6"/>
  <c r="X166" i="6" s="1"/>
  <c r="Y168" i="6"/>
  <c r="X168" i="6" s="1"/>
  <c r="Y165" i="6"/>
  <c r="X165" i="6" s="1"/>
  <c r="Y167" i="6"/>
  <c r="X167" i="6" s="1"/>
  <c r="Y169" i="6"/>
  <c r="X169" i="6" s="1"/>
  <c r="W409" i="3"/>
  <c r="L409" i="3"/>
  <c r="AD409" i="3"/>
  <c r="AC409" i="3" s="1"/>
  <c r="AD410" i="3"/>
  <c r="AC410" i="3" s="1"/>
  <c r="AD408" i="3"/>
  <c r="AC408" i="3" s="1"/>
  <c r="AD405" i="3"/>
  <c r="AC405" i="3" s="1"/>
  <c r="AD406" i="3"/>
  <c r="AC406" i="3" s="1"/>
  <c r="AD407" i="3"/>
  <c r="AC407" i="3" s="1"/>
  <c r="AD411" i="3"/>
  <c r="AC411" i="3" s="1"/>
  <c r="AD412" i="3"/>
  <c r="AC412" i="3" s="1"/>
  <c r="CL28" i="6"/>
  <c r="BY14" i="6"/>
  <c r="BX14" i="6"/>
  <c r="BX58" i="6" s="1"/>
  <c r="BT14" i="6"/>
  <c r="BS14" i="6"/>
  <c r="BO14" i="6"/>
  <c r="BN14" i="6"/>
  <c r="BN58" i="6" s="1"/>
  <c r="BJ14" i="6"/>
  <c r="BI14" i="6"/>
  <c r="BE14" i="6"/>
  <c r="BD14" i="6"/>
  <c r="BD58" i="6" s="1"/>
  <c r="AZ14" i="6"/>
  <c r="AY14" i="6"/>
  <c r="AY58" i="6" s="1"/>
  <c r="AU14" i="6"/>
  <c r="CQ28" i="6" s="1"/>
  <c r="AT14" i="6"/>
  <c r="AT58" i="6" s="1"/>
  <c r="AP14" i="6"/>
  <c r="CP28" i="6" s="1"/>
  <c r="AO14" i="6"/>
  <c r="AO58" i="6" s="1"/>
  <c r="DQ28" i="3"/>
  <c r="DN28" i="3"/>
  <c r="DG27" i="3"/>
  <c r="DF27" i="3"/>
  <c r="DE82" i="3" s="1"/>
  <c r="CX8" i="3"/>
  <c r="CW8" i="3"/>
  <c r="CN28" i="3"/>
  <c r="CM28" i="3"/>
  <c r="CM78" i="3" s="1"/>
  <c r="BX28" i="3"/>
  <c r="BT28" i="3"/>
  <c r="BS28" i="3"/>
  <c r="BS79" i="3" s="1"/>
  <c r="AZ28" i="3"/>
  <c r="DP28" i="3" s="1"/>
  <c r="AY28" i="3"/>
  <c r="AT28" i="3"/>
  <c r="DL28" i="3" s="1"/>
  <c r="AU28" i="3"/>
  <c r="DO28" i="3" s="1"/>
  <c r="G27" i="8"/>
  <c r="F27" i="8"/>
  <c r="E27" i="8"/>
  <c r="D27" i="8"/>
  <c r="C27" i="8"/>
  <c r="B27" i="8"/>
  <c r="V152" i="6"/>
  <c r="V151" i="6"/>
  <c r="V150" i="6"/>
  <c r="V149" i="6"/>
  <c r="W149" i="6" s="1"/>
  <c r="V148" i="6"/>
  <c r="W148" i="6" s="1"/>
  <c r="V147" i="6"/>
  <c r="W152" i="6"/>
  <c r="W151" i="6"/>
  <c r="W150" i="6"/>
  <c r="W147" i="6"/>
  <c r="G153" i="6"/>
  <c r="F153" i="6"/>
  <c r="E153" i="6"/>
  <c r="D153" i="6"/>
  <c r="H153" i="6" s="1"/>
  <c r="C153" i="6"/>
  <c r="B153" i="6"/>
  <c r="P152" i="6"/>
  <c r="O152" i="6"/>
  <c r="N152" i="6"/>
  <c r="M152" i="6"/>
  <c r="L152" i="6"/>
  <c r="K152" i="6"/>
  <c r="DB238" i="3"/>
  <c r="AA394" i="3"/>
  <c r="AB394" i="3" s="1"/>
  <c r="AA393" i="3"/>
  <c r="AB393" i="3" s="1"/>
  <c r="AA392" i="3"/>
  <c r="AB392" i="3" s="1"/>
  <c r="AA391" i="3"/>
  <c r="AA390" i="3"/>
  <c r="AA389" i="3"/>
  <c r="AA388" i="3"/>
  <c r="AB388" i="3" s="1"/>
  <c r="AB390" i="3"/>
  <c r="AA387" i="3"/>
  <c r="AB391" i="3"/>
  <c r="AB389" i="3"/>
  <c r="AB387" i="3"/>
  <c r="V393" i="3"/>
  <c r="U393" i="3"/>
  <c r="T393" i="3"/>
  <c r="S393" i="3"/>
  <c r="R393" i="3"/>
  <c r="Q393" i="3"/>
  <c r="W393" i="3" s="1"/>
  <c r="P393" i="3"/>
  <c r="O393" i="3"/>
  <c r="K393" i="3"/>
  <c r="J393" i="3"/>
  <c r="I393" i="3"/>
  <c r="H393" i="3"/>
  <c r="G393" i="3"/>
  <c r="F393" i="3"/>
  <c r="E393" i="3"/>
  <c r="D393" i="3"/>
  <c r="C393" i="3"/>
  <c r="B393" i="3"/>
  <c r="DM28" i="3" l="1"/>
  <c r="CK28" i="6"/>
  <c r="BS58" i="6"/>
  <c r="AY77" i="3"/>
  <c r="BI58" i="6"/>
  <c r="AT77" i="3"/>
  <c r="H27" i="8"/>
  <c r="Q152" i="6"/>
  <c r="Y147" i="6"/>
  <c r="X147" i="6" s="1"/>
  <c r="Y151" i="6"/>
  <c r="X151" i="6" s="1"/>
  <c r="Y148" i="6"/>
  <c r="X148" i="6" s="1"/>
  <c r="Y149" i="6"/>
  <c r="X149" i="6" s="1"/>
  <c r="Y150" i="6"/>
  <c r="X150" i="6" s="1"/>
  <c r="Y152" i="6"/>
  <c r="X152" i="6" s="1"/>
  <c r="L393" i="3"/>
  <c r="AD391" i="3"/>
  <c r="AC391" i="3" s="1"/>
  <c r="AD390" i="3"/>
  <c r="AC390" i="3" s="1"/>
  <c r="AD388" i="3"/>
  <c r="AC388" i="3" s="1"/>
  <c r="AD392" i="3"/>
  <c r="AC392" i="3" s="1"/>
  <c r="AD387" i="3"/>
  <c r="AC387" i="3" s="1"/>
  <c r="AD389" i="3"/>
  <c r="AC389" i="3" s="1"/>
  <c r="AD393" i="3"/>
  <c r="AC393" i="3" s="1"/>
  <c r="AD394" i="3"/>
  <c r="AC394" i="3" s="1"/>
  <c r="AZ11" i="6" l="1"/>
  <c r="BY13" i="6"/>
  <c r="BX13" i="6"/>
  <c r="BY12" i="6"/>
  <c r="BX12" i="6"/>
  <c r="BX55" i="6" s="1"/>
  <c r="BY11" i="6"/>
  <c r="BX11" i="6"/>
  <c r="BY10" i="6"/>
  <c r="BX10" i="6"/>
  <c r="BT13" i="6"/>
  <c r="BS13" i="6"/>
  <c r="BS57" i="6" s="1"/>
  <c r="BT12" i="6"/>
  <c r="BS12" i="6"/>
  <c r="BS55" i="6" s="1"/>
  <c r="BT11" i="6"/>
  <c r="BS11" i="6"/>
  <c r="BS54" i="6" s="1"/>
  <c r="BT10" i="6"/>
  <c r="BS10" i="6"/>
  <c r="BO13" i="6"/>
  <c r="BN13" i="6"/>
  <c r="BN57" i="6" s="1"/>
  <c r="BO12" i="6"/>
  <c r="BN12" i="6"/>
  <c r="BN55" i="6" s="1"/>
  <c r="BO11" i="6"/>
  <c r="BN11" i="6"/>
  <c r="BN54" i="6" s="1"/>
  <c r="BO10" i="6"/>
  <c r="BN10" i="6"/>
  <c r="BJ13" i="6"/>
  <c r="BI13" i="6"/>
  <c r="BI57" i="6" s="1"/>
  <c r="BJ12" i="6"/>
  <c r="BI12" i="6"/>
  <c r="BI55" i="6" s="1"/>
  <c r="BJ11" i="6"/>
  <c r="BI11" i="6"/>
  <c r="BI54" i="6" s="1"/>
  <c r="BJ10" i="6"/>
  <c r="BI10" i="6"/>
  <c r="BE13" i="6"/>
  <c r="BD13" i="6"/>
  <c r="BD57" i="6" s="1"/>
  <c r="BE12" i="6"/>
  <c r="BD12" i="6"/>
  <c r="BD55" i="6" s="1"/>
  <c r="BE11" i="6"/>
  <c r="BD11" i="6"/>
  <c r="BD54" i="6" s="1"/>
  <c r="BE10" i="6"/>
  <c r="BD10" i="6"/>
  <c r="AZ13" i="6"/>
  <c r="AY13" i="6"/>
  <c r="AY57" i="6" s="1"/>
  <c r="AZ12" i="6"/>
  <c r="AY12" i="6"/>
  <c r="AY55" i="6" s="1"/>
  <c r="AY11" i="6"/>
  <c r="AY54" i="6" s="1"/>
  <c r="AZ10" i="6"/>
  <c r="AY10" i="6"/>
  <c r="AU13" i="6"/>
  <c r="CQ27" i="6" s="1"/>
  <c r="AT13" i="6"/>
  <c r="AT57" i="6" s="1"/>
  <c r="AU12" i="6"/>
  <c r="CQ26" i="6" s="1"/>
  <c r="AT12" i="6"/>
  <c r="CL26" i="6" s="1"/>
  <c r="AU11" i="6"/>
  <c r="CQ25" i="6" s="1"/>
  <c r="AT11" i="6"/>
  <c r="CL25" i="6" s="1"/>
  <c r="AU10" i="6"/>
  <c r="CQ24" i="6" s="1"/>
  <c r="AT10" i="6"/>
  <c r="CL24" i="6" s="1"/>
  <c r="AP13" i="6"/>
  <c r="CP27" i="6" s="1"/>
  <c r="AO13" i="6"/>
  <c r="AO57" i="6" s="1"/>
  <c r="AP12" i="6"/>
  <c r="CP26" i="6" s="1"/>
  <c r="AO12" i="6"/>
  <c r="CK26" i="6" s="1"/>
  <c r="AP11" i="6"/>
  <c r="CP25" i="6" s="1"/>
  <c r="AO11" i="6"/>
  <c r="CK25" i="6" s="1"/>
  <c r="AP10" i="6"/>
  <c r="CP24" i="6" s="1"/>
  <c r="AO9" i="6"/>
  <c r="AO10" i="6"/>
  <c r="CK24" i="6" s="1"/>
  <c r="DG25" i="3"/>
  <c r="DQ26" i="3" s="1"/>
  <c r="DF25" i="3"/>
  <c r="DN26" i="3" s="1"/>
  <c r="DG24" i="3"/>
  <c r="DQ25" i="3" s="1"/>
  <c r="DF24" i="3"/>
  <c r="DN25" i="3" s="1"/>
  <c r="DG23" i="3"/>
  <c r="DQ24" i="3" s="1"/>
  <c r="DF23" i="3"/>
  <c r="CX7" i="3"/>
  <c r="CW7" i="3"/>
  <c r="CX6" i="3"/>
  <c r="CW6" i="3"/>
  <c r="CX5" i="3"/>
  <c r="CW5" i="3"/>
  <c r="CS26" i="3"/>
  <c r="CR26" i="3"/>
  <c r="CR70" i="3" s="1"/>
  <c r="CS25" i="3"/>
  <c r="CR25" i="3"/>
  <c r="CR69" i="3" s="1"/>
  <c r="CS24" i="3"/>
  <c r="CR24" i="3"/>
  <c r="CN27" i="3"/>
  <c r="CM27" i="3"/>
  <c r="CM77" i="3" s="1"/>
  <c r="CN26" i="3"/>
  <c r="CM26" i="3"/>
  <c r="CM75" i="3" s="1"/>
  <c r="CN25" i="3"/>
  <c r="CM25" i="3"/>
  <c r="CM74" i="3" s="1"/>
  <c r="CN24" i="3"/>
  <c r="CM24" i="3"/>
  <c r="CC26" i="3"/>
  <c r="CC70" i="3" s="1"/>
  <c r="CD25" i="3"/>
  <c r="CC25" i="3"/>
  <c r="CC69" i="3" s="1"/>
  <c r="CD24" i="3"/>
  <c r="CC24" i="3"/>
  <c r="BY27" i="3"/>
  <c r="BX27" i="3"/>
  <c r="BX72" i="3" s="1"/>
  <c r="BY26" i="3"/>
  <c r="BX26" i="3"/>
  <c r="BX70" i="3" s="1"/>
  <c r="BY25" i="3"/>
  <c r="BX25" i="3"/>
  <c r="BX69" i="3" s="1"/>
  <c r="BY24" i="3"/>
  <c r="BX24" i="3"/>
  <c r="BT27" i="3"/>
  <c r="BS27" i="3"/>
  <c r="BS78" i="3" s="1"/>
  <c r="BT26" i="3"/>
  <c r="BS26" i="3"/>
  <c r="BS76" i="3" s="1"/>
  <c r="BT25" i="3"/>
  <c r="BS25" i="3"/>
  <c r="BS75" i="3" s="1"/>
  <c r="BT24" i="3"/>
  <c r="BS24" i="3"/>
  <c r="BN27" i="3"/>
  <c r="BN71" i="3" s="1"/>
  <c r="BO26" i="3"/>
  <c r="BN26" i="3"/>
  <c r="BN70" i="3" s="1"/>
  <c r="BO25" i="3"/>
  <c r="BN25" i="3"/>
  <c r="BN69" i="3" s="1"/>
  <c r="BO24" i="3"/>
  <c r="BN24" i="3"/>
  <c r="BJ24" i="3"/>
  <c r="BI24" i="3"/>
  <c r="BI69" i="3" s="1"/>
  <c r="AZ27" i="3"/>
  <c r="DP27" i="3" s="1"/>
  <c r="AY27" i="3"/>
  <c r="AY75" i="3" s="1"/>
  <c r="AZ26" i="3"/>
  <c r="DP26" i="3" s="1"/>
  <c r="AY26" i="3"/>
  <c r="DM26" i="3" s="1"/>
  <c r="AZ25" i="3"/>
  <c r="DP25" i="3" s="1"/>
  <c r="AY25" i="3"/>
  <c r="AY73" i="3" s="1"/>
  <c r="AZ24" i="3"/>
  <c r="DP24" i="3" s="1"/>
  <c r="AY24" i="3"/>
  <c r="DM24" i="3" s="1"/>
  <c r="K373" i="3"/>
  <c r="J373" i="3"/>
  <c r="I373" i="3"/>
  <c r="H373" i="3"/>
  <c r="L373" i="3" s="1"/>
  <c r="AU27" i="3"/>
  <c r="DO27" i="3" s="1"/>
  <c r="AT27" i="3"/>
  <c r="AT76" i="3" s="1"/>
  <c r="AU26" i="3"/>
  <c r="DO26" i="3" s="1"/>
  <c r="AT26" i="3"/>
  <c r="DL26" i="3" s="1"/>
  <c r="AU25" i="3"/>
  <c r="DO25" i="3" s="1"/>
  <c r="AT25" i="3"/>
  <c r="DL25" i="3" s="1"/>
  <c r="AU24" i="3"/>
  <c r="DO24" i="3" s="1"/>
  <c r="AT24" i="3"/>
  <c r="DL24" i="3" s="1"/>
  <c r="AT23" i="3"/>
  <c r="V135" i="6"/>
  <c r="W135" i="6" s="1"/>
  <c r="V134" i="6"/>
  <c r="W134" i="6" s="1"/>
  <c r="V133" i="6"/>
  <c r="W133" i="6" s="1"/>
  <c r="V132" i="6"/>
  <c r="W132" i="6" s="1"/>
  <c r="V131" i="6"/>
  <c r="W131" i="6"/>
  <c r="V130" i="6"/>
  <c r="W130" i="6" s="1"/>
  <c r="V118" i="6"/>
  <c r="V117" i="6"/>
  <c r="V116" i="6"/>
  <c r="V115" i="6"/>
  <c r="V114" i="6"/>
  <c r="V113" i="6"/>
  <c r="W113" i="6" s="1"/>
  <c r="V101" i="6"/>
  <c r="V100" i="6"/>
  <c r="V99" i="6"/>
  <c r="V98" i="6"/>
  <c r="V97" i="6"/>
  <c r="V96" i="6"/>
  <c r="V84" i="6"/>
  <c r="V83" i="6"/>
  <c r="V82" i="6"/>
  <c r="V81" i="6"/>
  <c r="V80" i="6"/>
  <c r="V79" i="6"/>
  <c r="W118" i="6"/>
  <c r="W117" i="6"/>
  <c r="W116" i="6"/>
  <c r="W115" i="6"/>
  <c r="W114" i="6"/>
  <c r="AA376" i="3"/>
  <c r="AA375" i="3"/>
  <c r="AB375" i="3" s="1"/>
  <c r="AA374" i="3"/>
  <c r="AA373" i="3"/>
  <c r="AB373" i="3" s="1"/>
  <c r="AA372" i="3"/>
  <c r="AB372" i="3" s="1"/>
  <c r="AA371" i="3"/>
  <c r="AA370" i="3"/>
  <c r="AB370" i="3" s="1"/>
  <c r="AA369" i="3"/>
  <c r="AB369" i="3" s="1"/>
  <c r="AA358" i="3"/>
  <c r="AB358" i="3" s="1"/>
  <c r="AA357" i="3"/>
  <c r="AB357" i="3" s="1"/>
  <c r="AA356" i="3"/>
  <c r="AB356" i="3" s="1"/>
  <c r="AA355" i="3"/>
  <c r="AA354" i="3"/>
  <c r="AB354" i="3" s="1"/>
  <c r="AA353" i="3"/>
  <c r="AB353" i="3" s="1"/>
  <c r="AA352" i="3"/>
  <c r="AB352" i="3" s="1"/>
  <c r="AA351" i="3"/>
  <c r="AB351" i="3" s="1"/>
  <c r="AB376" i="3"/>
  <c r="AB374" i="3"/>
  <c r="AB371" i="3"/>
  <c r="AB355" i="3"/>
  <c r="AT74" i="3" l="1"/>
  <c r="AY74" i="3"/>
  <c r="BS77" i="3"/>
  <c r="BX71" i="3"/>
  <c r="AT54" i="6"/>
  <c r="AO54" i="6"/>
  <c r="CK27" i="6"/>
  <c r="CL27" i="6"/>
  <c r="DL23" i="3"/>
  <c r="DN24" i="3"/>
  <c r="AT75" i="3"/>
  <c r="BX54" i="6"/>
  <c r="BX56" i="6"/>
  <c r="BX57" i="6"/>
  <c r="AT55" i="6"/>
  <c r="AO55" i="6"/>
  <c r="DL27" i="3"/>
  <c r="AT72" i="3"/>
  <c r="DE79" i="3"/>
  <c r="BS56" i="6"/>
  <c r="BN56" i="6"/>
  <c r="BI56" i="6"/>
  <c r="BD56" i="6"/>
  <c r="AY56" i="6"/>
  <c r="AT56" i="6"/>
  <c r="AO56" i="6"/>
  <c r="DM27" i="3"/>
  <c r="AY76" i="3"/>
  <c r="DE81" i="3"/>
  <c r="DE80" i="3"/>
  <c r="DM25" i="3"/>
  <c r="AT73" i="3"/>
  <c r="CM76" i="3"/>
  <c r="AO53" i="6"/>
  <c r="Y132" i="6"/>
  <c r="X132" i="6" s="1"/>
  <c r="Y135" i="6"/>
  <c r="X135" i="6" s="1"/>
  <c r="Y133" i="6"/>
  <c r="X133" i="6" s="1"/>
  <c r="Y131" i="6"/>
  <c r="X131" i="6" s="1"/>
  <c r="Y130" i="6"/>
  <c r="X130" i="6" s="1"/>
  <c r="Y134" i="6"/>
  <c r="X134" i="6" s="1"/>
  <c r="Y115" i="6"/>
  <c r="X115" i="6" s="1"/>
  <c r="Y116" i="6"/>
  <c r="X116" i="6" s="1"/>
  <c r="Y117" i="6"/>
  <c r="X117" i="6" s="1"/>
  <c r="Y113" i="6"/>
  <c r="X113" i="6" s="1"/>
  <c r="Y114" i="6"/>
  <c r="X114" i="6" s="1"/>
  <c r="Y118" i="6"/>
  <c r="X118" i="6" s="1"/>
  <c r="AD369" i="3"/>
  <c r="AC369" i="3" s="1"/>
  <c r="AD370" i="3"/>
  <c r="AC370" i="3" s="1"/>
  <c r="AD374" i="3"/>
  <c r="AC374" i="3" s="1"/>
  <c r="AD373" i="3"/>
  <c r="AC373" i="3"/>
  <c r="AD371" i="3"/>
  <c r="AC371" i="3" s="1"/>
  <c r="AD375" i="3"/>
  <c r="AC375" i="3"/>
  <c r="AD372" i="3"/>
  <c r="AC372" i="3" s="1"/>
  <c r="AD376" i="3"/>
  <c r="AC376" i="3"/>
  <c r="AD353" i="3"/>
  <c r="AC353" i="3" s="1"/>
  <c r="AD351" i="3"/>
  <c r="AC351" i="3" s="1"/>
  <c r="AD355" i="3"/>
  <c r="AC355" i="3" s="1"/>
  <c r="AD352" i="3"/>
  <c r="AC352" i="3" s="1"/>
  <c r="AD356" i="3"/>
  <c r="AC356" i="3" s="1"/>
  <c r="AD357" i="3"/>
  <c r="AC357" i="3" s="1"/>
  <c r="AD354" i="3"/>
  <c r="AC354" i="3" s="1"/>
  <c r="AD358" i="3"/>
  <c r="AC358" i="3" s="1"/>
  <c r="G13" i="8"/>
  <c r="F13" i="8"/>
  <c r="E13" i="8"/>
  <c r="D13" i="8"/>
  <c r="C13" i="8"/>
  <c r="B13" i="8"/>
  <c r="G134" i="6"/>
  <c r="F134" i="6"/>
  <c r="E134" i="6"/>
  <c r="D134" i="6"/>
  <c r="C134" i="6"/>
  <c r="B134" i="6"/>
  <c r="P133" i="6"/>
  <c r="O133" i="6"/>
  <c r="N133" i="6"/>
  <c r="M133" i="6"/>
  <c r="L133" i="6"/>
  <c r="K133" i="6"/>
  <c r="G117" i="6"/>
  <c r="F117" i="6"/>
  <c r="E117" i="6"/>
  <c r="D117" i="6"/>
  <c r="C117" i="6"/>
  <c r="B117" i="6"/>
  <c r="P116" i="6"/>
  <c r="O116" i="6"/>
  <c r="N116" i="6"/>
  <c r="M116" i="6"/>
  <c r="L116" i="6"/>
  <c r="K116" i="6"/>
  <c r="DB224" i="3"/>
  <c r="K356" i="3"/>
  <c r="V373" i="3"/>
  <c r="U373" i="3"/>
  <c r="T373" i="3"/>
  <c r="S373" i="3"/>
  <c r="R373" i="3"/>
  <c r="Q373" i="3"/>
  <c r="P373" i="3"/>
  <c r="O373" i="3"/>
  <c r="G373" i="3"/>
  <c r="F373" i="3"/>
  <c r="E373" i="3"/>
  <c r="D373" i="3"/>
  <c r="C373" i="3"/>
  <c r="B373" i="3"/>
  <c r="V356" i="3"/>
  <c r="U356" i="3"/>
  <c r="T356" i="3"/>
  <c r="S356" i="3"/>
  <c r="R356" i="3"/>
  <c r="Q356" i="3"/>
  <c r="P356" i="3"/>
  <c r="O356" i="3"/>
  <c r="J356" i="3"/>
  <c r="I356" i="3"/>
  <c r="H356" i="3"/>
  <c r="G356" i="3"/>
  <c r="F356" i="3"/>
  <c r="E356" i="3"/>
  <c r="D356" i="3"/>
  <c r="C356" i="3"/>
  <c r="B356" i="3"/>
  <c r="H134" i="6" l="1"/>
  <c r="W373" i="3"/>
  <c r="W356" i="3"/>
  <c r="H13" i="8"/>
  <c r="Q133" i="6"/>
  <c r="H117" i="6"/>
  <c r="Q116" i="6"/>
  <c r="L356" i="3"/>
  <c r="W98" i="6"/>
  <c r="C101" i="6"/>
  <c r="W101" i="6"/>
  <c r="W100" i="6"/>
  <c r="W99" i="6"/>
  <c r="W97" i="6"/>
  <c r="W96" i="6"/>
  <c r="G101" i="6"/>
  <c r="F101" i="6"/>
  <c r="E101" i="6"/>
  <c r="D101" i="6"/>
  <c r="B101" i="6"/>
  <c r="P100" i="6"/>
  <c r="O100" i="6"/>
  <c r="N100" i="6"/>
  <c r="M100" i="6"/>
  <c r="L100" i="6"/>
  <c r="K100" i="6"/>
  <c r="AA338" i="3"/>
  <c r="AB338" i="3" s="1"/>
  <c r="AA340" i="3"/>
  <c r="AB340" i="3" s="1"/>
  <c r="AA339" i="3"/>
  <c r="AA337" i="3"/>
  <c r="AB337" i="3" s="1"/>
  <c r="AA336" i="3"/>
  <c r="AB336" i="3" s="1"/>
  <c r="AA335" i="3"/>
  <c r="AB335" i="3" s="1"/>
  <c r="AA334" i="3"/>
  <c r="DB215" i="3"/>
  <c r="O339" i="3"/>
  <c r="AA333" i="3"/>
  <c r="AB333" i="3" s="1"/>
  <c r="AA332" i="3"/>
  <c r="AB332" i="3" s="1"/>
  <c r="J339" i="3"/>
  <c r="I339" i="3"/>
  <c r="AB339" i="3"/>
  <c r="AB334" i="3"/>
  <c r="V339" i="3"/>
  <c r="U339" i="3"/>
  <c r="T339" i="3"/>
  <c r="S339" i="3"/>
  <c r="R339" i="3"/>
  <c r="Q339" i="3"/>
  <c r="P339" i="3"/>
  <c r="N339" i="3"/>
  <c r="H339" i="3"/>
  <c r="G339" i="3"/>
  <c r="F339" i="3"/>
  <c r="E339" i="3"/>
  <c r="D339" i="3"/>
  <c r="C339" i="3"/>
  <c r="B339" i="3"/>
  <c r="W339" i="3" l="1"/>
  <c r="K339" i="3"/>
  <c r="H101" i="6"/>
  <c r="Q100" i="6"/>
  <c r="Y99" i="6"/>
  <c r="X99" i="6" s="1"/>
  <c r="Y96" i="6"/>
  <c r="X96" i="6" s="1"/>
  <c r="Y100" i="6"/>
  <c r="X100" i="6" s="1"/>
  <c r="Y98" i="6"/>
  <c r="X98" i="6" s="1"/>
  <c r="Y97" i="6"/>
  <c r="X97" i="6" s="1"/>
  <c r="Y101" i="6"/>
  <c r="X101" i="6" s="1"/>
  <c r="AD337" i="3"/>
  <c r="AC337" i="3" s="1"/>
  <c r="AD338" i="3"/>
  <c r="AC338" i="3" s="1"/>
  <c r="AD335" i="3"/>
  <c r="AC335" i="3" s="1"/>
  <c r="AD339" i="3"/>
  <c r="AC339" i="3" s="1"/>
  <c r="AD333" i="3"/>
  <c r="AC333" i="3" s="1"/>
  <c r="AD334" i="3"/>
  <c r="AC334" i="3" s="1"/>
  <c r="AD332" i="3"/>
  <c r="AC332" i="3" s="1"/>
  <c r="AD336" i="3"/>
  <c r="AC336" i="3" s="1"/>
  <c r="AD340" i="3"/>
  <c r="AC340" i="3" s="1"/>
  <c r="W84" i="6"/>
  <c r="W83" i="6"/>
  <c r="W81" i="6"/>
  <c r="W80" i="6"/>
  <c r="W79" i="6"/>
  <c r="W82" i="6"/>
  <c r="E87" i="6"/>
  <c r="P86" i="6"/>
  <c r="O86" i="6"/>
  <c r="N86" i="6"/>
  <c r="M86" i="6"/>
  <c r="L86" i="6"/>
  <c r="K86" i="6"/>
  <c r="G87" i="6"/>
  <c r="F87" i="6"/>
  <c r="D87" i="6"/>
  <c r="C87" i="6"/>
  <c r="B87" i="6"/>
  <c r="AA322" i="3"/>
  <c r="AA321" i="3"/>
  <c r="AA320" i="3"/>
  <c r="AB320" i="3" s="1"/>
  <c r="AA319" i="3"/>
  <c r="AB319" i="3" s="1"/>
  <c r="AA318" i="3"/>
  <c r="AA317" i="3"/>
  <c r="AB317" i="3" s="1"/>
  <c r="AA316" i="3"/>
  <c r="AB316" i="3" s="1"/>
  <c r="AA315" i="3"/>
  <c r="AB315" i="3" s="1"/>
  <c r="AA314" i="3"/>
  <c r="DB206" i="3"/>
  <c r="AB322" i="3"/>
  <c r="AB321" i="3"/>
  <c r="AB318" i="3"/>
  <c r="AB314" i="3"/>
  <c r="V320" i="3"/>
  <c r="U320" i="3"/>
  <c r="T320" i="3"/>
  <c r="S320" i="3"/>
  <c r="R320" i="3"/>
  <c r="Q320" i="3"/>
  <c r="P320" i="3"/>
  <c r="O320" i="3"/>
  <c r="N320" i="3"/>
  <c r="J320" i="3"/>
  <c r="I320" i="3"/>
  <c r="H320" i="3"/>
  <c r="G320" i="3"/>
  <c r="F320" i="3"/>
  <c r="E320" i="3"/>
  <c r="D320" i="3"/>
  <c r="C320" i="3"/>
  <c r="B320" i="3"/>
  <c r="K320" i="3" l="1"/>
  <c r="W320" i="3"/>
  <c r="Y82" i="6"/>
  <c r="X82" i="6" s="1"/>
  <c r="Y81" i="6"/>
  <c r="X81" i="6" s="1"/>
  <c r="Y79" i="6"/>
  <c r="X79" i="6" s="1"/>
  <c r="Y83" i="6"/>
  <c r="X83" i="6" s="1"/>
  <c r="Y80" i="6"/>
  <c r="X80" i="6" s="1"/>
  <c r="Y84" i="6"/>
  <c r="X84" i="6" s="1"/>
  <c r="Q86" i="6"/>
  <c r="H87" i="6"/>
  <c r="AD319" i="3"/>
  <c r="AC319" i="3" s="1"/>
  <c r="AD317" i="3"/>
  <c r="AC317" i="3" s="1"/>
  <c r="AD314" i="3"/>
  <c r="AC314" i="3" s="1"/>
  <c r="AD318" i="3"/>
  <c r="AC318" i="3" s="1"/>
  <c r="AD315" i="3"/>
  <c r="AC315" i="3" s="1"/>
  <c r="AD316" i="3"/>
  <c r="AC316" i="3" s="1"/>
  <c r="AD320" i="3"/>
  <c r="AC320" i="3" s="1"/>
  <c r="AD321" i="3"/>
  <c r="AC321" i="3" s="1"/>
  <c r="AD322" i="3"/>
  <c r="AC322" i="3" s="1"/>
  <c r="CK23" i="6"/>
  <c r="BY9" i="6"/>
  <c r="BX9" i="6"/>
  <c r="BT9" i="6"/>
  <c r="BS9" i="6"/>
  <c r="BS53" i="6" s="1"/>
  <c r="BO9" i="6"/>
  <c r="BN9" i="6"/>
  <c r="BN53" i="6" s="1"/>
  <c r="BJ9" i="6"/>
  <c r="BI9" i="6"/>
  <c r="BI53" i="6" s="1"/>
  <c r="BE9" i="6"/>
  <c r="BD9" i="6"/>
  <c r="BD53" i="6" s="1"/>
  <c r="AZ9" i="6"/>
  <c r="AY9" i="6"/>
  <c r="AY53" i="6" s="1"/>
  <c r="AU9" i="6"/>
  <c r="CQ23" i="6" s="1"/>
  <c r="AT9" i="6"/>
  <c r="AT53" i="6" s="1"/>
  <c r="AP9" i="6"/>
  <c r="CP23" i="6" s="1"/>
  <c r="V67" i="6"/>
  <c r="W67" i="6" s="1"/>
  <c r="V66" i="6"/>
  <c r="V65" i="6"/>
  <c r="W65" i="6" s="1"/>
  <c r="V64" i="6"/>
  <c r="W64" i="6" s="1"/>
  <c r="V63" i="6"/>
  <c r="W63" i="6" s="1"/>
  <c r="V62" i="6"/>
  <c r="W62" i="6" s="1"/>
  <c r="W66" i="6"/>
  <c r="P66" i="6"/>
  <c r="O66" i="6"/>
  <c r="N66" i="6"/>
  <c r="M66" i="6"/>
  <c r="L66" i="6"/>
  <c r="K66" i="6"/>
  <c r="G66" i="6"/>
  <c r="F66" i="6"/>
  <c r="E66" i="6"/>
  <c r="D66" i="6"/>
  <c r="C66" i="6"/>
  <c r="B66" i="6"/>
  <c r="DG22" i="3"/>
  <c r="DQ23" i="3" s="1"/>
  <c r="DF22" i="3"/>
  <c r="DN23" i="3" s="1"/>
  <c r="DB199" i="3"/>
  <c r="CS23" i="3"/>
  <c r="CR23" i="3"/>
  <c r="CN23" i="3"/>
  <c r="CM23" i="3"/>
  <c r="CM73" i="3" s="1"/>
  <c r="CD23" i="3"/>
  <c r="CC23" i="3"/>
  <c r="CC68" i="3" s="1"/>
  <c r="BY23" i="3"/>
  <c r="BX23" i="3"/>
  <c r="BX68" i="3" s="1"/>
  <c r="BT23" i="3"/>
  <c r="BS23" i="3"/>
  <c r="BO23" i="3"/>
  <c r="BN23" i="3"/>
  <c r="BN68" i="3" s="1"/>
  <c r="BJ23" i="3"/>
  <c r="BI23" i="3"/>
  <c r="BI68" i="3" s="1"/>
  <c r="AZ23" i="3"/>
  <c r="DP23" i="3" s="1"/>
  <c r="AY23" i="3"/>
  <c r="AY72" i="3" s="1"/>
  <c r="AU23" i="3"/>
  <c r="DO23" i="3" s="1"/>
  <c r="AA304" i="3"/>
  <c r="AA303" i="3"/>
  <c r="AA302" i="3"/>
  <c r="AA301" i="3"/>
  <c r="AA300" i="3"/>
  <c r="AA299" i="3"/>
  <c r="AA298" i="3"/>
  <c r="AA297" i="3"/>
  <c r="AA281" i="3"/>
  <c r="AA280" i="3"/>
  <c r="AA296" i="3"/>
  <c r="V303" i="3"/>
  <c r="U303" i="3"/>
  <c r="T303" i="3"/>
  <c r="S303" i="3"/>
  <c r="R303" i="3"/>
  <c r="Q303" i="3"/>
  <c r="P303" i="3"/>
  <c r="O303" i="3"/>
  <c r="N303" i="3"/>
  <c r="J303" i="3"/>
  <c r="I303" i="3"/>
  <c r="H303" i="3"/>
  <c r="G303" i="3"/>
  <c r="F303" i="3"/>
  <c r="E303" i="3"/>
  <c r="D303" i="3"/>
  <c r="C303" i="3"/>
  <c r="B303" i="3"/>
  <c r="DM23" i="3" l="1"/>
  <c r="CL23" i="6"/>
  <c r="DE78" i="3"/>
  <c r="BX53" i="6"/>
  <c r="BI52" i="6"/>
  <c r="AB299" i="3"/>
  <c r="AD299" i="3" s="1"/>
  <c r="AC299" i="3" s="1"/>
  <c r="BS74" i="3"/>
  <c r="CR68" i="3"/>
  <c r="Q66" i="6"/>
  <c r="H66" i="6"/>
  <c r="Y64" i="6"/>
  <c r="X64" i="6" s="1"/>
  <c r="Y62" i="6"/>
  <c r="X62" i="6" s="1"/>
  <c r="Y66" i="6"/>
  <c r="X66" i="6" s="1"/>
  <c r="Y65" i="6"/>
  <c r="X65" i="6" s="1"/>
  <c r="Y63" i="6"/>
  <c r="X63" i="6" s="1"/>
  <c r="Y67" i="6"/>
  <c r="X67" i="6" s="1"/>
  <c r="AB304" i="3"/>
  <c r="AD304" i="3" s="1"/>
  <c r="AC304" i="3" s="1"/>
  <c r="AB303" i="3"/>
  <c r="AD303" i="3" s="1"/>
  <c r="AC303" i="3" s="1"/>
  <c r="AB300" i="3"/>
  <c r="AD300" i="3" s="1"/>
  <c r="AC300" i="3" s="1"/>
  <c r="AB302" i="3"/>
  <c r="AD302" i="3" s="1"/>
  <c r="AC302" i="3" s="1"/>
  <c r="AB301" i="3"/>
  <c r="AB298" i="3"/>
  <c r="AD298" i="3" s="1"/>
  <c r="AC298" i="3" s="1"/>
  <c r="AB296" i="3"/>
  <c r="W303" i="3"/>
  <c r="AB297" i="3"/>
  <c r="AD297" i="3" s="1"/>
  <c r="AC297" i="3" s="1"/>
  <c r="K303" i="3"/>
  <c r="AD301" i="3"/>
  <c r="AD296" i="3"/>
  <c r="AC296" i="3" s="1"/>
  <c r="CK21" i="6"/>
  <c r="BY7" i="6"/>
  <c r="BX7" i="6"/>
  <c r="BT7" i="6"/>
  <c r="BS7" i="6"/>
  <c r="BO7" i="6"/>
  <c r="BN7" i="6"/>
  <c r="BN52" i="6" s="1"/>
  <c r="BJ7" i="6"/>
  <c r="BI7" i="6"/>
  <c r="BE7" i="6"/>
  <c r="BD7" i="6"/>
  <c r="BD52" i="6" s="1"/>
  <c r="AZ7" i="6"/>
  <c r="AY7" i="6"/>
  <c r="AU7" i="6"/>
  <c r="CQ21" i="6" s="1"/>
  <c r="AT7" i="6"/>
  <c r="AT52" i="6" s="1"/>
  <c r="AP7" i="6"/>
  <c r="CP21" i="6" s="1"/>
  <c r="AO7" i="6"/>
  <c r="AO52" i="6" s="1"/>
  <c r="P51" i="6"/>
  <c r="V50" i="6"/>
  <c r="W50" i="6" s="1"/>
  <c r="V49" i="6"/>
  <c r="W49" i="6" s="1"/>
  <c r="V48" i="6"/>
  <c r="V47" i="6"/>
  <c r="W47" i="6" s="1"/>
  <c r="V46" i="6"/>
  <c r="W46" i="6" s="1"/>
  <c r="V45" i="6"/>
  <c r="W45" i="6" s="1"/>
  <c r="W48" i="6"/>
  <c r="O51" i="6"/>
  <c r="N51" i="6"/>
  <c r="M51" i="6"/>
  <c r="L51" i="6"/>
  <c r="K51" i="6"/>
  <c r="G51" i="6"/>
  <c r="F51" i="6"/>
  <c r="E51" i="6"/>
  <c r="D51" i="6"/>
  <c r="C51" i="6"/>
  <c r="B51" i="6"/>
  <c r="CS21" i="3"/>
  <c r="CR21" i="3"/>
  <c r="CR67" i="3" s="1"/>
  <c r="CN21" i="3"/>
  <c r="CM21" i="3"/>
  <c r="CM72" i="3" s="1"/>
  <c r="CD21" i="3"/>
  <c r="CC21" i="3"/>
  <c r="CC67" i="3" s="1"/>
  <c r="BY21" i="3"/>
  <c r="BX21" i="3"/>
  <c r="BX67" i="3" s="1"/>
  <c r="BT21" i="3"/>
  <c r="BS21" i="3"/>
  <c r="BS73" i="3" s="1"/>
  <c r="BO21" i="3"/>
  <c r="BN21" i="3"/>
  <c r="BN67" i="3" s="1"/>
  <c r="BJ21" i="3"/>
  <c r="BI21" i="3"/>
  <c r="BI67" i="3" s="1"/>
  <c r="AZ21" i="3"/>
  <c r="DP21" i="3" s="1"/>
  <c r="AY21" i="3"/>
  <c r="AY71" i="3" s="1"/>
  <c r="AU21" i="3"/>
  <c r="DO21" i="3" s="1"/>
  <c r="AT21" i="3"/>
  <c r="DG20" i="3"/>
  <c r="DQ21" i="3" s="1"/>
  <c r="DB187" i="3"/>
  <c r="DF20" i="3" s="1"/>
  <c r="DE77" i="3" s="1"/>
  <c r="AA286" i="3"/>
  <c r="AB286" i="3" s="1"/>
  <c r="AA285" i="3"/>
  <c r="AB285" i="3" s="1"/>
  <c r="AA284" i="3"/>
  <c r="AB284" i="3" s="1"/>
  <c r="AA283" i="3"/>
  <c r="AB283" i="3" s="1"/>
  <c r="AA282" i="3"/>
  <c r="AB282" i="3" s="1"/>
  <c r="AA279" i="3"/>
  <c r="AA278" i="3"/>
  <c r="AB278" i="3" s="1"/>
  <c r="AB281" i="3"/>
  <c r="AB280" i="3"/>
  <c r="AB279" i="3"/>
  <c r="V285" i="3"/>
  <c r="U285" i="3"/>
  <c r="T285" i="3"/>
  <c r="S285" i="3"/>
  <c r="R285" i="3"/>
  <c r="Q285" i="3"/>
  <c r="P285" i="3"/>
  <c r="O285" i="3"/>
  <c r="N285" i="3"/>
  <c r="J285" i="3"/>
  <c r="I285" i="3"/>
  <c r="H285" i="3"/>
  <c r="G285" i="3"/>
  <c r="F285" i="3"/>
  <c r="E285" i="3"/>
  <c r="D285" i="3"/>
  <c r="C285" i="3"/>
  <c r="B285" i="3"/>
  <c r="CL21" i="6" l="1"/>
  <c r="AY52" i="6"/>
  <c r="BS52" i="6"/>
  <c r="DL21" i="3"/>
  <c r="AT71" i="3"/>
  <c r="BX52" i="6"/>
  <c r="DN21" i="3"/>
  <c r="AC301" i="3"/>
  <c r="DM21" i="3"/>
  <c r="Q51" i="6"/>
  <c r="H51" i="6"/>
  <c r="Y49" i="6"/>
  <c r="X49" i="6" s="1"/>
  <c r="Y47" i="6"/>
  <c r="X47" i="6" s="1"/>
  <c r="Y48" i="6"/>
  <c r="X48" i="6" s="1"/>
  <c r="Y45" i="6"/>
  <c r="X45" i="6" s="1"/>
  <c r="Y46" i="6"/>
  <c r="X46" i="6"/>
  <c r="Y50" i="6"/>
  <c r="X50" i="6" s="1"/>
  <c r="W285" i="3"/>
  <c r="K285" i="3"/>
  <c r="AD283" i="3"/>
  <c r="AC283" i="3" s="1"/>
  <c r="AD278" i="3"/>
  <c r="AC278" i="3" s="1"/>
  <c r="AD279" i="3"/>
  <c r="AC279" i="3" s="1"/>
  <c r="AD280" i="3"/>
  <c r="AC280" i="3"/>
  <c r="AD284" i="3"/>
  <c r="AC284" i="3" s="1"/>
  <c r="AD282" i="3"/>
  <c r="AC282" i="3" s="1"/>
  <c r="AD281" i="3"/>
  <c r="AC281" i="3" s="1"/>
  <c r="AD285" i="3"/>
  <c r="AC285" i="3" s="1"/>
  <c r="AD286" i="3"/>
  <c r="AC286" i="3" s="1"/>
  <c r="V28" i="6"/>
  <c r="BE6" i="6"/>
  <c r="BY6" i="6"/>
  <c r="BY5" i="6"/>
  <c r="BX6" i="6"/>
  <c r="BX51" i="6" s="1"/>
  <c r="BX5" i="6"/>
  <c r="BS6" i="6"/>
  <c r="BS51" i="6" s="1"/>
  <c r="BT6" i="6"/>
  <c r="BT5" i="6"/>
  <c r="BS5" i="6"/>
  <c r="BO6" i="6"/>
  <c r="BO5" i="6"/>
  <c r="BN6" i="6"/>
  <c r="BN5" i="6"/>
  <c r="BJ6" i="6"/>
  <c r="BJ5" i="6"/>
  <c r="BI6" i="6"/>
  <c r="BI5" i="6"/>
  <c r="BE5" i="6"/>
  <c r="BD6" i="6"/>
  <c r="BD51" i="6" s="1"/>
  <c r="BD5" i="6"/>
  <c r="AZ6" i="6"/>
  <c r="AZ5" i="6"/>
  <c r="AY6" i="6"/>
  <c r="AY51" i="6" s="1"/>
  <c r="AY5" i="6"/>
  <c r="AU6" i="6"/>
  <c r="CQ20" i="6" s="1"/>
  <c r="AT6" i="6"/>
  <c r="AT51" i="6" s="1"/>
  <c r="AU5" i="6"/>
  <c r="CQ19" i="6" s="1"/>
  <c r="AT5" i="6"/>
  <c r="CL19" i="6" s="1"/>
  <c r="AP6" i="6"/>
  <c r="CP20" i="6" s="1"/>
  <c r="AO6" i="6"/>
  <c r="AP5" i="6"/>
  <c r="CP19" i="6" s="1"/>
  <c r="AO5" i="6"/>
  <c r="CK19" i="6" s="1"/>
  <c r="V33" i="6"/>
  <c r="V32" i="6"/>
  <c r="W32" i="6" s="1"/>
  <c r="V31" i="6"/>
  <c r="W31" i="6" s="1"/>
  <c r="V30" i="6"/>
  <c r="W30" i="6" s="1"/>
  <c r="V29" i="6"/>
  <c r="W29" i="6" s="1"/>
  <c r="W28" i="6"/>
  <c r="W33" i="6"/>
  <c r="P31" i="6"/>
  <c r="O31" i="6"/>
  <c r="N31" i="6"/>
  <c r="M31" i="6"/>
  <c r="L31" i="6"/>
  <c r="K31" i="6"/>
  <c r="G31" i="6"/>
  <c r="F31" i="6"/>
  <c r="E31" i="6"/>
  <c r="D31" i="6"/>
  <c r="C31" i="6"/>
  <c r="B31" i="6"/>
  <c r="DG19" i="3"/>
  <c r="DQ20" i="3" s="1"/>
  <c r="DF19" i="3"/>
  <c r="DN20" i="3" s="1"/>
  <c r="DB177" i="3"/>
  <c r="CS20" i="3"/>
  <c r="CR20" i="3"/>
  <c r="CR66" i="3" s="1"/>
  <c r="CN20" i="3"/>
  <c r="CM20" i="3"/>
  <c r="CM71" i="3" s="1"/>
  <c r="CD20" i="3"/>
  <c r="CC20" i="3"/>
  <c r="BY20" i="3"/>
  <c r="BX20" i="3"/>
  <c r="BT20" i="3"/>
  <c r="BS20" i="3"/>
  <c r="BS72" i="3" s="1"/>
  <c r="BO20" i="3"/>
  <c r="BN20" i="3"/>
  <c r="BN66" i="3" s="1"/>
  <c r="BJ20" i="3"/>
  <c r="BI20" i="3"/>
  <c r="BI66" i="3" s="1"/>
  <c r="AZ20" i="3"/>
  <c r="DP20" i="3" s="1"/>
  <c r="AY20" i="3"/>
  <c r="AY70" i="3" s="1"/>
  <c r="AU20" i="3"/>
  <c r="DO20" i="3" s="1"/>
  <c r="AT20" i="3"/>
  <c r="AT70" i="3" s="1"/>
  <c r="AA268" i="3"/>
  <c r="AB268" i="3" s="1"/>
  <c r="AA267" i="3"/>
  <c r="AB267" i="3" s="1"/>
  <c r="AA266" i="3"/>
  <c r="AB266" i="3" s="1"/>
  <c r="AA265" i="3"/>
  <c r="AB265" i="3" s="1"/>
  <c r="AA264" i="3"/>
  <c r="AB264" i="3" s="1"/>
  <c r="AA263" i="3"/>
  <c r="AA262" i="3"/>
  <c r="AA261" i="3"/>
  <c r="AB261" i="3" s="1"/>
  <c r="AA260" i="3"/>
  <c r="AB260" i="3" s="1"/>
  <c r="AB263" i="3"/>
  <c r="AB262" i="3"/>
  <c r="I267" i="3"/>
  <c r="J267" i="3"/>
  <c r="H267" i="3"/>
  <c r="G267" i="3"/>
  <c r="F267" i="3"/>
  <c r="E267" i="3"/>
  <c r="D267" i="3"/>
  <c r="C267" i="3"/>
  <c r="B267" i="3"/>
  <c r="V267" i="3"/>
  <c r="U267" i="3"/>
  <c r="T267" i="3"/>
  <c r="S267" i="3"/>
  <c r="R267" i="3"/>
  <c r="Q267" i="3"/>
  <c r="P267" i="3"/>
  <c r="O267" i="3"/>
  <c r="N267" i="3"/>
  <c r="BI50" i="6" l="1"/>
  <c r="BI51" i="6"/>
  <c r="BN50" i="6"/>
  <c r="BX50" i="6"/>
  <c r="CL20" i="6"/>
  <c r="BN51" i="6"/>
  <c r="BS50" i="6"/>
  <c r="DL20" i="3"/>
  <c r="CC66" i="3"/>
  <c r="DE76" i="3"/>
  <c r="DM20" i="3"/>
  <c r="BX66" i="3"/>
  <c r="AY50" i="6"/>
  <c r="BD50" i="6"/>
  <c r="AO50" i="6"/>
  <c r="AT50" i="6"/>
  <c r="CK20" i="6"/>
  <c r="AO51" i="6"/>
  <c r="Y30" i="6"/>
  <c r="X30" i="6" s="1"/>
  <c r="Y28" i="6"/>
  <c r="X28" i="6" s="1"/>
  <c r="Y31" i="6"/>
  <c r="X31" i="6" s="1"/>
  <c r="Y32" i="6"/>
  <c r="X32" i="6" s="1"/>
  <c r="Y29" i="6"/>
  <c r="X29" i="6" s="1"/>
  <c r="Y33" i="6"/>
  <c r="X33" i="6" s="1"/>
  <c r="Q31" i="6"/>
  <c r="H31" i="6"/>
  <c r="AD262" i="3"/>
  <c r="AC262" i="3" s="1"/>
  <c r="AD263" i="3"/>
  <c r="AC263" i="3" s="1"/>
  <c r="AD260" i="3"/>
  <c r="AC260" i="3" s="1"/>
  <c r="AD264" i="3"/>
  <c r="AC264" i="3" s="1"/>
  <c r="AD261" i="3"/>
  <c r="AC261" i="3" s="1"/>
  <c r="AD265" i="3"/>
  <c r="AC265" i="3" s="1"/>
  <c r="AD266" i="3"/>
  <c r="AC266" i="3" s="1"/>
  <c r="AD267" i="3"/>
  <c r="AC267" i="3" s="1"/>
  <c r="AD268" i="3"/>
  <c r="AC268" i="3" s="1"/>
  <c r="W267" i="3"/>
  <c r="K267" i="3"/>
  <c r="V16" i="6"/>
  <c r="W16" i="6" s="1"/>
  <c r="V15" i="6"/>
  <c r="W15" i="6" s="1"/>
  <c r="V14" i="6"/>
  <c r="V13" i="6"/>
  <c r="V12" i="6"/>
  <c r="V11" i="6"/>
  <c r="P13" i="6"/>
  <c r="W13" i="6" s="1"/>
  <c r="O13" i="6"/>
  <c r="N13" i="6"/>
  <c r="W11" i="6" s="1"/>
  <c r="Y11" i="6" s="1"/>
  <c r="M13" i="6"/>
  <c r="L13" i="6"/>
  <c r="K13" i="6"/>
  <c r="G13" i="6"/>
  <c r="F13" i="6"/>
  <c r="E13" i="6"/>
  <c r="D13" i="6"/>
  <c r="C13" i="6"/>
  <c r="B13" i="6"/>
  <c r="DG18" i="3"/>
  <c r="DQ19" i="3" s="1"/>
  <c r="DF18" i="3"/>
  <c r="DE75" i="3" s="1"/>
  <c r="CR19" i="3"/>
  <c r="CS19" i="3"/>
  <c r="CN19" i="3"/>
  <c r="CM19" i="3"/>
  <c r="CM70" i="3" s="1"/>
  <c r="CD19" i="3"/>
  <c r="CC19" i="3"/>
  <c r="BY19" i="3"/>
  <c r="BX19" i="3"/>
  <c r="BX65" i="3" s="1"/>
  <c r="BT19" i="3"/>
  <c r="BS19" i="3"/>
  <c r="BS71" i="3" s="1"/>
  <c r="BO19" i="3"/>
  <c r="BN19" i="3"/>
  <c r="BN65" i="3" s="1"/>
  <c r="BJ19" i="3"/>
  <c r="BI19" i="3"/>
  <c r="AZ19" i="3"/>
  <c r="DP19" i="3" s="1"/>
  <c r="AY19" i="3"/>
  <c r="DM19" i="3" s="1"/>
  <c r="AU19" i="3"/>
  <c r="DO19" i="3" s="1"/>
  <c r="AT19" i="3"/>
  <c r="DL19" i="3" s="1"/>
  <c r="DB167" i="3"/>
  <c r="AA250" i="3"/>
  <c r="AB250" i="3" s="1"/>
  <c r="AA249" i="3"/>
  <c r="AB249" i="3" s="1"/>
  <c r="AA248" i="3"/>
  <c r="AB248" i="3" s="1"/>
  <c r="AA247" i="3"/>
  <c r="AB247" i="3" s="1"/>
  <c r="AA246" i="3"/>
  <c r="AB246" i="3" s="1"/>
  <c r="AA245" i="3"/>
  <c r="AB245" i="3" s="1"/>
  <c r="AA244" i="3"/>
  <c r="AB244" i="3" s="1"/>
  <c r="AD244" i="3" s="1"/>
  <c r="AA243" i="3"/>
  <c r="AB243" i="3" s="1"/>
  <c r="AA242" i="3"/>
  <c r="AB242" i="3" s="1"/>
  <c r="J252" i="3"/>
  <c r="I252" i="3"/>
  <c r="H252" i="3"/>
  <c r="G252" i="3"/>
  <c r="F252" i="3"/>
  <c r="E252" i="3"/>
  <c r="D252" i="3"/>
  <c r="C252" i="3"/>
  <c r="B252" i="3"/>
  <c r="V251" i="3"/>
  <c r="U251" i="3"/>
  <c r="T251" i="3"/>
  <c r="S251" i="3"/>
  <c r="R251" i="3"/>
  <c r="Q251" i="3"/>
  <c r="P251" i="3"/>
  <c r="O251" i="3"/>
  <c r="N251" i="3"/>
  <c r="DN19" i="3" l="1"/>
  <c r="AY69" i="3"/>
  <c r="CR65" i="3"/>
  <c r="AT69" i="3"/>
  <c r="BI65" i="3"/>
  <c r="CC65" i="3"/>
  <c r="X11" i="6"/>
  <c r="W12" i="6"/>
  <c r="Y12" i="6" s="1"/>
  <c r="X12" i="6" s="1"/>
  <c r="Y16" i="6"/>
  <c r="X16" i="6" s="1"/>
  <c r="Y13" i="6"/>
  <c r="X13" i="6" s="1"/>
  <c r="Y15" i="6"/>
  <c r="X15" i="6" s="1"/>
  <c r="Q13" i="6"/>
  <c r="W14" i="6" s="1"/>
  <c r="Y14" i="6" s="1"/>
  <c r="H13" i="6"/>
  <c r="W251" i="3"/>
  <c r="K252" i="3"/>
  <c r="AD250" i="3"/>
  <c r="AC250" i="3" s="1"/>
  <c r="AD247" i="3"/>
  <c r="AC247" i="3" s="1"/>
  <c r="AC244" i="3"/>
  <c r="AD248" i="3"/>
  <c r="AC248" i="3" s="1"/>
  <c r="AD242" i="3"/>
  <c r="AC242" i="3" s="1"/>
  <c r="AD246" i="3"/>
  <c r="AC246" i="3" s="1"/>
  <c r="AD243" i="3"/>
  <c r="AC243" i="3"/>
  <c r="AD245" i="3"/>
  <c r="AC245" i="3" s="1"/>
  <c r="AD249" i="3"/>
  <c r="AC249" i="3" s="1"/>
  <c r="DG17" i="3"/>
  <c r="DQ18" i="3" s="1"/>
  <c r="DB157" i="3"/>
  <c r="DF17" i="3" s="1"/>
  <c r="CS18" i="3"/>
  <c r="CR18" i="3"/>
  <c r="CR64" i="3" s="1"/>
  <c r="CN18" i="3"/>
  <c r="CM18" i="3"/>
  <c r="CM69" i="3" s="1"/>
  <c r="CD18" i="3"/>
  <c r="CC18" i="3"/>
  <c r="CC64" i="3" s="1"/>
  <c r="BY18" i="3"/>
  <c r="BX18" i="3"/>
  <c r="BX64" i="3" s="1"/>
  <c r="BT18" i="3"/>
  <c r="BS18" i="3"/>
  <c r="BS70" i="3" s="1"/>
  <c r="BO18" i="3"/>
  <c r="BN18" i="3"/>
  <c r="BN64" i="3" s="1"/>
  <c r="BJ18" i="3"/>
  <c r="BI18" i="3"/>
  <c r="BI64" i="3" s="1"/>
  <c r="AZ18" i="3"/>
  <c r="DP18" i="3" s="1"/>
  <c r="AY18" i="3"/>
  <c r="AY68" i="3" s="1"/>
  <c r="AU18" i="3"/>
  <c r="DO18" i="3" s="1"/>
  <c r="AT18" i="3"/>
  <c r="DL18" i="3" s="1"/>
  <c r="AA232" i="3"/>
  <c r="AB232" i="3" s="1"/>
  <c r="AA231" i="3"/>
  <c r="AB231" i="3" s="1"/>
  <c r="AA230" i="3"/>
  <c r="AB230" i="3" s="1"/>
  <c r="AA229" i="3"/>
  <c r="AB229" i="3" s="1"/>
  <c r="AA228" i="3"/>
  <c r="AB228" i="3" s="1"/>
  <c r="AA227" i="3"/>
  <c r="AB227" i="3" s="1"/>
  <c r="AA226" i="3"/>
  <c r="AB226" i="3" s="1"/>
  <c r="AA225" i="3"/>
  <c r="AB225" i="3" s="1"/>
  <c r="AA224" i="3"/>
  <c r="AB224" i="3" s="1"/>
  <c r="J233" i="3"/>
  <c r="I233" i="3"/>
  <c r="H233" i="3"/>
  <c r="G233" i="3"/>
  <c r="F233" i="3"/>
  <c r="E233" i="3"/>
  <c r="D233" i="3"/>
  <c r="C233" i="3"/>
  <c r="B233" i="3"/>
  <c r="V232" i="3"/>
  <c r="U232" i="3"/>
  <c r="T232" i="3"/>
  <c r="S232" i="3"/>
  <c r="R232" i="3"/>
  <c r="Q232" i="3"/>
  <c r="P232" i="3"/>
  <c r="O232" i="3"/>
  <c r="N232" i="3"/>
  <c r="DC12" i="4"/>
  <c r="DM12" i="4" s="1"/>
  <c r="DB12" i="4"/>
  <c r="DJ12" i="4" s="1"/>
  <c r="CX93" i="4"/>
  <c r="CS12" i="4"/>
  <c r="CN12" i="4"/>
  <c r="CI12" i="4"/>
  <c r="CD12" i="4"/>
  <c r="BY12" i="4"/>
  <c r="BT12" i="4"/>
  <c r="BO12" i="4"/>
  <c r="BJ12" i="4"/>
  <c r="BE12" i="4"/>
  <c r="AZ12" i="4"/>
  <c r="DL12" i="4" s="1"/>
  <c r="AU12" i="4"/>
  <c r="DK12" i="4" s="1"/>
  <c r="AA81" i="4"/>
  <c r="AA80" i="4"/>
  <c r="AA106" i="4"/>
  <c r="AA105" i="4"/>
  <c r="AA104" i="4"/>
  <c r="AA103" i="4"/>
  <c r="AA102" i="4"/>
  <c r="AA101" i="4"/>
  <c r="AA100" i="4"/>
  <c r="AA99" i="4"/>
  <c r="AA98" i="4"/>
  <c r="AB98" i="4" s="1"/>
  <c r="AA124" i="4"/>
  <c r="AA123" i="4"/>
  <c r="AA122" i="4"/>
  <c r="AB122" i="4" s="1"/>
  <c r="AA121" i="4"/>
  <c r="AB121" i="4" s="1"/>
  <c r="AA120" i="4"/>
  <c r="AA119" i="4"/>
  <c r="AA118" i="4"/>
  <c r="AA117" i="4"/>
  <c r="AB117" i="4" s="1"/>
  <c r="AA116" i="4"/>
  <c r="V119" i="4"/>
  <c r="CR12" i="4" s="1"/>
  <c r="U119" i="4"/>
  <c r="AB123" i="4" s="1"/>
  <c r="T119" i="4"/>
  <c r="CH12" i="4" s="1"/>
  <c r="S119" i="4"/>
  <c r="CC12" i="4" s="1"/>
  <c r="R119" i="4"/>
  <c r="BX12" i="4" s="1"/>
  <c r="Q119" i="4"/>
  <c r="AB119" i="4" s="1"/>
  <c r="P119" i="4"/>
  <c r="BN12" i="4" s="1"/>
  <c r="O119" i="4"/>
  <c r="N119" i="4"/>
  <c r="BD12" i="4" s="1"/>
  <c r="J119" i="4"/>
  <c r="I119" i="4"/>
  <c r="H119" i="4"/>
  <c r="G119" i="4"/>
  <c r="F119" i="4"/>
  <c r="E119" i="4"/>
  <c r="D119" i="4"/>
  <c r="C119" i="4"/>
  <c r="B119" i="4"/>
  <c r="CM12" i="4" l="1"/>
  <c r="DE74" i="3"/>
  <c r="DN18" i="3"/>
  <c r="AT68" i="3"/>
  <c r="DM18" i="3"/>
  <c r="X14" i="6"/>
  <c r="AD225" i="3"/>
  <c r="AC225" i="3" s="1"/>
  <c r="AD226" i="3"/>
  <c r="AC226" i="3" s="1"/>
  <c r="AD227" i="3"/>
  <c r="AC227" i="3" s="1"/>
  <c r="AD231" i="3"/>
  <c r="AC231" i="3" s="1"/>
  <c r="AD229" i="3"/>
  <c r="AC229" i="3" s="1"/>
  <c r="AD230" i="3"/>
  <c r="AC230" i="3" s="1"/>
  <c r="AD224" i="3"/>
  <c r="AC224" i="3" s="1"/>
  <c r="AD228" i="3"/>
  <c r="AC228" i="3" s="1"/>
  <c r="AD232" i="3"/>
  <c r="AC232" i="3" s="1"/>
  <c r="W232" i="3"/>
  <c r="K233" i="3"/>
  <c r="AB124" i="4"/>
  <c r="AB120" i="4"/>
  <c r="AD120" i="4" s="1"/>
  <c r="AC120" i="4" s="1"/>
  <c r="AB118" i="4"/>
  <c r="AD118" i="4" s="1"/>
  <c r="AC118" i="4" s="1"/>
  <c r="AB116" i="4"/>
  <c r="AD117" i="4"/>
  <c r="AC117" i="4" s="1"/>
  <c r="AD122" i="4"/>
  <c r="AC122" i="4" s="1"/>
  <c r="AD119" i="4"/>
  <c r="AC119" i="4" s="1"/>
  <c r="AD123" i="4"/>
  <c r="AC123" i="4" s="1"/>
  <c r="AD121" i="4"/>
  <c r="AC121" i="4" s="1"/>
  <c r="AD116" i="4"/>
  <c r="AC116" i="4" s="1"/>
  <c r="AD124" i="4"/>
  <c r="AC124" i="4" s="1"/>
  <c r="W119" i="4"/>
  <c r="AY12" i="4" s="1"/>
  <c r="K119" i="4"/>
  <c r="AT12" i="4" s="1"/>
  <c r="DC11" i="4"/>
  <c r="DM11" i="4" s="1"/>
  <c r="CX80" i="4"/>
  <c r="DB11" i="4" s="1"/>
  <c r="AU11" i="4"/>
  <c r="DK11" i="4" s="1"/>
  <c r="AA88" i="4"/>
  <c r="AA87" i="4"/>
  <c r="AA86" i="4"/>
  <c r="AA85" i="4"/>
  <c r="AB104" i="4"/>
  <c r="AB103" i="4"/>
  <c r="AB106" i="4"/>
  <c r="AB105" i="4"/>
  <c r="AB102" i="4"/>
  <c r="AB101" i="4"/>
  <c r="AB99" i="4"/>
  <c r="AB100" i="4"/>
  <c r="DG16" i="3"/>
  <c r="DQ17" i="3" s="1"/>
  <c r="DB147" i="3"/>
  <c r="DF16" i="3" s="1"/>
  <c r="DE73" i="3" s="1"/>
  <c r="CS17" i="3"/>
  <c r="CN17" i="3"/>
  <c r="CD17" i="3"/>
  <c r="BY17" i="3"/>
  <c r="BT17" i="3"/>
  <c r="BO17" i="3"/>
  <c r="BJ17" i="3"/>
  <c r="AZ17" i="3"/>
  <c r="DP17" i="3" s="1"/>
  <c r="AY17" i="3"/>
  <c r="AY67" i="3" s="1"/>
  <c r="AU17" i="3"/>
  <c r="DO17" i="3" s="1"/>
  <c r="AT17" i="3"/>
  <c r="DL17" i="3" s="1"/>
  <c r="AA214" i="3"/>
  <c r="AB214" i="3" s="1"/>
  <c r="AD214" i="3" s="1"/>
  <c r="AA213" i="3"/>
  <c r="AB213" i="3" s="1"/>
  <c r="AA212" i="3"/>
  <c r="AB212" i="3" s="1"/>
  <c r="AA211" i="3"/>
  <c r="AB211" i="3" s="1"/>
  <c r="AA210" i="3"/>
  <c r="AB210" i="3" s="1"/>
  <c r="AA209" i="3"/>
  <c r="AB209" i="3" s="1"/>
  <c r="AA208" i="3"/>
  <c r="AB208" i="3" s="1"/>
  <c r="AA207" i="3"/>
  <c r="AB207" i="3" s="1"/>
  <c r="AA206" i="3"/>
  <c r="AB206" i="3" s="1"/>
  <c r="J210" i="3"/>
  <c r="I210" i="3"/>
  <c r="H210" i="3"/>
  <c r="G210" i="3"/>
  <c r="F210" i="3"/>
  <c r="E210" i="3"/>
  <c r="D210" i="3"/>
  <c r="C210" i="3"/>
  <c r="B210" i="3"/>
  <c r="V209" i="3"/>
  <c r="CR17" i="3" s="1"/>
  <c r="U209" i="3"/>
  <c r="CM17" i="3" s="1"/>
  <c r="T209" i="3"/>
  <c r="S209" i="3"/>
  <c r="CC17" i="3" s="1"/>
  <c r="R209" i="3"/>
  <c r="BX17" i="3" s="1"/>
  <c r="Q209" i="3"/>
  <c r="BS17" i="3" s="1"/>
  <c r="P209" i="3"/>
  <c r="BN17" i="3" s="1"/>
  <c r="O209" i="3"/>
  <c r="BI17" i="3" s="1"/>
  <c r="N209" i="3"/>
  <c r="DA32" i="4" l="1"/>
  <c r="DJ11" i="4"/>
  <c r="DH12" i="4"/>
  <c r="DI12" i="4"/>
  <c r="AT67" i="3"/>
  <c r="BS69" i="3"/>
  <c r="CM68" i="3"/>
  <c r="BX63" i="3"/>
  <c r="CR63" i="3"/>
  <c r="BN63" i="3"/>
  <c r="BI63" i="3"/>
  <c r="CC63" i="3"/>
  <c r="DN17" i="3"/>
  <c r="DM17" i="3"/>
  <c r="AD208" i="3"/>
  <c r="AC208" i="3" s="1"/>
  <c r="AD207" i="3"/>
  <c r="AC207" i="3" s="1"/>
  <c r="AD211" i="3"/>
  <c r="AC211" i="3"/>
  <c r="AD212" i="3"/>
  <c r="AC212" i="3" s="1"/>
  <c r="AD209" i="3"/>
  <c r="AC209" i="3" s="1"/>
  <c r="AD213" i="3"/>
  <c r="AC213" i="3" s="1"/>
  <c r="AD206" i="3"/>
  <c r="AC206" i="3" s="1"/>
  <c r="AD210" i="3"/>
  <c r="AC210" i="3" s="1"/>
  <c r="AC214" i="3"/>
  <c r="W209" i="3"/>
  <c r="K210" i="3"/>
  <c r="AB81" i="4"/>
  <c r="AB85" i="4"/>
  <c r="AB86" i="4"/>
  <c r="AB87" i="4"/>
  <c r="AB88" i="4"/>
  <c r="AB80" i="4"/>
  <c r="AA84" i="4"/>
  <c r="AB84" i="4" s="1"/>
  <c r="AA83" i="4"/>
  <c r="AB83" i="4" s="1"/>
  <c r="AA82" i="4"/>
  <c r="AB82" i="4" s="1"/>
  <c r="DG15" i="3" l="1"/>
  <c r="DQ16" i="3" s="1"/>
  <c r="DB134" i="3"/>
  <c r="DF15" i="3" s="1"/>
  <c r="CS16" i="3"/>
  <c r="CN16" i="3"/>
  <c r="CD16" i="3"/>
  <c r="BY16" i="3"/>
  <c r="BT16" i="3"/>
  <c r="BO16" i="3"/>
  <c r="BJ16" i="3"/>
  <c r="AY14" i="3"/>
  <c r="AY13" i="3"/>
  <c r="AY12" i="3"/>
  <c r="AY11" i="3"/>
  <c r="AY10" i="3"/>
  <c r="AY9" i="3"/>
  <c r="AY8" i="3"/>
  <c r="AY7" i="3"/>
  <c r="AY6" i="3"/>
  <c r="AY5" i="3"/>
  <c r="AT16" i="3"/>
  <c r="AT66" i="3" s="1"/>
  <c r="AU16" i="3"/>
  <c r="DO16" i="3" s="1"/>
  <c r="AT14" i="3"/>
  <c r="AT13" i="3"/>
  <c r="AT12" i="3"/>
  <c r="AT11" i="3"/>
  <c r="AT10" i="3"/>
  <c r="AT9" i="3"/>
  <c r="AT8" i="3"/>
  <c r="AT7" i="3"/>
  <c r="AT6" i="3"/>
  <c r="B192" i="3"/>
  <c r="C192" i="3"/>
  <c r="D192" i="3"/>
  <c r="J192" i="3"/>
  <c r="I192" i="3"/>
  <c r="H192" i="3"/>
  <c r="G192" i="3"/>
  <c r="F192" i="3"/>
  <c r="E192" i="3"/>
  <c r="AZ16" i="3"/>
  <c r="DP16" i="3" s="1"/>
  <c r="AY16" i="3"/>
  <c r="AY66" i="3" s="1"/>
  <c r="AA196" i="3"/>
  <c r="AB196" i="3" s="1"/>
  <c r="AA195" i="3"/>
  <c r="AB195" i="3" s="1"/>
  <c r="AA194" i="3"/>
  <c r="AB194" i="3" s="1"/>
  <c r="AA193" i="3"/>
  <c r="AB193" i="3" s="1"/>
  <c r="AA192" i="3"/>
  <c r="AB192" i="3" s="1"/>
  <c r="AA191" i="3"/>
  <c r="AB191" i="3" s="1"/>
  <c r="AA190" i="3"/>
  <c r="AB190" i="3" s="1"/>
  <c r="AA189" i="3"/>
  <c r="AB189" i="3" s="1"/>
  <c r="AA188" i="3"/>
  <c r="AB188" i="3"/>
  <c r="V191" i="3"/>
  <c r="CR16" i="3" s="1"/>
  <c r="CR62" i="3" s="1"/>
  <c r="U191" i="3"/>
  <c r="CM16" i="3" s="1"/>
  <c r="T191" i="3"/>
  <c r="S191" i="3"/>
  <c r="CC16" i="3" s="1"/>
  <c r="R191" i="3"/>
  <c r="BX16" i="3" s="1"/>
  <c r="Q191" i="3"/>
  <c r="BS16" i="3" s="1"/>
  <c r="P191" i="3"/>
  <c r="BN16" i="3" s="1"/>
  <c r="O191" i="3"/>
  <c r="W191" i="3" s="1"/>
  <c r="N191" i="3"/>
  <c r="K192" i="3" l="1"/>
  <c r="CM67" i="3"/>
  <c r="CC62" i="3"/>
  <c r="BX62" i="3"/>
  <c r="DE72" i="3"/>
  <c r="DN16" i="3"/>
  <c r="BN62" i="3"/>
  <c r="BI16" i="3"/>
  <c r="AT64" i="3"/>
  <c r="DL14" i="3"/>
  <c r="BS68" i="3"/>
  <c r="AT65" i="3"/>
  <c r="DL16" i="3"/>
  <c r="AY65" i="3"/>
  <c r="DM16" i="3"/>
  <c r="AD193" i="3"/>
  <c r="AC193" i="3" s="1"/>
  <c r="AD190" i="3"/>
  <c r="AC190" i="3" s="1"/>
  <c r="AD194" i="3"/>
  <c r="AC194" i="3" s="1"/>
  <c r="AD189" i="3"/>
  <c r="AC189" i="3" s="1"/>
  <c r="AD191" i="3"/>
  <c r="AC191" i="3" s="1"/>
  <c r="AD195" i="3"/>
  <c r="AC195" i="3" s="1"/>
  <c r="AD188" i="3"/>
  <c r="AC188" i="3"/>
  <c r="AD192" i="3"/>
  <c r="AC192" i="3" s="1"/>
  <c r="AD196" i="3"/>
  <c r="AC196" i="3"/>
  <c r="BI62" i="3" l="1"/>
  <c r="AA174" i="3" l="1"/>
  <c r="DC8" i="4" l="1"/>
  <c r="DM8" i="4" s="1"/>
  <c r="AZ8" i="4"/>
  <c r="DL8" i="4" s="1"/>
  <c r="AU8" i="4"/>
  <c r="DK8" i="4" s="1"/>
  <c r="AB64" i="4"/>
  <c r="AB68" i="4"/>
  <c r="AA70" i="4"/>
  <c r="AB70" i="4" s="1"/>
  <c r="AA69" i="4"/>
  <c r="AB69" i="4" s="1"/>
  <c r="AA68" i="4"/>
  <c r="AA67" i="4"/>
  <c r="AB67" i="4" s="1"/>
  <c r="AA66" i="4"/>
  <c r="AB66" i="4" s="1"/>
  <c r="AA65" i="4"/>
  <c r="AB65" i="4" s="1"/>
  <c r="AA64" i="4"/>
  <c r="AA63" i="4"/>
  <c r="AB63" i="4" s="1"/>
  <c r="AA62" i="4"/>
  <c r="AB62" i="4" s="1"/>
  <c r="DG13" i="3"/>
  <c r="DQ14" i="3" s="1"/>
  <c r="DB119" i="3"/>
  <c r="DF13" i="3" s="1"/>
  <c r="DE71" i="3" s="1"/>
  <c r="CS14" i="3"/>
  <c r="CN14" i="3"/>
  <c r="CD14" i="3"/>
  <c r="BY14" i="3"/>
  <c r="BT14" i="3"/>
  <c r="BO14" i="3"/>
  <c r="BJ14" i="3"/>
  <c r="AZ14" i="3"/>
  <c r="DP14" i="3" s="1"/>
  <c r="AU14" i="3"/>
  <c r="DO14" i="3" s="1"/>
  <c r="H175" i="3"/>
  <c r="O175" i="3"/>
  <c r="AA178" i="3"/>
  <c r="AB178" i="3" s="1"/>
  <c r="AA177" i="3"/>
  <c r="AB177" i="3" s="1"/>
  <c r="AA176" i="3"/>
  <c r="AB176" i="3" s="1"/>
  <c r="AA175" i="3"/>
  <c r="AB175" i="3" s="1"/>
  <c r="AA173" i="3"/>
  <c r="AA172" i="3"/>
  <c r="AB172" i="3" s="1"/>
  <c r="AA171" i="3"/>
  <c r="AB171" i="3" s="1"/>
  <c r="AA170" i="3"/>
  <c r="AB170" i="3" s="1"/>
  <c r="AB174" i="3"/>
  <c r="AB173" i="3"/>
  <c r="V175" i="3"/>
  <c r="CR14" i="3" s="1"/>
  <c r="CR61" i="3" s="1"/>
  <c r="U175" i="3"/>
  <c r="CM14" i="3" s="1"/>
  <c r="CM66" i="3" s="1"/>
  <c r="T175" i="3"/>
  <c r="S175" i="3"/>
  <c r="CC14" i="3" s="1"/>
  <c r="CC61" i="3" s="1"/>
  <c r="R175" i="3"/>
  <c r="BX14" i="3" s="1"/>
  <c r="BX61" i="3" s="1"/>
  <c r="Q175" i="3"/>
  <c r="BS14" i="3" s="1"/>
  <c r="BS67" i="3" s="1"/>
  <c r="P175" i="3"/>
  <c r="BN14" i="3" s="1"/>
  <c r="BN61" i="3" s="1"/>
  <c r="N175" i="3"/>
  <c r="J175" i="3"/>
  <c r="I175" i="3"/>
  <c r="G175" i="3"/>
  <c r="F175" i="3"/>
  <c r="E175" i="3"/>
  <c r="D175" i="3"/>
  <c r="C175" i="3"/>
  <c r="B175" i="3"/>
  <c r="DN14" i="3" l="1"/>
  <c r="K175" i="3"/>
  <c r="W175" i="3"/>
  <c r="BI14" i="3"/>
  <c r="BI61" i="3" s="1"/>
  <c r="AD171" i="3"/>
  <c r="AC171" i="3" s="1"/>
  <c r="AD175" i="3"/>
  <c r="AC175" i="3" s="1"/>
  <c r="AD172" i="3"/>
  <c r="AC172" i="3" s="1"/>
  <c r="AD176" i="3"/>
  <c r="AC176" i="3" s="1"/>
  <c r="AD170" i="3"/>
  <c r="AC170" i="3" s="1"/>
  <c r="AD173" i="3"/>
  <c r="AC173" i="3" s="1"/>
  <c r="AD177" i="3"/>
  <c r="AC177" i="3" s="1"/>
  <c r="AD174" i="3"/>
  <c r="AC174" i="3" s="1"/>
  <c r="AD178" i="3"/>
  <c r="AC178" i="3" s="1"/>
  <c r="AB45" i="4"/>
  <c r="AD45" i="4" s="1"/>
  <c r="AC45" i="4" s="1"/>
  <c r="AB47" i="4"/>
  <c r="AB51" i="4"/>
  <c r="AA53" i="4"/>
  <c r="AB53" i="4" s="1"/>
  <c r="AA52" i="4"/>
  <c r="AB52" i="4" s="1"/>
  <c r="AA51" i="4"/>
  <c r="AA50" i="4"/>
  <c r="AB50" i="4" s="1"/>
  <c r="AA49" i="4"/>
  <c r="AB49" i="4" s="1"/>
  <c r="AA48" i="4"/>
  <c r="AB48" i="4" s="1"/>
  <c r="AA47" i="4"/>
  <c r="AA46" i="4"/>
  <c r="AB46" i="4" s="1"/>
  <c r="AA45" i="4"/>
  <c r="DG12" i="3"/>
  <c r="DQ13" i="3" s="1"/>
  <c r="CS13" i="3"/>
  <c r="CN13" i="3"/>
  <c r="CD13" i="3"/>
  <c r="BY13" i="3"/>
  <c r="BT13" i="3"/>
  <c r="BO13" i="3"/>
  <c r="BJ13" i="3"/>
  <c r="AZ13" i="3"/>
  <c r="DP13" i="3" s="1"/>
  <c r="AU13" i="3"/>
  <c r="DO13" i="3" s="1"/>
  <c r="AA160" i="3"/>
  <c r="AB160" i="3" s="1"/>
  <c r="AA159" i="3"/>
  <c r="AB159" i="3" s="1"/>
  <c r="AA158" i="3"/>
  <c r="AB158" i="3" s="1"/>
  <c r="AA157" i="3"/>
  <c r="AB157" i="3" s="1"/>
  <c r="AA156" i="3"/>
  <c r="AB156" i="3" s="1"/>
  <c r="AA155" i="3"/>
  <c r="AB155" i="3" s="1"/>
  <c r="AA154" i="3"/>
  <c r="AB154" i="3" s="1"/>
  <c r="AA153" i="3"/>
  <c r="AB153" i="3" s="1"/>
  <c r="AA152" i="3"/>
  <c r="AB152" i="3" s="1"/>
  <c r="DM14" i="3" l="1"/>
  <c r="DB106" i="3"/>
  <c r="DF12" i="3" s="1"/>
  <c r="V156" i="3"/>
  <c r="CR13" i="3" s="1"/>
  <c r="U156" i="3"/>
  <c r="T156" i="3"/>
  <c r="AD158" i="3" s="1"/>
  <c r="AC158" i="3" s="1"/>
  <c r="S156" i="3"/>
  <c r="R156" i="3"/>
  <c r="BX13" i="3" s="1"/>
  <c r="Q156" i="3"/>
  <c r="P156" i="3"/>
  <c r="O156" i="3"/>
  <c r="BI13" i="3" s="1"/>
  <c r="N156" i="3"/>
  <c r="J156" i="3"/>
  <c r="I156" i="3"/>
  <c r="H156" i="3"/>
  <c r="G156" i="3"/>
  <c r="F156" i="3"/>
  <c r="E156" i="3"/>
  <c r="D156" i="3"/>
  <c r="C156" i="3"/>
  <c r="B156" i="3"/>
  <c r="AD155" i="3" l="1"/>
  <c r="AC155" i="3" s="1"/>
  <c r="BS13" i="3"/>
  <c r="AD159" i="3"/>
  <c r="AC159" i="3" s="1"/>
  <c r="CM13" i="3"/>
  <c r="BX60" i="3"/>
  <c r="CR60" i="3"/>
  <c r="AD157" i="3"/>
  <c r="AC157" i="3" s="1"/>
  <c r="CC13" i="3"/>
  <c r="DE70" i="3"/>
  <c r="DN13" i="3"/>
  <c r="AD154" i="3"/>
  <c r="AC154" i="3" s="1"/>
  <c r="BN13" i="3"/>
  <c r="BI60" i="3"/>
  <c r="AD153" i="3"/>
  <c r="AC153" i="3" s="1"/>
  <c r="AD152" i="3"/>
  <c r="AC152" i="3" s="1"/>
  <c r="AD156" i="3"/>
  <c r="AC156" i="3" s="1"/>
  <c r="AD160" i="3"/>
  <c r="AC160" i="3" s="1"/>
  <c r="W156" i="3"/>
  <c r="K156" i="3"/>
  <c r="CX28" i="4"/>
  <c r="CX15" i="4"/>
  <c r="AA36" i="4"/>
  <c r="AA35" i="4"/>
  <c r="AA34" i="4"/>
  <c r="AA33" i="4"/>
  <c r="AA32" i="4"/>
  <c r="AA31" i="4"/>
  <c r="AA30" i="4"/>
  <c r="AA29" i="4"/>
  <c r="AA28" i="4"/>
  <c r="DG11" i="3"/>
  <c r="DQ12" i="3" s="1"/>
  <c r="DB93" i="3"/>
  <c r="DF11" i="3" s="1"/>
  <c r="CS12" i="3"/>
  <c r="CN12" i="3"/>
  <c r="CI12" i="3"/>
  <c r="CD12" i="3"/>
  <c r="BY12" i="3"/>
  <c r="BT12" i="3"/>
  <c r="BO12" i="3"/>
  <c r="BJ12" i="3"/>
  <c r="AZ12" i="3"/>
  <c r="DP12" i="3" s="1"/>
  <c r="AU12" i="3"/>
  <c r="DO12" i="3" s="1"/>
  <c r="AA142" i="3"/>
  <c r="AB142" i="3" s="1"/>
  <c r="AA141" i="3"/>
  <c r="AB141" i="3" s="1"/>
  <c r="AA140" i="3"/>
  <c r="AB140" i="3" s="1"/>
  <c r="AA139" i="3"/>
  <c r="AB139" i="3" s="1"/>
  <c r="AA138" i="3"/>
  <c r="AB138" i="3" s="1"/>
  <c r="AA137" i="3"/>
  <c r="AB137" i="3" s="1"/>
  <c r="AA136" i="3"/>
  <c r="AB136" i="3" s="1"/>
  <c r="AA135" i="3"/>
  <c r="AB135" i="3" s="1"/>
  <c r="AA134" i="3"/>
  <c r="AB134" i="3" s="1"/>
  <c r="DE69" i="3" l="1"/>
  <c r="DN12" i="3"/>
  <c r="DM13" i="3"/>
  <c r="AY64" i="3"/>
  <c r="CC60" i="3"/>
  <c r="BS66" i="3"/>
  <c r="DL13" i="3"/>
  <c r="BN60" i="3"/>
  <c r="CM65" i="3"/>
  <c r="AD139" i="3"/>
  <c r="AC139" i="3" s="1"/>
  <c r="AD140" i="3"/>
  <c r="AC140" i="3" s="1"/>
  <c r="AD135" i="3"/>
  <c r="AC135" i="3" s="1"/>
  <c r="AD136" i="3"/>
  <c r="AC136" i="3" s="1"/>
  <c r="AD137" i="3"/>
  <c r="AC137" i="3" s="1"/>
  <c r="AD141" i="3"/>
  <c r="AC141" i="3" s="1"/>
  <c r="AD134" i="3"/>
  <c r="AC134" i="3" s="1"/>
  <c r="AD138" i="3"/>
  <c r="AC138" i="3" s="1"/>
  <c r="AD142" i="3"/>
  <c r="AC142" i="3" s="1"/>
  <c r="V136" i="3"/>
  <c r="CR12" i="3" s="1"/>
  <c r="U136" i="3"/>
  <c r="CM12" i="3" s="1"/>
  <c r="T136" i="3"/>
  <c r="CH12" i="3" s="1"/>
  <c r="S136" i="3"/>
  <c r="CC12" i="3" s="1"/>
  <c r="R136" i="3"/>
  <c r="BX12" i="3" s="1"/>
  <c r="Q136" i="3"/>
  <c r="BS12" i="3" s="1"/>
  <c r="BS65" i="3" s="1"/>
  <c r="P136" i="3"/>
  <c r="BN12" i="3" s="1"/>
  <c r="BN59" i="3" s="1"/>
  <c r="O136" i="3"/>
  <c r="N136" i="3"/>
  <c r="J136" i="3"/>
  <c r="I136" i="3"/>
  <c r="H136" i="3"/>
  <c r="G136" i="3"/>
  <c r="F136" i="3"/>
  <c r="E136" i="3"/>
  <c r="D136" i="3"/>
  <c r="C136" i="3"/>
  <c r="B136" i="3"/>
  <c r="BX59" i="3" l="1"/>
  <c r="CR59" i="3"/>
  <c r="W136" i="3"/>
  <c r="BI12" i="3"/>
  <c r="CM64" i="3"/>
  <c r="CC59" i="3"/>
  <c r="K136" i="3"/>
  <c r="AA118" i="3"/>
  <c r="AB118" i="3" s="1"/>
  <c r="AB19" i="4"/>
  <c r="AB15" i="4"/>
  <c r="AB14" i="4"/>
  <c r="AA12" i="4"/>
  <c r="AB12" i="4" s="1"/>
  <c r="BE5" i="4"/>
  <c r="AU5" i="4"/>
  <c r="DK5" i="4" s="1"/>
  <c r="AA19" i="4"/>
  <c r="AA18" i="4"/>
  <c r="AB18" i="4" s="1"/>
  <c r="AA17" i="4"/>
  <c r="AB17" i="4" s="1"/>
  <c r="AA16" i="4"/>
  <c r="AB16" i="4" s="1"/>
  <c r="AA15" i="4"/>
  <c r="AA14" i="4"/>
  <c r="AA13" i="4"/>
  <c r="AB13" i="4" s="1"/>
  <c r="AA11" i="4"/>
  <c r="AB11" i="4" s="1"/>
  <c r="DG10" i="3"/>
  <c r="DQ11" i="3" s="1"/>
  <c r="DB80" i="3"/>
  <c r="DF10" i="3" s="1"/>
  <c r="CS11" i="3"/>
  <c r="CN11" i="3"/>
  <c r="CI11" i="3"/>
  <c r="CD11" i="3"/>
  <c r="BY11" i="3"/>
  <c r="BT11" i="3"/>
  <c r="BO11" i="3"/>
  <c r="BJ11" i="3"/>
  <c r="BE11" i="3"/>
  <c r="AZ11" i="3"/>
  <c r="DP11" i="3" s="1"/>
  <c r="AU11" i="3"/>
  <c r="DO11" i="3" s="1"/>
  <c r="AA124" i="3"/>
  <c r="AA123" i="3"/>
  <c r="AA122" i="3"/>
  <c r="AB122" i="3" s="1"/>
  <c r="AA121" i="3"/>
  <c r="AA120" i="3"/>
  <c r="AA119" i="3"/>
  <c r="AB119" i="3" s="1"/>
  <c r="AA117" i="3"/>
  <c r="AA116" i="3"/>
  <c r="AB116" i="3" s="1"/>
  <c r="AB123" i="3"/>
  <c r="AA98" i="3"/>
  <c r="V119" i="3"/>
  <c r="CR11" i="3" s="1"/>
  <c r="U119" i="3"/>
  <c r="CM11" i="3" s="1"/>
  <c r="T119" i="3"/>
  <c r="CH11" i="3" s="1"/>
  <c r="S119" i="3"/>
  <c r="CC11" i="3" s="1"/>
  <c r="CC58" i="3" s="1"/>
  <c r="R119" i="3"/>
  <c r="BX11" i="3" s="1"/>
  <c r="Q119" i="3"/>
  <c r="BS11" i="3" s="1"/>
  <c r="P119" i="3"/>
  <c r="BN11" i="3" s="1"/>
  <c r="O119" i="3"/>
  <c r="BI11" i="3" s="1"/>
  <c r="N119" i="3"/>
  <c r="BD11" i="3" s="1"/>
  <c r="J119" i="3"/>
  <c r="I119" i="3"/>
  <c r="H119" i="3"/>
  <c r="G119" i="3"/>
  <c r="F119" i="3"/>
  <c r="E119" i="3"/>
  <c r="D119" i="3"/>
  <c r="C119" i="3"/>
  <c r="B119" i="3"/>
  <c r="V100" i="4"/>
  <c r="CR11" i="4" s="1"/>
  <c r="U100" i="4"/>
  <c r="CM11" i="4" s="1"/>
  <c r="T100" i="4"/>
  <c r="CH11" i="4" s="1"/>
  <c r="S100" i="4"/>
  <c r="CC11" i="4" s="1"/>
  <c r="R100" i="4"/>
  <c r="BX11" i="4" s="1"/>
  <c r="Q100" i="4"/>
  <c r="P100" i="4"/>
  <c r="BN11" i="4" s="1"/>
  <c r="O100" i="4"/>
  <c r="N100" i="4"/>
  <c r="BD11" i="4" s="1"/>
  <c r="J100" i="4"/>
  <c r="I100" i="4"/>
  <c r="H100" i="4"/>
  <c r="G100" i="4"/>
  <c r="F100" i="4"/>
  <c r="E100" i="4"/>
  <c r="D100" i="4"/>
  <c r="C100" i="4"/>
  <c r="B100" i="4"/>
  <c r="V83" i="4"/>
  <c r="CR10" i="4" s="1"/>
  <c r="CR30" i="4" s="1"/>
  <c r="U83" i="4"/>
  <c r="CM10" i="4" s="1"/>
  <c r="T83" i="4"/>
  <c r="CH10" i="4" s="1"/>
  <c r="S83" i="4"/>
  <c r="CC10" i="4" s="1"/>
  <c r="R83" i="4"/>
  <c r="BX10" i="4" s="1"/>
  <c r="BX30" i="4" s="1"/>
  <c r="Q83" i="4"/>
  <c r="BS10" i="4" s="1"/>
  <c r="P83" i="4"/>
  <c r="BN10" i="4" s="1"/>
  <c r="O83" i="4"/>
  <c r="BI10" i="4" s="1"/>
  <c r="N83" i="4"/>
  <c r="J83" i="4"/>
  <c r="I83" i="4"/>
  <c r="H83" i="4"/>
  <c r="G83" i="4"/>
  <c r="F83" i="4"/>
  <c r="E83" i="4"/>
  <c r="D83" i="4"/>
  <c r="C83" i="4"/>
  <c r="B83" i="4"/>
  <c r="CX67" i="4"/>
  <c r="DB10" i="4" s="1"/>
  <c r="AD67" i="4"/>
  <c r="AD66" i="4"/>
  <c r="AD65" i="4"/>
  <c r="V65" i="4"/>
  <c r="CR8" i="4" s="1"/>
  <c r="U65" i="4"/>
  <c r="CM8" i="4" s="1"/>
  <c r="CM29" i="4" s="1"/>
  <c r="T65" i="4"/>
  <c r="S65" i="4"/>
  <c r="CC8" i="4" s="1"/>
  <c r="CC29" i="4" s="1"/>
  <c r="R65" i="4"/>
  <c r="BX8" i="4" s="1"/>
  <c r="Q65" i="4"/>
  <c r="BS8" i="4" s="1"/>
  <c r="BS29" i="4" s="1"/>
  <c r="P65" i="4"/>
  <c r="BN8" i="4" s="1"/>
  <c r="O65" i="4"/>
  <c r="BI8" i="4" s="1"/>
  <c r="BI29" i="4" s="1"/>
  <c r="N65" i="4"/>
  <c r="J65" i="4"/>
  <c r="I65" i="4"/>
  <c r="H65" i="4"/>
  <c r="G65" i="4"/>
  <c r="F65" i="4"/>
  <c r="E65" i="4"/>
  <c r="D65" i="4"/>
  <c r="C65" i="4"/>
  <c r="B65" i="4"/>
  <c r="AD64" i="4"/>
  <c r="AD63" i="4"/>
  <c r="AD62" i="4"/>
  <c r="CX54" i="4"/>
  <c r="DB8" i="4" s="1"/>
  <c r="AD53" i="4"/>
  <c r="AD52" i="4"/>
  <c r="AD51" i="4"/>
  <c r="AD50" i="4"/>
  <c r="AD49" i="4"/>
  <c r="AD48" i="4"/>
  <c r="AD47" i="4"/>
  <c r="V47" i="4"/>
  <c r="U47" i="4"/>
  <c r="CM7" i="4" s="1"/>
  <c r="T47" i="4"/>
  <c r="CH7" i="4" s="1"/>
  <c r="CH28" i="4" s="1"/>
  <c r="S47" i="4"/>
  <c r="CC7" i="4" s="1"/>
  <c r="R47" i="4"/>
  <c r="BX7" i="4" s="1"/>
  <c r="BX28" i="4" s="1"/>
  <c r="Q47" i="4"/>
  <c r="BS7" i="4" s="1"/>
  <c r="P47" i="4"/>
  <c r="BN7" i="4" s="1"/>
  <c r="BN28" i="4" s="1"/>
  <c r="O47" i="4"/>
  <c r="BI7" i="4" s="1"/>
  <c r="N47" i="4"/>
  <c r="J47" i="4"/>
  <c r="I47" i="4"/>
  <c r="H47" i="4"/>
  <c r="G47" i="4"/>
  <c r="F47" i="4"/>
  <c r="E47" i="4"/>
  <c r="D47" i="4"/>
  <c r="C47" i="4"/>
  <c r="B47" i="4"/>
  <c r="CX41" i="4"/>
  <c r="DB7" i="4" s="1"/>
  <c r="AB36" i="4"/>
  <c r="AB35" i="4"/>
  <c r="AB34" i="4"/>
  <c r="AB33" i="4"/>
  <c r="AB32" i="4"/>
  <c r="AB31" i="4"/>
  <c r="AB30" i="4"/>
  <c r="AB29" i="4"/>
  <c r="V29" i="4"/>
  <c r="CR6" i="4" s="1"/>
  <c r="U29" i="4"/>
  <c r="CM6" i="4" s="1"/>
  <c r="CM27" i="4" s="1"/>
  <c r="T29" i="4"/>
  <c r="CH6" i="4" s="1"/>
  <c r="S29" i="4"/>
  <c r="CC6" i="4" s="1"/>
  <c r="CC27" i="4" s="1"/>
  <c r="R29" i="4"/>
  <c r="BX6" i="4" s="1"/>
  <c r="Q29" i="4"/>
  <c r="BS6" i="4" s="1"/>
  <c r="BS27" i="4" s="1"/>
  <c r="P29" i="4"/>
  <c r="BN6" i="4" s="1"/>
  <c r="O29" i="4"/>
  <c r="BI6" i="4" s="1"/>
  <c r="BI27" i="4" s="1"/>
  <c r="N29" i="4"/>
  <c r="BD6" i="4" s="1"/>
  <c r="J29" i="4"/>
  <c r="I29" i="4"/>
  <c r="H29" i="4"/>
  <c r="G29" i="4"/>
  <c r="F29" i="4"/>
  <c r="E29" i="4"/>
  <c r="D29" i="4"/>
  <c r="C29" i="4"/>
  <c r="B29" i="4"/>
  <c r="DB6" i="4"/>
  <c r="AB28" i="4"/>
  <c r="DB5" i="4"/>
  <c r="DJ5" i="4" s="1"/>
  <c r="V13" i="4"/>
  <c r="CR5" i="4" s="1"/>
  <c r="U13" i="4"/>
  <c r="CM5" i="4" s="1"/>
  <c r="T13" i="4"/>
  <c r="CH5" i="4" s="1"/>
  <c r="S13" i="4"/>
  <c r="CC5" i="4" s="1"/>
  <c r="R13" i="4"/>
  <c r="BX5" i="4" s="1"/>
  <c r="Q13" i="4"/>
  <c r="BS5" i="4" s="1"/>
  <c r="P13" i="4"/>
  <c r="BN5" i="4" s="1"/>
  <c r="O13" i="4"/>
  <c r="BI5" i="4" s="1"/>
  <c r="N13" i="4"/>
  <c r="J13" i="4"/>
  <c r="I13" i="4"/>
  <c r="H13" i="4"/>
  <c r="G13" i="4"/>
  <c r="F13" i="4"/>
  <c r="E13" i="4"/>
  <c r="D13" i="4"/>
  <c r="C13" i="4"/>
  <c r="B13" i="4"/>
  <c r="CS11" i="4"/>
  <c r="CN11" i="4"/>
  <c r="CI11" i="4"/>
  <c r="CD11" i="4"/>
  <c r="BY11" i="4"/>
  <c r="BT11" i="4"/>
  <c r="BO11" i="4"/>
  <c r="BJ11" i="4"/>
  <c r="BE11" i="4"/>
  <c r="AZ11" i="4"/>
  <c r="DL11" i="4" s="1"/>
  <c r="DC10" i="4"/>
  <c r="DM10" i="4" s="1"/>
  <c r="CS10" i="4"/>
  <c r="CN10" i="4"/>
  <c r="CI10" i="4"/>
  <c r="CD10" i="4"/>
  <c r="BY10" i="4"/>
  <c r="BT10" i="4"/>
  <c r="BO10" i="4"/>
  <c r="BJ10" i="4"/>
  <c r="BE10" i="4"/>
  <c r="AZ10" i="4"/>
  <c r="DL10" i="4" s="1"/>
  <c r="AU10" i="4"/>
  <c r="DK10" i="4" s="1"/>
  <c r="CS8" i="4"/>
  <c r="CN8" i="4"/>
  <c r="CI8" i="4"/>
  <c r="CH8" i="4"/>
  <c r="CH29" i="4" s="1"/>
  <c r="CD8" i="4"/>
  <c r="BY8" i="4"/>
  <c r="BT8" i="4"/>
  <c r="BO8" i="4"/>
  <c r="BJ8" i="4"/>
  <c r="BE8" i="4"/>
  <c r="DC7" i="4"/>
  <c r="DM7" i="4" s="1"/>
  <c r="CS7" i="4"/>
  <c r="CR7" i="4"/>
  <c r="CR28" i="4" s="1"/>
  <c r="CN7" i="4"/>
  <c r="CI7" i="4"/>
  <c r="CD7" i="4"/>
  <c r="BY7" i="4"/>
  <c r="BT7" i="4"/>
  <c r="BO7" i="4"/>
  <c r="BJ7" i="4"/>
  <c r="BE7" i="4"/>
  <c r="AZ7" i="4"/>
  <c r="DL7" i="4" s="1"/>
  <c r="AU7" i="4"/>
  <c r="DK7" i="4" s="1"/>
  <c r="DC6" i="4"/>
  <c r="DM6" i="4" s="1"/>
  <c r="CS6" i="4"/>
  <c r="CN6" i="4"/>
  <c r="CI6" i="4"/>
  <c r="CD6" i="4"/>
  <c r="BY6" i="4"/>
  <c r="BT6" i="4"/>
  <c r="BO6" i="4"/>
  <c r="BJ6" i="4"/>
  <c r="BE6" i="4"/>
  <c r="AZ6" i="4"/>
  <c r="DL6" i="4" s="1"/>
  <c r="AU6" i="4"/>
  <c r="DK6" i="4" s="1"/>
  <c r="DC5" i="4"/>
  <c r="DM5" i="4" s="1"/>
  <c r="CS5" i="4"/>
  <c r="CN5" i="4"/>
  <c r="CI5" i="4"/>
  <c r="CD5" i="4"/>
  <c r="BY5" i="4"/>
  <c r="BT5" i="4"/>
  <c r="BO5" i="4"/>
  <c r="BJ5" i="4"/>
  <c r="AZ5" i="4"/>
  <c r="DL5" i="4" s="1"/>
  <c r="DA29" i="4" l="1"/>
  <c r="DJ8" i="4"/>
  <c r="BI30" i="4"/>
  <c r="CC30" i="4"/>
  <c r="BS11" i="4"/>
  <c r="BS31" i="4" s="1"/>
  <c r="BS12" i="4"/>
  <c r="BS32" i="4" s="1"/>
  <c r="CM31" i="4"/>
  <c r="CM32" i="4"/>
  <c r="BX27" i="4"/>
  <c r="CR27" i="4"/>
  <c r="BI28" i="4"/>
  <c r="CC28" i="4"/>
  <c r="BX29" i="4"/>
  <c r="CR29" i="4"/>
  <c r="DA30" i="4"/>
  <c r="DJ10" i="4"/>
  <c r="DA31" i="4"/>
  <c r="BN30" i="4"/>
  <c r="CH30" i="4"/>
  <c r="BD32" i="4"/>
  <c r="BD31" i="4"/>
  <c r="BX31" i="4"/>
  <c r="BX32" i="4"/>
  <c r="CR31" i="4"/>
  <c r="CR32" i="4"/>
  <c r="DA28" i="4"/>
  <c r="DJ7" i="4"/>
  <c r="BS30" i="4"/>
  <c r="CM30" i="4"/>
  <c r="BI11" i="4"/>
  <c r="BI31" i="4" s="1"/>
  <c r="BI12" i="4"/>
  <c r="CC32" i="4"/>
  <c r="CC31" i="4"/>
  <c r="DA27" i="4"/>
  <c r="DA35" i="4" s="1"/>
  <c r="DJ6" i="4"/>
  <c r="BN27" i="4"/>
  <c r="CH27" i="4"/>
  <c r="BS28" i="4"/>
  <c r="CM28" i="4"/>
  <c r="BN29" i="4"/>
  <c r="BN32" i="4"/>
  <c r="BN31" i="4"/>
  <c r="CH32" i="4"/>
  <c r="CH31" i="4"/>
  <c r="W100" i="4"/>
  <c r="AY11" i="4" s="1"/>
  <c r="K100" i="4"/>
  <c r="AT11" i="4" s="1"/>
  <c r="W83" i="4"/>
  <c r="AY10" i="4" s="1"/>
  <c r="BD10" i="4"/>
  <c r="K83" i="4"/>
  <c r="AT10" i="4" s="1"/>
  <c r="BX58" i="3"/>
  <c r="CR58" i="3"/>
  <c r="BN58" i="3"/>
  <c r="CH35" i="3"/>
  <c r="DE68" i="3"/>
  <c r="DN11" i="3"/>
  <c r="BS64" i="3"/>
  <c r="CM63" i="3"/>
  <c r="AB117" i="3"/>
  <c r="AD117" i="3" s="1"/>
  <c r="AC117" i="3" s="1"/>
  <c r="DL12" i="3"/>
  <c r="AT63" i="3"/>
  <c r="BI59" i="3"/>
  <c r="BI58" i="3"/>
  <c r="DM12" i="3"/>
  <c r="AY63" i="3"/>
  <c r="W65" i="4"/>
  <c r="AY8" i="4" s="1"/>
  <c r="BD8" i="4"/>
  <c r="W47" i="4"/>
  <c r="AY7" i="4" s="1"/>
  <c r="K29" i="4"/>
  <c r="AT6" i="4" s="1"/>
  <c r="AD12" i="4"/>
  <c r="AC12" i="4" s="1"/>
  <c r="AD16" i="4"/>
  <c r="AC16" i="4" s="1"/>
  <c r="AD13" i="4"/>
  <c r="AC13" i="4" s="1"/>
  <c r="AD17" i="4"/>
  <c r="AC17" i="4" s="1"/>
  <c r="AD14" i="4"/>
  <c r="AC14" i="4" s="1"/>
  <c r="AD18" i="4"/>
  <c r="AC18" i="4" s="1"/>
  <c r="AD11" i="4"/>
  <c r="AC11" i="4"/>
  <c r="AD15" i="4"/>
  <c r="AC15" i="4" s="1"/>
  <c r="AD19" i="4"/>
  <c r="AC19" i="4" s="1"/>
  <c r="W13" i="4"/>
  <c r="AY5" i="4" s="1"/>
  <c r="DI5" i="4" s="1"/>
  <c r="K13" i="4"/>
  <c r="AT5" i="4" s="1"/>
  <c r="DH5" i="4" s="1"/>
  <c r="AB124" i="3"/>
  <c r="AD124" i="3" s="1"/>
  <c r="AC124" i="3" s="1"/>
  <c r="AB121" i="3"/>
  <c r="AD121" i="3" s="1"/>
  <c r="AC121" i="3" s="1"/>
  <c r="AB120" i="3"/>
  <c r="AD120" i="3" s="1"/>
  <c r="AD122" i="3"/>
  <c r="AC122" i="3" s="1"/>
  <c r="AD118" i="3"/>
  <c r="AC118" i="3" s="1"/>
  <c r="AD119" i="3"/>
  <c r="AC119" i="3" s="1"/>
  <c r="AD123" i="3"/>
  <c r="AC123" i="3" s="1"/>
  <c r="AD116" i="3"/>
  <c r="AC116" i="3" s="1"/>
  <c r="K119" i="3"/>
  <c r="W119" i="3"/>
  <c r="AY62" i="3" s="1"/>
  <c r="K65" i="4"/>
  <c r="AT8" i="4" s="1"/>
  <c r="AD46" i="4"/>
  <c r="AC46" i="4" s="1"/>
  <c r="AC47" i="4"/>
  <c r="AC48" i="4"/>
  <c r="AC49" i="4"/>
  <c r="AC50" i="4"/>
  <c r="AC51" i="4"/>
  <c r="AC52" i="4"/>
  <c r="AC53" i="4"/>
  <c r="BD7" i="4"/>
  <c r="BD28" i="4" s="1"/>
  <c r="K47" i="4"/>
  <c r="AT7" i="4" s="1"/>
  <c r="BD5" i="4"/>
  <c r="BD27" i="4" s="1"/>
  <c r="AD33" i="4"/>
  <c r="AC33" i="4" s="1"/>
  <c r="AD69" i="4"/>
  <c r="AC69" i="4" s="1"/>
  <c r="AD82" i="4"/>
  <c r="AC82" i="4" s="1"/>
  <c r="AD84" i="4"/>
  <c r="AC84" i="4" s="1"/>
  <c r="AD88" i="4"/>
  <c r="AC88" i="4" s="1"/>
  <c r="AD103" i="4"/>
  <c r="AC103" i="4" s="1"/>
  <c r="AD34" i="4"/>
  <c r="AC34" i="4" s="1"/>
  <c r="AD70" i="4"/>
  <c r="AC70" i="4" s="1"/>
  <c r="AD85" i="4"/>
  <c r="AC85" i="4" s="1"/>
  <c r="AD98" i="4"/>
  <c r="AC98" i="4" s="1"/>
  <c r="AD100" i="4"/>
  <c r="AC100" i="4" s="1"/>
  <c r="AD104" i="4"/>
  <c r="AC104" i="4" s="1"/>
  <c r="AD30" i="4"/>
  <c r="AC30" i="4" s="1"/>
  <c r="AD31" i="4"/>
  <c r="AC31" i="4" s="1"/>
  <c r="AD35" i="4"/>
  <c r="AC35" i="4" s="1"/>
  <c r="AD80" i="4"/>
  <c r="AC80" i="4" s="1"/>
  <c r="AD86" i="4"/>
  <c r="AC86" i="4" s="1"/>
  <c r="AD99" i="4"/>
  <c r="AC99" i="4" s="1"/>
  <c r="AD101" i="4"/>
  <c r="AC101" i="4" s="1"/>
  <c r="AD105" i="4"/>
  <c r="AC105" i="4" s="1"/>
  <c r="AD28" i="4"/>
  <c r="AC28" i="4" s="1"/>
  <c r="AD29" i="4"/>
  <c r="AC29" i="4" s="1"/>
  <c r="AD32" i="4"/>
  <c r="AC32" i="4" s="1"/>
  <c r="AD36" i="4"/>
  <c r="AC36" i="4" s="1"/>
  <c r="AD68" i="4"/>
  <c r="AC68" i="4" s="1"/>
  <c r="AD81" i="4"/>
  <c r="AC81" i="4" s="1"/>
  <c r="AD83" i="4"/>
  <c r="AC83" i="4" s="1"/>
  <c r="AD87" i="4"/>
  <c r="AC87" i="4" s="1"/>
  <c r="AD102" i="4"/>
  <c r="AC102" i="4" s="1"/>
  <c r="AD106" i="4"/>
  <c r="AC106" i="4" s="1"/>
  <c r="W29" i="4"/>
  <c r="AY6" i="4" s="1"/>
  <c r="AC62" i="4"/>
  <c r="AC63" i="4"/>
  <c r="AC64" i="4"/>
  <c r="AC65" i="4"/>
  <c r="AC66" i="4"/>
  <c r="AC67" i="4"/>
  <c r="AA104" i="3"/>
  <c r="AB104" i="3" s="1"/>
  <c r="BE9" i="3"/>
  <c r="DG9" i="3"/>
  <c r="DQ10" i="3" s="1"/>
  <c r="DB67" i="3"/>
  <c r="DF9" i="3" s="1"/>
  <c r="CS10" i="3"/>
  <c r="CN10" i="3"/>
  <c r="CI10" i="3"/>
  <c r="CD10" i="3"/>
  <c r="BY10" i="3"/>
  <c r="BT10" i="3"/>
  <c r="BO10" i="3"/>
  <c r="BJ10" i="3"/>
  <c r="BE10" i="3"/>
  <c r="AZ10" i="3"/>
  <c r="DP10" i="3" s="1"/>
  <c r="AU10" i="3"/>
  <c r="DO10" i="3" s="1"/>
  <c r="AB98" i="3"/>
  <c r="AA106" i="3"/>
  <c r="AB106" i="3" s="1"/>
  <c r="AA105" i="3"/>
  <c r="AB105" i="3" s="1"/>
  <c r="AA103" i="3"/>
  <c r="AB103" i="3" s="1"/>
  <c r="AA102" i="3"/>
  <c r="AB102" i="3" s="1"/>
  <c r="AA101" i="3"/>
  <c r="AB101" i="3" s="1"/>
  <c r="AA100" i="3"/>
  <c r="AB100" i="3" s="1"/>
  <c r="AA99" i="3"/>
  <c r="AB99" i="3" s="1"/>
  <c r="V100" i="3"/>
  <c r="CR10" i="3" s="1"/>
  <c r="U100" i="3"/>
  <c r="CM10" i="3" s="1"/>
  <c r="CM62" i="3" s="1"/>
  <c r="T100" i="3"/>
  <c r="CH10" i="3" s="1"/>
  <c r="S100" i="3"/>
  <c r="CC10" i="3" s="1"/>
  <c r="R100" i="3"/>
  <c r="BX10" i="3" s="1"/>
  <c r="Q100" i="3"/>
  <c r="BS10" i="3" s="1"/>
  <c r="BS63" i="3" s="1"/>
  <c r="P100" i="3"/>
  <c r="BN10" i="3" s="1"/>
  <c r="O100" i="3"/>
  <c r="BI10" i="3" s="1"/>
  <c r="N100" i="3"/>
  <c r="BD10" i="3" s="1"/>
  <c r="J100" i="3"/>
  <c r="I100" i="3"/>
  <c r="H100" i="3"/>
  <c r="G100" i="3"/>
  <c r="F100" i="3"/>
  <c r="E100" i="3"/>
  <c r="D100" i="3"/>
  <c r="C100" i="3"/>
  <c r="B100" i="3"/>
  <c r="K120" i="2"/>
  <c r="H120" i="2"/>
  <c r="AY27" i="4" l="1"/>
  <c r="DI6" i="4"/>
  <c r="AT28" i="4"/>
  <c r="DH7" i="4"/>
  <c r="BD29" i="4"/>
  <c r="AT31" i="4"/>
  <c r="DH11" i="4"/>
  <c r="AT32" i="4"/>
  <c r="AY29" i="4"/>
  <c r="DI8" i="4"/>
  <c r="AT30" i="4"/>
  <c r="DH10" i="4"/>
  <c r="DI11" i="4"/>
  <c r="AY31" i="4"/>
  <c r="AY32" i="4"/>
  <c r="AT29" i="4"/>
  <c r="DH8" i="4"/>
  <c r="AT27" i="4"/>
  <c r="DH6" i="4"/>
  <c r="BD30" i="4"/>
  <c r="AY28" i="4"/>
  <c r="DI7" i="4"/>
  <c r="DI10" i="4"/>
  <c r="AY30" i="4"/>
  <c r="BI32" i="4"/>
  <c r="BX57" i="3"/>
  <c r="DN10" i="3"/>
  <c r="DE67" i="3"/>
  <c r="BI57" i="3"/>
  <c r="BD34" i="3"/>
  <c r="CR57" i="3"/>
  <c r="CC57" i="3"/>
  <c r="BN57" i="3"/>
  <c r="CH34" i="3"/>
  <c r="DL11" i="3"/>
  <c r="AT61" i="3"/>
  <c r="AC120" i="3"/>
  <c r="DM11" i="3"/>
  <c r="AT62" i="3"/>
  <c r="AD98" i="3"/>
  <c r="AC98" i="3" s="1"/>
  <c r="AD102" i="3"/>
  <c r="AC102" i="3" s="1"/>
  <c r="AD99" i="3"/>
  <c r="AC99" i="3" s="1"/>
  <c r="AD103" i="3"/>
  <c r="AC103" i="3" s="1"/>
  <c r="AD100" i="3"/>
  <c r="AC100" i="3" s="1"/>
  <c r="AD104" i="3"/>
  <c r="AC104" i="3" s="1"/>
  <c r="AD101" i="3"/>
  <c r="AC101" i="3" s="1"/>
  <c r="AD105" i="3"/>
  <c r="AC105" i="3" s="1"/>
  <c r="AD106" i="3"/>
  <c r="AC106" i="3" s="1"/>
  <c r="W100" i="3"/>
  <c r="AY61" i="3" s="1"/>
  <c r="K100" i="3"/>
  <c r="AA88" i="3"/>
  <c r="AB88" i="3" s="1"/>
  <c r="AA87" i="3"/>
  <c r="AB87" i="3" s="1"/>
  <c r="AA86" i="3"/>
  <c r="AA85" i="3"/>
  <c r="AA84" i="3"/>
  <c r="AB84" i="3" s="1"/>
  <c r="AA83" i="3"/>
  <c r="AB83" i="3" s="1"/>
  <c r="AA82" i="3"/>
  <c r="AB82" i="3" s="1"/>
  <c r="AA81" i="3"/>
  <c r="AA80" i="3"/>
  <c r="AB80" i="3" s="1"/>
  <c r="CS9" i="3"/>
  <c r="CN9" i="3"/>
  <c r="CI9" i="3"/>
  <c r="CD9" i="3"/>
  <c r="BY9" i="3"/>
  <c r="BT9" i="3"/>
  <c r="BO9" i="3"/>
  <c r="BJ9" i="3"/>
  <c r="AZ9" i="3"/>
  <c r="AU9" i="3"/>
  <c r="DG8" i="3"/>
  <c r="DB54" i="3"/>
  <c r="DF8" i="3" s="1"/>
  <c r="DE66" i="3" s="1"/>
  <c r="N83" i="3"/>
  <c r="BD9" i="3" s="1"/>
  <c r="BD33" i="3" s="1"/>
  <c r="K107" i="2"/>
  <c r="H107" i="2"/>
  <c r="K107" i="1"/>
  <c r="H107" i="1"/>
  <c r="AB86" i="3"/>
  <c r="AB85" i="3"/>
  <c r="AB81" i="3"/>
  <c r="V83" i="3"/>
  <c r="CR9" i="3" s="1"/>
  <c r="U83" i="3"/>
  <c r="CM9" i="3" s="1"/>
  <c r="T83" i="3"/>
  <c r="CH9" i="3" s="1"/>
  <c r="S83" i="3"/>
  <c r="CC9" i="3" s="1"/>
  <c r="R83" i="3"/>
  <c r="BX9" i="3" s="1"/>
  <c r="Q83" i="3"/>
  <c r="BS9" i="3" s="1"/>
  <c r="P83" i="3"/>
  <c r="BN9" i="3" s="1"/>
  <c r="O83" i="3"/>
  <c r="BI9" i="3" s="1"/>
  <c r="J83" i="3"/>
  <c r="I83" i="3"/>
  <c r="H83" i="3"/>
  <c r="G83" i="3"/>
  <c r="F83" i="3"/>
  <c r="E83" i="3"/>
  <c r="D83" i="3"/>
  <c r="C83" i="3"/>
  <c r="B83" i="3"/>
  <c r="AY34" i="4" l="1"/>
  <c r="AT34" i="4"/>
  <c r="BS62" i="3"/>
  <c r="CM61" i="3"/>
  <c r="BX56" i="3"/>
  <c r="CR56" i="3"/>
  <c r="BI56" i="3"/>
  <c r="CC56" i="3"/>
  <c r="BN56" i="3"/>
  <c r="CH33" i="3"/>
  <c r="DL10" i="3"/>
  <c r="AT60" i="3"/>
  <c r="DM10" i="3"/>
  <c r="W83" i="3"/>
  <c r="K83" i="3"/>
  <c r="AD86" i="3"/>
  <c r="AC86" i="3" s="1"/>
  <c r="AD80" i="3"/>
  <c r="AC80" i="3" s="1"/>
  <c r="AD84" i="3"/>
  <c r="AC84" i="3" s="1"/>
  <c r="AD81" i="3"/>
  <c r="AC81" i="3" s="1"/>
  <c r="AD85" i="3"/>
  <c r="AC85" i="3" s="1"/>
  <c r="AD82" i="3"/>
  <c r="AC82" i="3" s="1"/>
  <c r="AD83" i="3"/>
  <c r="AC83" i="3" s="1"/>
  <c r="AD87" i="3"/>
  <c r="AC87" i="3" s="1"/>
  <c r="AD88" i="3"/>
  <c r="AC88" i="3" s="1"/>
  <c r="AA70" i="3"/>
  <c r="AB70" i="3" s="1"/>
  <c r="AA69" i="3"/>
  <c r="AB69" i="3" s="1"/>
  <c r="AA68" i="3"/>
  <c r="AB68" i="3" s="1"/>
  <c r="AA67" i="3"/>
  <c r="AB67" i="3" s="1"/>
  <c r="AA66" i="3"/>
  <c r="AB66" i="3" s="1"/>
  <c r="AA65" i="3"/>
  <c r="AB65" i="3" s="1"/>
  <c r="AA64" i="3"/>
  <c r="AB64" i="3" s="1"/>
  <c r="AA63" i="3"/>
  <c r="AB63" i="3" s="1"/>
  <c r="AA62" i="3"/>
  <c r="AB62" i="3" s="1"/>
  <c r="AA45" i="3"/>
  <c r="CS8" i="3"/>
  <c r="CN8" i="3"/>
  <c r="CI8" i="3"/>
  <c r="CD8" i="3"/>
  <c r="BY8" i="3"/>
  <c r="BT8" i="3"/>
  <c r="BO8" i="3"/>
  <c r="BJ8" i="3"/>
  <c r="BE8" i="3"/>
  <c r="AZ8" i="3"/>
  <c r="AU8" i="3"/>
  <c r="V65" i="3"/>
  <c r="CR8" i="3" s="1"/>
  <c r="U65" i="3"/>
  <c r="T65" i="3"/>
  <c r="CH8" i="3" s="1"/>
  <c r="CH32" i="3" s="1"/>
  <c r="S65" i="3"/>
  <c r="CC8" i="3" s="1"/>
  <c r="CC55" i="3" s="1"/>
  <c r="R65" i="3"/>
  <c r="BX8" i="3" s="1"/>
  <c r="BX55" i="3" s="1"/>
  <c r="Q65" i="3"/>
  <c r="P65" i="3"/>
  <c r="BN8" i="3" s="1"/>
  <c r="BN55" i="3" s="1"/>
  <c r="O65" i="3"/>
  <c r="BI8" i="3" s="1"/>
  <c r="BI55" i="3" s="1"/>
  <c r="N65" i="3"/>
  <c r="BD8" i="3" s="1"/>
  <c r="BD32" i="3" s="1"/>
  <c r="J65" i="3"/>
  <c r="I65" i="3"/>
  <c r="H65" i="3"/>
  <c r="G65" i="3"/>
  <c r="F65" i="3"/>
  <c r="E65" i="3"/>
  <c r="D65" i="3"/>
  <c r="C65" i="3"/>
  <c r="B65" i="3"/>
  <c r="DG7" i="3"/>
  <c r="DB41" i="3"/>
  <c r="DF7" i="3" s="1"/>
  <c r="DE65" i="3" s="1"/>
  <c r="K94" i="2"/>
  <c r="H94" i="2"/>
  <c r="K94" i="1"/>
  <c r="H94" i="1"/>
  <c r="AT59" i="3" l="1"/>
  <c r="CR55" i="3"/>
  <c r="AY60" i="3"/>
  <c r="AD62" i="3"/>
  <c r="AC62" i="3" s="1"/>
  <c r="AD67" i="3"/>
  <c r="AC67" i="3" s="1"/>
  <c r="BS8" i="3"/>
  <c r="BS61" i="3" s="1"/>
  <c r="CM8" i="3"/>
  <c r="CM60" i="3" s="1"/>
  <c r="AD65" i="3"/>
  <c r="AC65" i="3" s="1"/>
  <c r="AD64" i="3"/>
  <c r="AC64" i="3" s="1"/>
  <c r="AD68" i="3"/>
  <c r="AC68" i="3" s="1"/>
  <c r="AD69" i="3"/>
  <c r="AC69" i="3" s="1"/>
  <c r="AD66" i="3"/>
  <c r="AC66" i="3" s="1"/>
  <c r="AD70" i="3"/>
  <c r="AC70" i="3" s="1"/>
  <c r="W65" i="3"/>
  <c r="AY59" i="3" s="1"/>
  <c r="K65" i="3"/>
  <c r="AB45" i="3"/>
  <c r="AD45" i="3" s="1"/>
  <c r="AC45" i="3" s="1"/>
  <c r="DG6" i="3"/>
  <c r="CS7" i="3"/>
  <c r="CN7" i="3"/>
  <c r="CI7" i="3"/>
  <c r="CD7" i="3"/>
  <c r="BY7" i="3"/>
  <c r="BT7" i="3"/>
  <c r="BO7" i="3"/>
  <c r="BJ7" i="3"/>
  <c r="BE7" i="3"/>
  <c r="AZ7" i="3"/>
  <c r="AU7" i="3"/>
  <c r="AA53" i="3"/>
  <c r="AB53" i="3" s="1"/>
  <c r="AA52" i="3"/>
  <c r="AB52" i="3" s="1"/>
  <c r="AA51" i="3"/>
  <c r="AB51" i="3" s="1"/>
  <c r="AA50" i="3"/>
  <c r="AB50" i="3" s="1"/>
  <c r="AA49" i="3"/>
  <c r="AB49" i="3" s="1"/>
  <c r="AA48" i="3"/>
  <c r="AB48" i="3" s="1"/>
  <c r="AA47" i="3"/>
  <c r="AB47" i="3" s="1"/>
  <c r="AA46" i="3"/>
  <c r="AB46" i="3" s="1"/>
  <c r="DB28" i="3"/>
  <c r="DF6" i="3" s="1"/>
  <c r="DE64" i="3" s="1"/>
  <c r="V47" i="3"/>
  <c r="CR7" i="3" s="1"/>
  <c r="CR54" i="3" s="1"/>
  <c r="U47" i="3"/>
  <c r="CM7" i="3" s="1"/>
  <c r="T47" i="3"/>
  <c r="CH7" i="3" s="1"/>
  <c r="S47" i="3"/>
  <c r="CC7" i="3" s="1"/>
  <c r="R47" i="3"/>
  <c r="BX7" i="3" s="1"/>
  <c r="BX54" i="3" s="1"/>
  <c r="Q47" i="3"/>
  <c r="BS7" i="3" s="1"/>
  <c r="P47" i="3"/>
  <c r="BN7" i="3" s="1"/>
  <c r="O47" i="3"/>
  <c r="BI7" i="3" s="1"/>
  <c r="N47" i="3"/>
  <c r="BD7" i="3" s="1"/>
  <c r="BD31" i="3" s="1"/>
  <c r="J47" i="3"/>
  <c r="I47" i="3"/>
  <c r="H47" i="3"/>
  <c r="G47" i="3"/>
  <c r="F47" i="3"/>
  <c r="E47" i="3"/>
  <c r="D47" i="3"/>
  <c r="C47" i="3"/>
  <c r="B47" i="3"/>
  <c r="K81" i="2"/>
  <c r="H81" i="2"/>
  <c r="K81" i="1"/>
  <c r="H81" i="1"/>
  <c r="CH31" i="3" l="1"/>
  <c r="AD46" i="3"/>
  <c r="AC46" i="3" s="1"/>
  <c r="AD47" i="3"/>
  <c r="AC47" i="3" s="1"/>
  <c r="AD51" i="3"/>
  <c r="AC51" i="3" s="1"/>
  <c r="AD48" i="3"/>
  <c r="AC48" i="3" s="1"/>
  <c r="AD52" i="3"/>
  <c r="AC52" i="3" s="1"/>
  <c r="BN54" i="3"/>
  <c r="AD50" i="3"/>
  <c r="AC50" i="3" s="1"/>
  <c r="BI54" i="3"/>
  <c r="CC54" i="3"/>
  <c r="BS60" i="3"/>
  <c r="AD53" i="3"/>
  <c r="AC53" i="3" s="1"/>
  <c r="AD49" i="3"/>
  <c r="AC49" i="3" s="1"/>
  <c r="AY58" i="3"/>
  <c r="CM59" i="3"/>
  <c r="AD63" i="3"/>
  <c r="AC63" i="3" s="1"/>
  <c r="W47" i="3"/>
  <c r="K47" i="3"/>
  <c r="DG5" i="3"/>
  <c r="DB15" i="3"/>
  <c r="DF5" i="3" s="1"/>
  <c r="DE63" i="3" s="1"/>
  <c r="CS6" i="3"/>
  <c r="CS5" i="3"/>
  <c r="CN6" i="3"/>
  <c r="CN5" i="3"/>
  <c r="CI6" i="3"/>
  <c r="CI5" i="3"/>
  <c r="CD6" i="3"/>
  <c r="CD5" i="3"/>
  <c r="BY6" i="3"/>
  <c r="BY5" i="3"/>
  <c r="BT6" i="3"/>
  <c r="BT5" i="3"/>
  <c r="BO6" i="3"/>
  <c r="BO5" i="3"/>
  <c r="BJ6" i="3"/>
  <c r="BJ5" i="3"/>
  <c r="BE6" i="3"/>
  <c r="BE5" i="3"/>
  <c r="AZ6" i="3"/>
  <c r="AZ5" i="3"/>
  <c r="AU6" i="3"/>
  <c r="AU5" i="3"/>
  <c r="AA36" i="3"/>
  <c r="AB36" i="3" s="1"/>
  <c r="AD36" i="3" s="1"/>
  <c r="AA35" i="3"/>
  <c r="AB35" i="3" s="1"/>
  <c r="AD35" i="3" s="1"/>
  <c r="AC35" i="3" s="1"/>
  <c r="AA34" i="3"/>
  <c r="AB34" i="3" s="1"/>
  <c r="AD34" i="3" s="1"/>
  <c r="AC34" i="3" s="1"/>
  <c r="AA33" i="3"/>
  <c r="AB33" i="3" s="1"/>
  <c r="AD33" i="3" s="1"/>
  <c r="AC33" i="3" s="1"/>
  <c r="AA32" i="3"/>
  <c r="AB32" i="3" s="1"/>
  <c r="AA31" i="3"/>
  <c r="AB31" i="3" s="1"/>
  <c r="AD31" i="3" s="1"/>
  <c r="AC31" i="3" s="1"/>
  <c r="AA30" i="3"/>
  <c r="AB30" i="3" s="1"/>
  <c r="AD30" i="3" s="1"/>
  <c r="AC30" i="3" s="1"/>
  <c r="AA29" i="3"/>
  <c r="AB29" i="3" s="1"/>
  <c r="AD29" i="3" s="1"/>
  <c r="AC29" i="3" s="1"/>
  <c r="AA28" i="3"/>
  <c r="AB28" i="3" s="1"/>
  <c r="AD28" i="3" s="1"/>
  <c r="AA11" i="3"/>
  <c r="AA19" i="3"/>
  <c r="V29" i="3"/>
  <c r="CR6" i="3" s="1"/>
  <c r="CR53" i="3" s="1"/>
  <c r="U29" i="3"/>
  <c r="CM6" i="3" s="1"/>
  <c r="CM58" i="3" s="1"/>
  <c r="T29" i="3"/>
  <c r="CH6" i="3" s="1"/>
  <c r="CH30" i="3" s="1"/>
  <c r="S29" i="3"/>
  <c r="CC6" i="3" s="1"/>
  <c r="CC53" i="3" s="1"/>
  <c r="R29" i="3"/>
  <c r="BX6" i="3" s="1"/>
  <c r="BX53" i="3" s="1"/>
  <c r="Q29" i="3"/>
  <c r="BS6" i="3" s="1"/>
  <c r="BS59" i="3" s="1"/>
  <c r="P29" i="3"/>
  <c r="BN6" i="3" s="1"/>
  <c r="BN53" i="3" s="1"/>
  <c r="O29" i="3"/>
  <c r="BI6" i="3" s="1"/>
  <c r="BI53" i="3" s="1"/>
  <c r="N29" i="3"/>
  <c r="BD6" i="3" s="1"/>
  <c r="BD30" i="3" s="1"/>
  <c r="J29" i="3"/>
  <c r="I29" i="3"/>
  <c r="H29" i="3"/>
  <c r="G29" i="3"/>
  <c r="F29" i="3"/>
  <c r="E29" i="3"/>
  <c r="D29" i="3"/>
  <c r="C29" i="3"/>
  <c r="B29" i="3"/>
  <c r="K68" i="1"/>
  <c r="H68" i="1"/>
  <c r="K68" i="2"/>
  <c r="H68" i="2"/>
  <c r="H55" i="2"/>
  <c r="K55" i="1"/>
  <c r="H55" i="1"/>
  <c r="AT58" i="3" l="1"/>
  <c r="AC28" i="3"/>
  <c r="AC36" i="3"/>
  <c r="AD32" i="3"/>
  <c r="AC32" i="3" s="1"/>
  <c r="W29" i="3"/>
  <c r="AY57" i="3" s="1"/>
  <c r="K29" i="3"/>
  <c r="AT57" i="3" s="1"/>
  <c r="AA18" i="3"/>
  <c r="AA17" i="3"/>
  <c r="AA16" i="3"/>
  <c r="AA15" i="3"/>
  <c r="AA14" i="3"/>
  <c r="AA13" i="3"/>
  <c r="AA12" i="3"/>
  <c r="O13" i="3"/>
  <c r="BI5" i="3" s="1"/>
  <c r="P13" i="3"/>
  <c r="BN5" i="3" s="1"/>
  <c r="Q13" i="3"/>
  <c r="BS5" i="3" s="1"/>
  <c r="R13" i="3"/>
  <c r="BX5" i="3" s="1"/>
  <c r="S13" i="3"/>
  <c r="CC5" i="3" s="1"/>
  <c r="T13" i="3"/>
  <c r="CH5" i="3" s="1"/>
  <c r="U13" i="3"/>
  <c r="CM5" i="3" s="1"/>
  <c r="V13" i="3"/>
  <c r="CR5" i="3" s="1"/>
  <c r="N13" i="3"/>
  <c r="BD5" i="3" s="1"/>
  <c r="C13" i="3"/>
  <c r="D13" i="3"/>
  <c r="E13" i="3"/>
  <c r="F13" i="3"/>
  <c r="G13" i="3"/>
  <c r="H13" i="3"/>
  <c r="I13" i="3"/>
  <c r="J13" i="3"/>
  <c r="B13" i="3"/>
  <c r="K42" i="1"/>
  <c r="H42" i="1"/>
  <c r="H42" i="2"/>
  <c r="H29" i="2"/>
  <c r="K29" i="1"/>
  <c r="H29" i="1"/>
  <c r="H16" i="2"/>
  <c r="K16" i="1"/>
  <c r="H16" i="1"/>
  <c r="K13" i="3" l="1"/>
  <c r="W13" i="3"/>
  <c r="AD13" i="3" l="1"/>
  <c r="AD14" i="3" s="1"/>
</calcChain>
</file>

<file path=xl/sharedStrings.xml><?xml version="1.0" encoding="utf-8"?>
<sst xmlns="http://schemas.openxmlformats.org/spreadsheetml/2006/main" count="6715" uniqueCount="576">
  <si>
    <t xml:space="preserve">Date </t>
  </si>
  <si>
    <t xml:space="preserve">Feeding </t>
  </si>
  <si>
    <t xml:space="preserve">Notes: </t>
  </si>
  <si>
    <t>Batch 4</t>
  </si>
  <si>
    <t>Hatch Date: 2/2/2019</t>
  </si>
  <si>
    <t>Batch 10</t>
  </si>
  <si>
    <t>Hatch Date: 3/1/2019</t>
  </si>
  <si>
    <t>Agard</t>
  </si>
  <si>
    <t xml:space="preserve"> -Set up 4 tanks with 100 Aplysia in each. Started feefing normal/ad lib rations</t>
  </si>
  <si>
    <t xml:space="preserve"> -I didn't feed but looks like fresh food was in their tanks. Maybe someone else fed or the food was from yesterday</t>
  </si>
  <si>
    <t xml:space="preserve"> - did not come in today</t>
  </si>
  <si>
    <t>no feed</t>
  </si>
  <si>
    <t xml:space="preserve"> - Set up 2 new tanks with 100 Aplysia in each from batch 10</t>
  </si>
  <si>
    <t xml:space="preserve"> -set up 2 tanks with 100 Aplysia in each from batch 10</t>
  </si>
  <si>
    <t xml:space="preserve"> -still had Agard in tanks</t>
  </si>
  <si>
    <t>Ulva</t>
  </si>
  <si>
    <t xml:space="preserve"> - fed light ulva </t>
  </si>
  <si>
    <t xml:space="preserve"> - ulva was still in both tanks</t>
  </si>
  <si>
    <t xml:space="preserve"> - ulva was still in tanks on right</t>
  </si>
  <si>
    <t xml:space="preserve"> - fed agard today at 12:10</t>
  </si>
  <si>
    <t xml:space="preserve"> - transferred animals in to small slit cages today n=96/cage</t>
  </si>
  <si>
    <t xml:space="preserve"> - 70.5g Agard at 1:30.     - at 3:30 most of the food was gone so added 30g more to each tank in batch 4.    -batch 10 was left with 70.5g       - first time weighing out food for nominally as lib       - all you can eat for 4 hours w/little left over      - After 4 hours in cohort 4; 3 of the 4 cages were emply. Try 110-115g tomorrow</t>
  </si>
  <si>
    <t xml:space="preserve"> - 120g cohort 4 at 10:05.     - checked again after 4 hours and it was a good amount w/very little left over in tanks</t>
  </si>
  <si>
    <t xml:space="preserve"> - fed over the weeked by Alexis.  - same rations</t>
  </si>
  <si>
    <t xml:space="preserve"> - did not feed today.     -mover cohort 10 into small slit casges today</t>
  </si>
  <si>
    <t xml:space="preserve"> - 70.5g agard at 1:30.      - first time weighing out food for nominally ad lib.    -all you can eat for 4 hours w/little left over</t>
  </si>
  <si>
    <t xml:space="preserve"> - 60g at 10:05</t>
  </si>
  <si>
    <t xml:space="preserve"> - fed over the weekend by Alexis       -same rations</t>
  </si>
  <si>
    <t xml:space="preserve"> -60g agard at 10:20am</t>
  </si>
  <si>
    <t xml:space="preserve"> -65g </t>
  </si>
  <si>
    <t xml:space="preserve"> -65g at 11:00</t>
  </si>
  <si>
    <t xml:space="preserve"> -120g agard</t>
  </si>
  <si>
    <t xml:space="preserve"> -started CR conditions on batch 4        -AL=120g     -CR=72g           -CR: food gone after 2 hours       -AL:food gone in about 3 hours. More foodshould be added tomorrow       - started CR today      -Dustin took about 120 animals from each batch for Sathya today    -recount tomorrow</t>
  </si>
  <si>
    <t xml:space="preserve"> -65g at 11:00         -Dustin took about 120 animals from each batch for Sathya today    -recount tomorrow</t>
  </si>
  <si>
    <t xml:space="preserve"> - CR=72g      -AL=120g      at 11:00</t>
  </si>
  <si>
    <t xml:space="preserve"> - CR=72g      -AL=120g      at 2:00</t>
  </si>
  <si>
    <t xml:space="preserve"> - CR= 78g    -AL=130g  at 10:30     -CR: finished at 12:42      -AL: finished at 2:42       - added 75g Agard to AL to se if animals are satiated of if they will still eat at 3:00pm    -After 2 hours animals were still actively eating</t>
  </si>
  <si>
    <t xml:space="preserve"> - doubled up on AL rations    -CR=78g    -AL = 260g  at 10:40       -CR:done eating at 12:40     </t>
  </si>
  <si>
    <t xml:space="preserve"> - CR=78g     -AL=260g    at 3:10       -Clean tanks</t>
  </si>
  <si>
    <t xml:space="preserve"> -CR = 90g    -AL=260g   at 10:00.      -CR: food was gone at 1:00pm (3hours they finished all their food)</t>
  </si>
  <si>
    <t xml:space="preserve"> -CR=90g    -AL = 260g       at 12:20</t>
  </si>
  <si>
    <t xml:space="preserve"> -CR=100g    -AL=260g      at 2:55</t>
  </si>
  <si>
    <t xml:space="preserve"> -70g at 2:00</t>
  </si>
  <si>
    <t xml:space="preserve"> -75g at 10:30</t>
  </si>
  <si>
    <t xml:space="preserve"> -80g at 10:40       - food was almost completely done at 2:00. Tomorrow add more food</t>
  </si>
  <si>
    <t xml:space="preserve"> -100g at 3:10          -cleaned tanks at 3:00</t>
  </si>
  <si>
    <t xml:space="preserve"> -100g at 10:00</t>
  </si>
  <si>
    <t xml:space="preserve"> -130g at 12:20</t>
  </si>
  <si>
    <t xml:space="preserve"> -130g at 2:55</t>
  </si>
  <si>
    <t>Weights</t>
  </si>
  <si>
    <t>AL</t>
  </si>
  <si>
    <t>CR</t>
  </si>
  <si>
    <t>Week</t>
  </si>
  <si>
    <t>Actual indv weights</t>
  </si>
  <si>
    <t xml:space="preserve">avg of 10 </t>
  </si>
  <si>
    <t>7/07-7/13/2019</t>
  </si>
  <si>
    <t xml:space="preserve"> -130g at 2:10</t>
  </si>
  <si>
    <t xml:space="preserve"> -150g at 9:45</t>
  </si>
  <si>
    <t xml:space="preserve"> -150g at 4:05pm</t>
  </si>
  <si>
    <t xml:space="preserve"> -150g at 10:40</t>
  </si>
  <si>
    <t>Agard and Ulva</t>
  </si>
  <si>
    <t xml:space="preserve"> -150g at 9:40        -today also added 10% Ulva to each tank. 10% of the weight of Agard = 15g ulva</t>
  </si>
  <si>
    <t xml:space="preserve"> -150g Agard. - 15g Ulva</t>
  </si>
  <si>
    <t xml:space="preserve"> - CR=100g   -AL = 260g  at 2:10</t>
  </si>
  <si>
    <t xml:space="preserve"> - CR=100g   -AL=260g.  At 9:45</t>
  </si>
  <si>
    <t xml:space="preserve"> -CR =100g.      -AL=260g at 4:05</t>
  </si>
  <si>
    <t xml:space="preserve"> -CR = 100g    -AL = 260g at 10:40</t>
  </si>
  <si>
    <t xml:space="preserve"> -CR = 100g   -AL = 260g          -today also added an additional 10% ulva to each tank. 10% of the weight og Agard.  CR=10g.  AL=26g</t>
  </si>
  <si>
    <t xml:space="preserve"> -CR = 100g Agard and 10g Ulva          -AL = 260g Agard and 26g Ulva</t>
  </si>
  <si>
    <t>7/14-7/20/2019</t>
  </si>
  <si>
    <t xml:space="preserve"> -150g Agard. - 15g Ulva at 10:20</t>
  </si>
  <si>
    <t xml:space="preserve"> -150g Agard. - 15g Ulva at 11:45</t>
  </si>
  <si>
    <t xml:space="preserve"> -150g Agard. - 15g Ulva at 12:00</t>
  </si>
  <si>
    <t xml:space="preserve"> -150g Agard. - 15g Ulva at11:30</t>
  </si>
  <si>
    <t>7/21-7/27/2019</t>
  </si>
  <si>
    <t xml:space="preserve"> -CR = 100g Agard and 10g Ulva          -AL = 260g Agard and 26g Ulva     at 10:20</t>
  </si>
  <si>
    <t xml:space="preserve"> -CR = 100g Agard and 10g Ulva          -AL = 260g Agard and 26g Ulva     at 11:45</t>
  </si>
  <si>
    <t xml:space="preserve"> -CR = 100g Agard and 10g Ulva          -AL = 260g Agard and 26g Ulva     at 12:00</t>
  </si>
  <si>
    <t xml:space="preserve"> -150g Agard. - 15g Ulva at11:00</t>
  </si>
  <si>
    <t xml:space="preserve"> - moved animals to exercise conditions, 5 Aplysia per tank, 9 tanks per treatment</t>
  </si>
  <si>
    <t>AL Tanks</t>
  </si>
  <si>
    <t>A</t>
  </si>
  <si>
    <t>B</t>
  </si>
  <si>
    <t>C</t>
  </si>
  <si>
    <t>D</t>
  </si>
  <si>
    <t>E</t>
  </si>
  <si>
    <t>F</t>
  </si>
  <si>
    <t>G</t>
  </si>
  <si>
    <t>H</t>
  </si>
  <si>
    <t>I</t>
  </si>
  <si>
    <t>WEIGHTS</t>
  </si>
  <si>
    <t>J</t>
  </si>
  <si>
    <t>K</t>
  </si>
  <si>
    <t>L</t>
  </si>
  <si>
    <t>M</t>
  </si>
  <si>
    <t>N</t>
  </si>
  <si>
    <t>O</t>
  </si>
  <si>
    <t>P</t>
  </si>
  <si>
    <t>Q</t>
  </si>
  <si>
    <t>R</t>
  </si>
  <si>
    <t>WEIGHTS (g)</t>
  </si>
  <si>
    <t>average</t>
  </si>
  <si>
    <t>total average</t>
  </si>
  <si>
    <t>CR Tanks</t>
  </si>
  <si>
    <t xml:space="preserve">CR = 45% body weight per week </t>
  </si>
  <si>
    <t>CR = 7.5% body weight per day * 6 days a week</t>
  </si>
  <si>
    <t>Total average * 5 per tank</t>
  </si>
  <si>
    <t>7.5% of average * 5</t>
  </si>
  <si>
    <t>7/28-8/03/2019</t>
  </si>
  <si>
    <t>8/04-8/10/2019</t>
  </si>
  <si>
    <t>began 8/03/2019</t>
  </si>
  <si>
    <r>
      <rPr>
        <b/>
        <sz val="12"/>
        <color theme="1"/>
        <rFont val="Calibri"/>
        <family val="2"/>
        <scheme val="minor"/>
      </rPr>
      <t>NOTES:</t>
    </r>
    <r>
      <rPr>
        <sz val="12"/>
        <color theme="1"/>
        <rFont val="Calibri"/>
        <family val="2"/>
        <scheme val="minor"/>
      </rPr>
      <t xml:space="preserve"> after week one all tanks either lost weight or growth became stagnent. Will increase CR rations and feed per tank (not average all tanks)</t>
    </r>
  </si>
  <si>
    <t xml:space="preserve">CR = 75% body weight per week </t>
  </si>
  <si>
    <t>CR = 12.5% body weight per day * 6 days a week</t>
  </si>
  <si>
    <r>
      <rPr>
        <b/>
        <sz val="12"/>
        <color theme="1"/>
        <rFont val="Calibri"/>
        <family val="2"/>
        <scheme val="minor"/>
      </rPr>
      <t>NOTES:</t>
    </r>
    <r>
      <rPr>
        <sz val="12"/>
        <color theme="1"/>
        <rFont val="Calibri"/>
        <family val="2"/>
        <scheme val="minor"/>
      </rPr>
      <t xml:space="preserve"> feeding is now 12.5% body weight Agard and 10% of that Ulva</t>
    </r>
  </si>
  <si>
    <t>Raw Weights</t>
  </si>
  <si>
    <t>CR determination</t>
  </si>
  <si>
    <t>Growth Curves</t>
  </si>
  <si>
    <t>week</t>
  </si>
  <si>
    <t>inclusive ad-lib</t>
  </si>
  <si>
    <t>inclusive CR</t>
  </si>
  <si>
    <t>CR tank J</t>
  </si>
  <si>
    <t>CR tank K</t>
  </si>
  <si>
    <t>CR tank L</t>
  </si>
  <si>
    <t>CR tank M</t>
  </si>
  <si>
    <t>CR tank N</t>
  </si>
  <si>
    <t>CR tank O</t>
  </si>
  <si>
    <t>CR tank P</t>
  </si>
  <si>
    <t>CR tank Q</t>
  </si>
  <si>
    <t>CR tank R</t>
  </si>
  <si>
    <t>stdev</t>
  </si>
  <si>
    <t>7/30-8/05/19</t>
  </si>
  <si>
    <t>Tank sums on 7/30</t>
  </si>
  <si>
    <t>Tank sums on 8/06</t>
  </si>
  <si>
    <t>Week:</t>
  </si>
  <si>
    <t xml:space="preserve"> **initial weights after putting in exercise</t>
  </si>
  <si>
    <r>
      <rPr>
        <b/>
        <sz val="12"/>
        <color theme="1"/>
        <rFont val="Calibri"/>
        <family val="2"/>
        <scheme val="minor"/>
      </rPr>
      <t>NOTES:</t>
    </r>
    <r>
      <rPr>
        <sz val="12"/>
        <color theme="1"/>
        <rFont val="Calibri"/>
        <family val="2"/>
        <scheme val="minor"/>
      </rPr>
      <t xml:space="preserve"> missed two days of feeding this week. Animals only received food on 5 days which is 37.5% average body weight per week plus the 15g Agard and 5g Ulva per tank the day of set up 7/30/19</t>
    </r>
  </si>
  <si>
    <r>
      <rPr>
        <b/>
        <sz val="12"/>
        <color theme="1"/>
        <rFont val="Calibri"/>
        <family val="2"/>
        <scheme val="minor"/>
      </rPr>
      <t xml:space="preserve">NOTES: </t>
    </r>
    <r>
      <rPr>
        <sz val="12"/>
        <color theme="1"/>
        <rFont val="Calibri"/>
        <family val="2"/>
        <scheme val="minor"/>
      </rPr>
      <t>-for this first week I will be feeding 8g Agard and 2g Ulva total of 10g food. This is in an attempt to standardize weights. If it doesn’t work I will reasses next week and do CR per tank and not total</t>
    </r>
  </si>
  <si>
    <r>
      <rPr>
        <b/>
        <sz val="12"/>
        <color theme="1"/>
        <rFont val="Calibri"/>
        <family val="2"/>
        <scheme val="minor"/>
      </rPr>
      <t>NOTES:</t>
    </r>
    <r>
      <rPr>
        <sz val="12"/>
        <color theme="1"/>
        <rFont val="Calibri"/>
        <family val="2"/>
        <scheme val="minor"/>
      </rPr>
      <t xml:space="preserve"> the first day of food totaled 20g per tank which kind of makes it a double day so animals still received 45% average body weight just over 5 days and not 6</t>
    </r>
  </si>
  <si>
    <t>Batch #4 in hatchery conditions</t>
  </si>
  <si>
    <t>8/11-8/17/2019</t>
  </si>
  <si>
    <t>Date animals went in exercise:</t>
  </si>
  <si>
    <t>8/06-8/12/19</t>
  </si>
  <si>
    <t>date</t>
  </si>
  <si>
    <t>8/13-8/19/19</t>
  </si>
  <si>
    <t>Date</t>
  </si>
  <si>
    <t>Tank sums on 8/13</t>
  </si>
  <si>
    <r>
      <rPr>
        <b/>
        <sz val="12"/>
        <color theme="1"/>
        <rFont val="Calibri"/>
        <family val="2"/>
        <scheme val="minor"/>
      </rPr>
      <t>NOTES:</t>
    </r>
    <r>
      <rPr>
        <sz val="12"/>
        <color theme="1"/>
        <rFont val="Calibri"/>
        <family val="2"/>
        <scheme val="minor"/>
      </rPr>
      <t xml:space="preserve"> weights are beging to increase. The average weight gain in CR animals was 2.7g which is near 10% AL aniamls at 23.7g weight gain for the week</t>
    </r>
  </si>
  <si>
    <r>
      <rPr>
        <b/>
        <sz val="12"/>
        <color theme="1"/>
        <rFont val="Calibri"/>
        <family val="2"/>
        <scheme val="minor"/>
      </rPr>
      <t>NOTES:</t>
    </r>
    <r>
      <rPr>
        <sz val="12"/>
        <color theme="1"/>
        <rFont val="Calibri"/>
        <family val="2"/>
        <scheme val="minor"/>
      </rPr>
      <t xml:space="preserve"> average weight gain last week for hatchery fed animals was 4.3g </t>
    </r>
  </si>
  <si>
    <r>
      <rPr>
        <b/>
        <sz val="12"/>
        <color theme="1"/>
        <rFont val="Calibri"/>
        <family val="2"/>
        <scheme val="minor"/>
      </rPr>
      <t>NOTES:</t>
    </r>
    <r>
      <rPr>
        <sz val="12"/>
        <color theme="1"/>
        <rFont val="Calibri"/>
        <family val="2"/>
        <scheme val="minor"/>
      </rPr>
      <t xml:space="preserve"> I will keep at current rations for CR and reasses next week if CR aniamls begin to grow as fast as hatchery fed animals</t>
    </r>
  </si>
  <si>
    <t>8/18-8/24/2019</t>
  </si>
  <si>
    <t>8/6-8/12/19</t>
  </si>
  <si>
    <t>8/06-8/13/19</t>
  </si>
  <si>
    <t>average weight gain for week 8/13-8/19 (g)</t>
  </si>
  <si>
    <t>average weight gain for week 8/6-8/12 (g)</t>
  </si>
  <si>
    <t>8/20-8/26/19</t>
  </si>
  <si>
    <r>
      <rPr>
        <b/>
        <sz val="12"/>
        <color theme="1"/>
        <rFont val="Calibri"/>
        <family val="2"/>
        <scheme val="minor"/>
      </rPr>
      <t>NOTES:</t>
    </r>
    <r>
      <rPr>
        <sz val="12"/>
        <color theme="1"/>
        <rFont val="Calibri"/>
        <family val="2"/>
        <scheme val="minor"/>
      </rPr>
      <t xml:space="preserve"> weights increased too much this week in CR animals. The average weight gaine in CR animals was 5.3g which is near 12% AL animals at 42.7 but</t>
    </r>
  </si>
  <si>
    <r>
      <rPr>
        <b/>
        <sz val="12"/>
        <color theme="1"/>
        <rFont val="Calibri"/>
        <family val="2"/>
        <scheme val="minor"/>
      </rPr>
      <t>NOTES:</t>
    </r>
    <r>
      <rPr>
        <sz val="12"/>
        <color theme="1"/>
        <rFont val="Calibri"/>
        <family val="2"/>
        <scheme val="minor"/>
      </rPr>
      <t xml:space="preserve"> the average weight gain of hatchery fed animals last week was 7.6g so so CR animals are at 70% that growth (I want it to be smaller)</t>
    </r>
  </si>
  <si>
    <r>
      <rPr>
        <b/>
        <sz val="12"/>
        <color theme="1"/>
        <rFont val="Calibri"/>
        <family val="2"/>
        <scheme val="minor"/>
      </rPr>
      <t>NOTES:</t>
    </r>
    <r>
      <rPr>
        <sz val="12"/>
        <color theme="1"/>
        <rFont val="Calibri"/>
        <family val="2"/>
        <scheme val="minor"/>
      </rPr>
      <t xml:space="preserve"> I don't want to take too much food away so this week I will reduce to 55% body mass of food per week</t>
    </r>
  </si>
  <si>
    <r>
      <rPr>
        <b/>
        <sz val="12"/>
        <color theme="1"/>
        <rFont val="Calibri"/>
        <family val="2"/>
        <scheme val="minor"/>
      </rPr>
      <t>NOTES:</t>
    </r>
    <r>
      <rPr>
        <sz val="12"/>
        <color theme="1"/>
        <rFont val="Calibri"/>
        <family val="2"/>
        <scheme val="minor"/>
      </rPr>
      <t xml:space="preserve"> This means if standard hatchery rearing is at 90% body mass per week and I feed 55% body mass per week then </t>
    </r>
  </si>
  <si>
    <r>
      <rPr>
        <b/>
        <sz val="12"/>
        <color theme="1"/>
        <rFont val="Calibri"/>
        <family val="2"/>
        <scheme val="minor"/>
      </rPr>
      <t>NOTES:</t>
    </r>
    <r>
      <rPr>
        <sz val="12"/>
        <color theme="1"/>
        <rFont val="Calibri"/>
        <family val="2"/>
        <scheme val="minor"/>
      </rPr>
      <t xml:space="preserve"> I am essentailly feeding ~60% (61.1%) the diet of standard hatchery fed animals.</t>
    </r>
  </si>
  <si>
    <t xml:space="preserve">CR = 55% body weight per week </t>
  </si>
  <si>
    <t>CR = 9.2% body weight per day * 6 days a week</t>
  </si>
  <si>
    <t>8/27-9/03/19</t>
  </si>
  <si>
    <t>8/25-8/31/2019</t>
  </si>
  <si>
    <t>average weight gain for week 8/21-8/26 (g)</t>
  </si>
  <si>
    <t>average weight gain for week 8/13-8/29 (g)</t>
  </si>
  <si>
    <t>Growth Curves inclusive</t>
  </si>
  <si>
    <t>**** Stopped weighing these animals because their diet has been very inconsistant after I introduced a subset into excersice. These were just spare animals that I don't have a use for.</t>
  </si>
  <si>
    <t>9/01-9/07/2019</t>
  </si>
  <si>
    <t xml:space="preserve">  *Trained*</t>
  </si>
  <si>
    <t>average weight gain for week 8/27-9/03 (g)</t>
  </si>
  <si>
    <t>average weight (g)</t>
  </si>
  <si>
    <t>9/04-9/10/19</t>
  </si>
  <si>
    <t>Set aside for testing, values not incorperated into diet for thie tank</t>
  </si>
  <si>
    <t>Batch #10 in hatchery conditions</t>
  </si>
  <si>
    <t>average weight gain for week 9/04-9/10 (g)</t>
  </si>
  <si>
    <t>S</t>
  </si>
  <si>
    <t>T</t>
  </si>
  <si>
    <t>U</t>
  </si>
  <si>
    <t>V</t>
  </si>
  <si>
    <t>W</t>
  </si>
  <si>
    <t>X</t>
  </si>
  <si>
    <t>Y</t>
  </si>
  <si>
    <t>Z</t>
  </si>
  <si>
    <t>AB</t>
  </si>
  <si>
    <t>AC</t>
  </si>
  <si>
    <t>AD</t>
  </si>
  <si>
    <t>AE</t>
  </si>
  <si>
    <t>AF</t>
  </si>
  <si>
    <t>AG</t>
  </si>
  <si>
    <t>AH</t>
  </si>
  <si>
    <t>AI</t>
  </si>
  <si>
    <t>AJ</t>
  </si>
  <si>
    <t>AK</t>
  </si>
  <si>
    <t>CR tank AC</t>
  </si>
  <si>
    <t>CR tank AD</t>
  </si>
  <si>
    <t>CR tank AE</t>
  </si>
  <si>
    <t>CR tank AF</t>
  </si>
  <si>
    <t>CR tank AG</t>
  </si>
  <si>
    <t>CR tank AH</t>
  </si>
  <si>
    <t>CR tank AI</t>
  </si>
  <si>
    <t>CR tank AJ</t>
  </si>
  <si>
    <t>CR tank AK</t>
  </si>
  <si>
    <t>9/11-9/17/19</t>
  </si>
  <si>
    <t>average weight gain for week 9/11-9/17 (g)</t>
  </si>
  <si>
    <t>TANK IS EMPTY ALL ANIMALS SAMPLED</t>
  </si>
  <si>
    <r>
      <rPr>
        <b/>
        <sz val="12"/>
        <color theme="1"/>
        <rFont val="Calibri"/>
        <family val="2"/>
        <scheme val="minor"/>
      </rPr>
      <t>NOTES:</t>
    </r>
    <r>
      <rPr>
        <sz val="12"/>
        <color theme="1"/>
        <rFont val="Calibri"/>
        <family val="2"/>
        <scheme val="minor"/>
      </rPr>
      <t xml:space="preserve"> Every average tank weight went down since last week except for M</t>
    </r>
  </si>
  <si>
    <r>
      <rPr>
        <b/>
        <sz val="12"/>
        <color theme="1"/>
        <rFont val="Calibri"/>
        <family val="2"/>
        <scheme val="minor"/>
      </rPr>
      <t>NOTES:</t>
    </r>
    <r>
      <rPr>
        <sz val="12"/>
        <color theme="1"/>
        <rFont val="Calibri"/>
        <family val="2"/>
        <scheme val="minor"/>
      </rPr>
      <t xml:space="preserve"> Was going to increase the diet by 5% this week but then noticed that the hatchery reared animals also lost weight</t>
    </r>
  </si>
  <si>
    <r>
      <rPr>
        <b/>
        <sz val="12"/>
        <color theme="1"/>
        <rFont val="Calibri"/>
        <family val="2"/>
        <scheme val="minor"/>
      </rPr>
      <t>NOTES:</t>
    </r>
    <r>
      <rPr>
        <sz val="12"/>
        <color theme="1"/>
        <rFont val="Calibri"/>
        <family val="2"/>
        <scheme val="minor"/>
      </rPr>
      <t xml:space="preserve"> Will keep the same diet and reassess next week</t>
    </r>
  </si>
  <si>
    <t>**DUDS**</t>
  </si>
  <si>
    <t>9/18-9/25/19</t>
  </si>
  <si>
    <t>average weight gain for week 9/18-9/25 (g)</t>
  </si>
  <si>
    <r>
      <rPr>
        <b/>
        <sz val="12"/>
        <color theme="1"/>
        <rFont val="Calibri"/>
        <family val="2"/>
        <scheme val="minor"/>
      </rPr>
      <t>NOTES:</t>
    </r>
    <r>
      <rPr>
        <sz val="12"/>
        <color theme="1"/>
        <rFont val="Calibri"/>
        <family val="2"/>
        <scheme val="minor"/>
      </rPr>
      <t xml:space="preserve"> This is the second week in a row that multiple tanks lost weight throughout the week. To ensure proper growth I will raise rations by 10% for the week</t>
    </r>
  </si>
  <si>
    <r>
      <rPr>
        <b/>
        <sz val="12"/>
        <color theme="1"/>
        <rFont val="Calibri"/>
        <family val="2"/>
        <scheme val="minor"/>
      </rPr>
      <t>NOTES:</t>
    </r>
    <r>
      <rPr>
        <sz val="12"/>
        <color theme="1"/>
        <rFont val="Calibri"/>
        <family val="2"/>
        <scheme val="minor"/>
      </rPr>
      <t xml:space="preserve"> This week's rations will be 65% body weight per week to see if this improves growth in these animals</t>
    </r>
  </si>
  <si>
    <r>
      <rPr>
        <b/>
        <sz val="12"/>
        <color theme="1"/>
        <rFont val="Calibri"/>
        <family val="2"/>
        <scheme val="minor"/>
      </rPr>
      <t>NOTES:</t>
    </r>
    <r>
      <rPr>
        <sz val="12"/>
        <color theme="1"/>
        <rFont val="Calibri"/>
        <family val="2"/>
        <scheme val="minor"/>
      </rPr>
      <t xml:space="preserve"> I do not want these animals' weights to remain stagnent</t>
    </r>
  </si>
  <si>
    <t xml:space="preserve">CR = 65% body weight per week </t>
  </si>
  <si>
    <t>CR = 10.8% body weight per day * 6 days a week</t>
  </si>
  <si>
    <t>average weight gain for week 9/10-9/17 (g)</t>
  </si>
  <si>
    <t>10/02-10/08/19</t>
  </si>
  <si>
    <t>9/26-10/01/19</t>
  </si>
  <si>
    <t>average weight gain for week 9/26-10/01 (g)</t>
  </si>
  <si>
    <t>Moved for testing</t>
  </si>
  <si>
    <t>Average weight gain per week</t>
  </si>
  <si>
    <t>***missed a week***</t>
  </si>
  <si>
    <t>*** 3 AL animals have dissapeared since I last weighed***</t>
  </si>
  <si>
    <t>FUCK!!!!!</t>
  </si>
  <si>
    <t>10/09-10/15/19</t>
  </si>
  <si>
    <t>average weight gain for 2 weeks 10/02-10/15/19 (g)</t>
  </si>
  <si>
    <t>***Missed a week***</t>
  </si>
  <si>
    <t>10/16-10/22/19</t>
  </si>
  <si>
    <t>10/16-10/23/19</t>
  </si>
  <si>
    <t>10/02-10/16/19</t>
  </si>
  <si>
    <t>Weeks:</t>
  </si>
  <si>
    <t>10/24-10/30/19</t>
  </si>
  <si>
    <t>average weight gain for  week 10/16-10/23/19 (g)</t>
  </si>
  <si>
    <t>10/31-11/06/19</t>
  </si>
  <si>
    <t>average weight gain for  week 10/24-10/30/19 (g)</t>
  </si>
  <si>
    <t>avg of 7</t>
  </si>
  <si>
    <t>11/07-11/13/19</t>
  </si>
  <si>
    <t>average weight gain for  week 10/31-11/06/19 (g)</t>
  </si>
  <si>
    <t>Batch 10 terminated on 11/5/2019</t>
  </si>
  <si>
    <t>NOTES: Animal's growth curve was so diffent than batch 4's it was decided to stop investing time into this cohort and focus on only batch 4. These animals (AL) were given back to the hatchery and the (CR) were youthenized</t>
  </si>
  <si>
    <t xml:space="preserve"> - moved animals to exercise conditions, 5 Aplysia per tank, 6 tanks per treatment</t>
  </si>
  <si>
    <t>BA</t>
  </si>
  <si>
    <t>BB</t>
  </si>
  <si>
    <t>BC</t>
  </si>
  <si>
    <t>BD</t>
  </si>
  <si>
    <t>BE</t>
  </si>
  <si>
    <t>BF</t>
  </si>
  <si>
    <t>BG</t>
  </si>
  <si>
    <t>BH</t>
  </si>
  <si>
    <t>BI</t>
  </si>
  <si>
    <t>BJ</t>
  </si>
  <si>
    <t>BK</t>
  </si>
  <si>
    <t>BL</t>
  </si>
  <si>
    <t>*Sathia B4 AL</t>
  </si>
  <si>
    <t>Seually mature 11/01/19</t>
  </si>
  <si>
    <t>11/14-11/20/19</t>
  </si>
  <si>
    <t>average weight gain for  week 11/07-11/13/19 (g)</t>
  </si>
  <si>
    <r>
      <rPr>
        <b/>
        <sz val="12"/>
        <color theme="1"/>
        <rFont val="Calibri"/>
        <family val="2"/>
        <scheme val="minor"/>
      </rPr>
      <t xml:space="preserve">NOTES: </t>
    </r>
    <r>
      <rPr>
        <sz val="12"/>
        <color theme="1"/>
        <rFont val="Calibri"/>
        <family val="2"/>
        <scheme val="minor"/>
      </rPr>
      <t>All tanks lost weight except the hatchert reared. Very strange</t>
    </r>
  </si>
  <si>
    <t>NOTES: New CR animals lost weight but that was expected until the animals get used to the new food regime</t>
  </si>
  <si>
    <t>CR tank BG</t>
  </si>
  <si>
    <t>CR tank BH</t>
  </si>
  <si>
    <t>CR tank BI</t>
  </si>
  <si>
    <t>CR tank BJ</t>
  </si>
  <si>
    <t>CR tank BK</t>
  </si>
  <si>
    <t>CR tank BL</t>
  </si>
  <si>
    <t>average weight gain for week 11/07-11/13 (g)</t>
  </si>
  <si>
    <t>NEW Batch #4 ad-lib</t>
  </si>
  <si>
    <t>NEW Batch #4 CR</t>
  </si>
  <si>
    <t>Cleaning guy said that one animal from O fell into tank N and he doesn’t know which one. I told him to take one and put back in O</t>
  </si>
  <si>
    <t>Look out for this durring weights to see if anything is off</t>
  </si>
  <si>
    <t>*one animal from N and O got mixed up*</t>
  </si>
  <si>
    <t>11/21-11/27/19</t>
  </si>
  <si>
    <t>average weight gain for  week 11/14-11/20/19 (g)</t>
  </si>
  <si>
    <t>average weight gain for week 11/14-11/20 (g)</t>
  </si>
  <si>
    <t>12/04-12/11/19</t>
  </si>
  <si>
    <t>and</t>
  </si>
  <si>
    <t>11/28-12/03/19</t>
  </si>
  <si>
    <t>average weight gain for 2 weeks 11/21-12/04/19 (g)</t>
  </si>
  <si>
    <t>12/04-12/10/19</t>
  </si>
  <si>
    <t>avg of 4</t>
  </si>
  <si>
    <t>12/12-12/18/19</t>
  </si>
  <si>
    <t>First CR death 12/13/19</t>
  </si>
  <si>
    <t>total CR animals as of 12/13/19 = 29</t>
  </si>
  <si>
    <t>total NEW B4 CR as of 12/13/19 = 27</t>
  </si>
  <si>
    <t>Just the ones availible to die Not for training only used for longevity</t>
  </si>
  <si>
    <t>We will be making the below graph from Stommes et al 2005</t>
  </si>
  <si>
    <t>This is how they did it</t>
  </si>
  <si>
    <t>First AL Death 12/14/19</t>
  </si>
  <si>
    <t>1 death in SATHYA AL animals that I have 12/15/19</t>
  </si>
  <si>
    <t>1 death in B4 CR from hatchery 12/16/19</t>
  </si>
  <si>
    <t>Original AL</t>
  </si>
  <si>
    <t>Original CR</t>
  </si>
  <si>
    <t>SATHYA AL</t>
  </si>
  <si>
    <t>NEW B4 AL</t>
  </si>
  <si>
    <t>NEW B4 CR</t>
  </si>
  <si>
    <t>NEW NEW B4 AL logevity</t>
  </si>
  <si>
    <t>12/19-12/26/19</t>
  </si>
  <si>
    <t>*moved one from K into L</t>
  </si>
  <si>
    <t>avg of 6</t>
  </si>
  <si>
    <t>*moved one from L into Q</t>
  </si>
  <si>
    <t>1/03-1/08/20</t>
  </si>
  <si>
    <t>12/27-1/02/20</t>
  </si>
  <si>
    <t>CR tank DUDS</t>
  </si>
  <si>
    <t>average weight gain for  week 12/04-12/11/19 (g)</t>
  </si>
  <si>
    <t>average weight gain for  week 12/12-12/18/19 (g)</t>
  </si>
  <si>
    <t>average weight gain for  week 12/19-12/26/19 (g)</t>
  </si>
  <si>
    <t>average weight gain for  week 12/27-1/02/20 (g)</t>
  </si>
  <si>
    <t>1/09-1/15/20</t>
  </si>
  <si>
    <t>*moved one from N into Q</t>
  </si>
  <si>
    <t>average weight gain for 2 weeks 12/27-1/08/20 (g)</t>
  </si>
  <si>
    <t>average weight gain for  week 1/03-1/08/19 (g)</t>
  </si>
  <si>
    <t xml:space="preserve"> -150g Agard. - 15g Ulva at 11:30</t>
  </si>
  <si>
    <t xml:space="preserve"> - selected for weight and transferred to exercise conditions (5 animals per cage, 9 cages per treatment)      -AL = constatnt food (true ad lib)       -CR= 15g Agard and 5g Ulva per tank.        (kept a few in still water, outsside of exercise regimes)</t>
  </si>
  <si>
    <t xml:space="preserve"> - 100g agard</t>
  </si>
  <si>
    <t xml:space="preserve"> - CR= 10g agard only.        (did not feed still water animals)</t>
  </si>
  <si>
    <t xml:space="preserve"> - CR= fed 8g agard and 2 g ulva.         ( fed ad lib to still water animals)</t>
  </si>
  <si>
    <t xml:space="preserve"> - did not feed today</t>
  </si>
  <si>
    <t xml:space="preserve"> - CR= 8g agard and 2g ulva.        (CR= 100g agard and 10g ulva / AL= 260g agard and 26g ulva  to still water animals)</t>
  </si>
  <si>
    <t xml:space="preserve"> -AL= 260g agard and 26g ulva.     -CR= 150g agard and 15g ulva</t>
  </si>
  <si>
    <t xml:space="preserve">  - for diet look under tab Batch 4 in exercise for this week. All diets will be listed there from now on. Exceptions for specific dates will be listed here such as - fed only agard today      (did not feed tody and still water animals)</t>
  </si>
  <si>
    <t xml:space="preserve"> (CR= 50g agard and 10g ulva / AL= 80g agard and 10g ulva.   To still water animals)</t>
  </si>
  <si>
    <t xml:space="preserve"> (did not feed still water animals today)</t>
  </si>
  <si>
    <t xml:space="preserve"> (CR= 50g agard and 10g ulva / AL= 80g agard and 8g ulva.   To still water animals)</t>
  </si>
  <si>
    <t xml:space="preserve"> - fed Ulva</t>
  </si>
  <si>
    <t xml:space="preserve"> (fed still water animals Ulva today)</t>
  </si>
  <si>
    <t xml:space="preserve"> (fed light ulva and agard to still water animals)</t>
  </si>
  <si>
    <t xml:space="preserve"> </t>
  </si>
  <si>
    <t xml:space="preserve"> -only fed agard today      (did not feed still water animals)</t>
  </si>
  <si>
    <t xml:space="preserve"> -AL= 260g agard          -CR= 150g agard.            -fed agard only today</t>
  </si>
  <si>
    <t xml:space="preserve"> - Animals in tank A caught having sex! Will start testing next week.     -fed agard only today.      (did not feed still water animals)</t>
  </si>
  <si>
    <t xml:space="preserve"> - 2 animals were taken from tank A and J for testing. I adjusted their those tanks' diets accordingly.        (fed agard to still water animas)</t>
  </si>
  <si>
    <t xml:space="preserve"> - put the 4 animals taken out for testing back into their respective tanks and fed them. Did this due to the incoming hurricane testing was delayed.   -will begin testing later.       (fed ulva to stillwater animals)</t>
  </si>
  <si>
    <t xml:space="preserve"> -fed souble rations to all tanks except tank J and A for potential testing on Tuesday. Due to the hurricane the campus is closed on Sun&amp;Mon and I can not come to feed the animals.      (did not feed still water animals)</t>
  </si>
  <si>
    <t xml:space="preserve"> - fed a handfull of agard only today</t>
  </si>
  <si>
    <t xml:space="preserve"> - fed agard only today       (fed a handful of agard to still water animals)</t>
  </si>
  <si>
    <t xml:space="preserve"> - took 3 animals from tank D and P for testing on Sat.         (did not feed still water aniamls)</t>
  </si>
  <si>
    <t xml:space="preserve"> - fed an hand full of agard in each tank CR and AL</t>
  </si>
  <si>
    <t xml:space="preserve"> - fed agard only today</t>
  </si>
  <si>
    <t xml:space="preserve"> (fed still water light agard today)</t>
  </si>
  <si>
    <t xml:space="preserve"> - selected for weight and transferred B10 to exercise conditions (5 animals per cage, 9 cages per treatment)      -AL = constatnt food (true ad lib)       -CR= please refer to the tab labled "Batch 10 in excersise" for the diet of these animals and the weights from now on       </t>
  </si>
  <si>
    <t xml:space="preserve"> (got rid of all left over still water B4 animals today)</t>
  </si>
  <si>
    <t xml:space="preserve"> - did not feed today CR</t>
  </si>
  <si>
    <t xml:space="preserve"> - B4 had first egg mass in tank A and B and F (1 egg mass per tank) and 2 egg masses in tank H  (B4 AL has officiall gone sexually mature)</t>
  </si>
  <si>
    <t xml:space="preserve"> - 1 egg mass in tank E and a small string in tank A, maybe left over from yesterday's egg laying animal</t>
  </si>
  <si>
    <t xml:space="preserve"> - 1 egg mass in tank I (animal was still laying the eggs when eggmass was collected), and 1 egg mass in H</t>
  </si>
  <si>
    <t xml:space="preserve"> - did not feed AL today</t>
  </si>
  <si>
    <t xml:space="preserve"> - I egg mass in tank C (animal was still laying the eggs at the time eggmass was collected)</t>
  </si>
  <si>
    <t xml:space="preserve"> - did not feed CR today.     - only fed agard to AL</t>
  </si>
  <si>
    <t xml:space="preserve"> - did not feed CR today</t>
  </si>
  <si>
    <t xml:space="preserve"> - 1 egg mass found in tanks A, B, and F             - did not feed CR today</t>
  </si>
  <si>
    <t xml:space="preserve"> - 1 egg mass in tank H              - fed AL ulva only today</t>
  </si>
  <si>
    <t xml:space="preserve"> - 1 egg mass in A, C, and F.     - 2 egg masses in B.     - AL fed mostly Ulva today</t>
  </si>
  <si>
    <t xml:space="preserve"> - 2 egg masses in tank B and 2 egg masses in tank C</t>
  </si>
  <si>
    <t xml:space="preserve"> - fed twice the amount of diet today because Imissed yesterday (this will become a reacurring thing, I plan to feed the animals a certain amunt of their body mass every week spread out over 6 days, if I miss a day I will double up so the animal is still recieving the proper amount of food per week, only in less days)</t>
  </si>
  <si>
    <t xml:space="preserve"> - 1 egg mass found in tank H and 2 egg masses found in tanks E, D, and A                - fed twice the amount of diet today because Imissed yesterday (this will become a reacurring thing, I plan to feed the animals a certain amunt of their body mass every week spread out over 6 days, if I miss a day I will double up so the animal is still recieving the proper amount of food per week, only in less days)</t>
  </si>
  <si>
    <t xml:space="preserve"> - 1 egg mass in G and 1 very small egg mass in I</t>
  </si>
  <si>
    <t xml:space="preserve"> - 1 egg mass in tank G, maybe 2?               - One animal was bleached in tank AH yesterday durring cleaning. Looks pertty bad, I will keep an eye on him</t>
  </si>
  <si>
    <t xml:space="preserve"> - 2 from tank N for testing.     49g and 42.5g</t>
  </si>
  <si>
    <t xml:space="preserve"> - 1 egg mass in tank E</t>
  </si>
  <si>
    <t xml:space="preserve"> - about 2 or 3 egg masses in tanks A, B, and C each  - 1 egg mass in the trough, animal was not in any tank. Animal was returned to tank G  - 2 egg masses in tank E.          - a lt of food still in tank F (like an excess amount)</t>
  </si>
  <si>
    <t xml:space="preserve"> - 2 egg masses in tank B and C        - tank F still has a lot of ulva in it as does tank G today</t>
  </si>
  <si>
    <t xml:space="preserve"> - multiple AL animals excaped out of tanks and layed eggs in the trough. Put escapies back into random tanks.    - 3egg masses in tank I.   - 2 egg masses in tank H, F, and D.       - fed twice the normal diet today</t>
  </si>
  <si>
    <t xml:space="preserve"> - 2 egg mases in tank E    - 1 egg mass in tank F.         - fed twice the regular diet today</t>
  </si>
  <si>
    <t xml:space="preserve"> - fed twice the regular diet today</t>
  </si>
  <si>
    <t xml:space="preserve"> - 1 egg mass found in tank F.        - food still in tank G.      - did not feed tank G</t>
  </si>
  <si>
    <t xml:space="preserve"> - 2 egg masses in tank A, B, C, and D          - did not feed CR today           - AL had ulva still in all tanks</t>
  </si>
  <si>
    <t xml:space="preserve"> - did not feed CR today       - AL had ulva still in all tanks</t>
  </si>
  <si>
    <t xml:space="preserve"> - 1 egg mass in C            -fed twice the regular diet today</t>
  </si>
  <si>
    <t xml:space="preserve"> - 2 egg masses found in tanks A, B, C, D     - 1 egg mass in tank G.       - 3 egg masses in F.        - fed mostly ulva to AL.     - fed double the regular diet today</t>
  </si>
  <si>
    <t xml:space="preserve"> - 1 egg mass in tank A and B.     - did not feed AL today, most tanks still had food in them from yesterday at 2:30pm today</t>
  </si>
  <si>
    <t xml:space="preserve"> - 1 egg mass in A, B, E, H            - 2 egg masses in I</t>
  </si>
  <si>
    <t xml:space="preserve"> - 1 egg mass in tank E and I </t>
  </si>
  <si>
    <t xml:space="preserve"> - 1 egg mass in I, animal was still laying eggs at time of collecting the egg mass</t>
  </si>
  <si>
    <t xml:space="preserve"> - 2 egg masses in tank I and A.      - tank G is not eating.       - moved 3 out of CR for control dissections from tanks M=51.5g   O=78.5g    R=24.5g.           -fed twice the regular diet today</t>
  </si>
  <si>
    <t xml:space="preserve"> - fed only agard today and did not feed mush to AL today</t>
  </si>
  <si>
    <t xml:space="preserve"> - tank O for CR still had food in it? This is puzzeling, left food in and did not feed today.  --this may be because I took the largest animal for testing and left the diet the same and the others couldn't eat it all.     -1 minor egg string in tank A.          - tank G still has food in it.       - did not feed mush to AL today      - fed only agard today</t>
  </si>
  <si>
    <t xml:space="preserve"> - 2 egg masses in C and D.       - 1 animal in tank Q looks dead, looks to be severly bleached!       - tank G still has food in it, I don't think they are eating</t>
  </si>
  <si>
    <t xml:space="preserve"> - stopped dieting B10. It was decided to discontinue this cohort due to their lack of growth aligning with the growth of B4.   -They were just bad growers so no more time would be invested into maintaining them and the space will be used to house new B4 animals that I will be recieving from the hatchery</t>
  </si>
  <si>
    <t xml:space="preserve"> - today I received 9 hatchery reared B4 animals that have gone sexually mature and 5 AL animals from Sathya B4 animlas.      - got even more B4 animals from hatchery reared that have gone sexually active on 10/31/19.       - I placed all these animals in excersice tanks            - 1 egg mass in tank C.        - tank O still had food in it. Why are they not eating??</t>
  </si>
  <si>
    <t xml:space="preserve"> - One animal was bleached in tank AH yesterday durring cleaning. Looks pertty bad, I will keep an eye on him</t>
  </si>
  <si>
    <t xml:space="preserve"> - 1 death in tank Q, this is the one that was severly bleached from 4 days ago (I do not think I should count this one in my death curve. Side note, the animal in AH that was bleached survived but it was a B10 animal and ultimatly we did not use it)            - egg masses in tank A(x1), B(x1), F (x2), G(x1)          -fed only agard today.      -fed twice the regular diet today</t>
  </si>
  <si>
    <t xml:space="preserve"> - 1 egg mass in F and B.           - got 44 more B4 animals from hatchery reared and will divide them up into Al and CR and lifespan groups tomorrow              - food still in tanks I, G, F, C, and B          -fed agard only today</t>
  </si>
  <si>
    <t xml:space="preserve"> - egg masses in I(x2), B(x1), K(x2)                  - first egg masses in CR today! CR has officially gone sexually mature</t>
  </si>
  <si>
    <t xml:space="preserve"> - Tank O had food still in tank, it is not finishing all the food each day, still fed the normal amunt today           - 1 egg mass in K and E</t>
  </si>
  <si>
    <t xml:space="preserve"> - egg masses in H(x1), F(x1), G(x2), E(x2), A(x3), O(x1), BB(x3), BC(x3)          - food still in tank O / food was taken out and a replaced with one day's worth of regular feeding today           - all other tanks received twice the regular amount of food today       </t>
  </si>
  <si>
    <t xml:space="preserve"> - tank ) still has food in it and tank K           - 1 egg mass in BK</t>
  </si>
  <si>
    <t xml:space="preserve"> - 1 egg mass in BK and H         - food still in CR tanks M, N, O, K (lots of food still in K)       -decided not to feed today because of all this left over food, are they really CR at this point????     (This must have began the point where the CR animals began not finishing their food )</t>
  </si>
  <si>
    <t xml:space="preserve"> - no agard today so I only fed a light hand full of Ulva today to AL and CR         -more to AL ofcorse</t>
  </si>
  <si>
    <t xml:space="preserve"> - fed AL only agard but fed CR a mixed diet</t>
  </si>
  <si>
    <t xml:space="preserve"> - 2 egg masses in N      - 1 egg mass in C</t>
  </si>
  <si>
    <t xml:space="preserve"> - food still in tank O from Saturday          - egg masses in N(x1), C(x1), A(x1), BD(x1), F(x1), D(x2 and 1 egg mass that wasn’t attached to anything and stringy), B(x3), BA(x3)                        - got 9 more animals today from hatchery to be used specifically for lifespan determination (willmake them AL)         - fed agard only today</t>
  </si>
  <si>
    <t xml:space="preserve"> - egg masses in M(x2), B(x2), A(x1)</t>
  </si>
  <si>
    <t xml:space="preserve"> - 1 egg mass in BL</t>
  </si>
  <si>
    <t xml:space="preserve"> - received 19 new B4 hatchery reared that went sexually mature, they were placed with other for life span determination and will be reared AL from now on                - tank 6 in the lifespan trough had 1 egg mass</t>
  </si>
  <si>
    <t xml:space="preserve"> - eggs masses in BB(x1), BD(x1), BL(x1), 6(x1), K(x1), G(x1), B(x2).           - did reflex behaviors today          - fed twice the regular amount of food today</t>
  </si>
  <si>
    <t xml:space="preserve"> - 1 egg mass in K         - food still in tank N, O, R, L, K, Q          - did not feed CR today</t>
  </si>
  <si>
    <t xml:space="preserve"> - egg masses in H(x2), G(x1 and an eggs strand also), BF(x1)        - did not fed NEW CR animals today (not enough algae)    - did not feed NEW AL either     - fed lightly to AL so all food should be gone by Thursday for Monday training      - food still in tank K, N, O</t>
  </si>
  <si>
    <t xml:space="preserve"> - food still in tank K, C     - eggs in tank M(x2), N(x2), K(x1), I(x1), H(x1), E(x2), D(x2), C(x1), B(x2), A(x2), 5(x1), 4(x1), 3(x2), 1(x1), BK(x3), BG(x2), BF(x3), BD(x1), BC(x2), BA(x3)</t>
  </si>
  <si>
    <t xml:space="preserve"> - eggs in F(x1), BB(x1)       - food still in tank K, R, O, N, M</t>
  </si>
  <si>
    <t xml:space="preserve"> - food was still in most tanks of original CR    - did not feed or check for eggs today</t>
  </si>
  <si>
    <t xml:space="preserve"> - eggs in tanks M(x1), 6(x1), 3(x2), BA(x1), BE(x2), 5(x1)      - food still in N, O, K        - its funny because the tanks that have gone sexually mature still have food in tanks, except M, where the others that the food is gone still have not gone sexually mature      </t>
  </si>
  <si>
    <t xml:space="preserve"> - eggs in tank 3(x1), 2(x2)        - foos still in N, O, K         - moved 1 animal from B to A           - fed agard only today</t>
  </si>
  <si>
    <t xml:space="preserve"> - eggs found in tanks 4(x1), 6(x1), R(x1), 2(x1), 3(x1), A(x1), BL(x1), BK(x1), BH(x1), BF(x3), BE(x1), BC(x2), BB(x2), BA(x1)        - food still in tanks N, O, K</t>
  </si>
  <si>
    <t xml:space="preserve"> - did not come in today (I was sick)            - Anne came in and fed animals today      - fed twice the normal diet today</t>
  </si>
  <si>
    <t xml:space="preserve"> - did not come in today (I was sick)        </t>
  </si>
  <si>
    <t xml:space="preserve"> - eggs in tanks L(x1), K(x1), I(x1), F(x1), C(x2), A(x2), O(x1), 6(x1), 4(x1), 3(x2), 1(x1), BL(x1), BK(x2), BG(x2), BF(x1), BD(x2), BC(x2), BB(x2), BA(x1)         - food still in tanks O, N, K</t>
  </si>
  <si>
    <t xml:space="preserve"> - 1st death today in CR tank K (very small animal)        - 1 AL is almost dead, the gill was showing and just hardly holding on, will keep an eye on it</t>
  </si>
  <si>
    <t xml:space="preserve"> - 1 death in AL tank E</t>
  </si>
  <si>
    <t xml:space="preserve"> - 1 death in AL tank BA, it was one of the AL animals I received from SATHYA          - did not feed today</t>
  </si>
  <si>
    <t xml:space="preserve">  - 1 death in BG                      - eggs in tank G(x1), 2(x3), 1(x1) </t>
  </si>
  <si>
    <t xml:space="preserve"> - eggs in tank N(x1), B(x1), F(x1)</t>
  </si>
  <si>
    <t xml:space="preserve"> - eggs in tank N(x1), BF(x2), BB(x2), 3(x1), 4(x2)      - food still in tank L, R           - did not feed tanks L or R</t>
  </si>
  <si>
    <t xml:space="preserve"> - food still in tanks L, O, N           - did not feed today</t>
  </si>
  <si>
    <t xml:space="preserve"> - egg masses in G(x1), M(x1), 4(x1), 2(x2), BK(x3), BF(x1), BE(x4), BC(x1), BB(x5)           - food left in K, L, O, N</t>
  </si>
  <si>
    <t xml:space="preserve"> - egg massesin tank M(x1), BH(x1), BC(x1)             - food still in tank L, O, N, M</t>
  </si>
  <si>
    <t xml:space="preserve"> - 1 death in tank L and O         - eggs in tanks Q(x1), I(x2), L(x1), 2(x2), 3(x2), 5(x1), BI(x2), BJ(x2), BK(x1), BH(x1), BL(x2), BC(x2)           - tank Q went sexually mature today (making all CR tanks not sexually mature)      - food still in tanks L, M, N, O, P</t>
  </si>
  <si>
    <t xml:space="preserve"> - food still in M, N, P</t>
  </si>
  <si>
    <t xml:space="preserve"> - eggs in tanks 4(x1), BL(x1), BH(x1), BG(x1), BC(x1)          - food still in tanks J, L, O, N, M.        - did not feed today</t>
  </si>
  <si>
    <t xml:space="preserve"> - food still in tanks M, N, P                      - did not feed today</t>
  </si>
  <si>
    <t xml:space="preserve"> - eggs in tanks 2(x3), 4(x3), 6(x3), G(x1), BD(x6)            - food still in N, M, P</t>
  </si>
  <si>
    <t xml:space="preserve"> - lightly fed all tanks without weighing the food out</t>
  </si>
  <si>
    <t xml:space="preserve"> - eggs in tanks BG(x2), BH(x3), BI(x3), BJ(x1), BF(x4), BE(x3), BD(x2), BC(x3), BB(x4), BL(x2)               - food still in all CR tanks</t>
  </si>
  <si>
    <t xml:space="preserve"> - eggs in tanks 4(x2), BH(x2), BK(x2), BE(x2)           - food still in tank Q, P, N, M</t>
  </si>
  <si>
    <t xml:space="preserve"> - 1 death in tanks P and N           - eggs in tanks 3(x1), 1(x1), BK(x1), BG(x1), 2(x2)            - food still in tanks Q, P, N, M</t>
  </si>
  <si>
    <t xml:space="preserve"> - 1 death in tank H and BB        - food still in CR tanks BK, Q, P, N, M (did not feed these tanks today)</t>
  </si>
  <si>
    <t xml:space="preserve"> - 1 death in tank BK                  - food still in tanks Q, P, M (all original CR tanks) did not feed these specific tanks today</t>
  </si>
  <si>
    <t xml:space="preserve"> - food still in tanks Q, P, M                           - did not feed today</t>
  </si>
  <si>
    <t xml:space="preserve"> = Wall</t>
  </si>
  <si>
    <t xml:space="preserve"> = exercise trough</t>
  </si>
  <si>
    <t xml:space="preserve"> = still water tanks used for holding animals and testinh habituation and rexlexes</t>
  </si>
  <si>
    <t xml:space="preserve"> = still water tank not in use for this experiment</t>
  </si>
  <si>
    <t>1/16-1/22/20</t>
  </si>
  <si>
    <t>average weight gain for  week 1/09-1/15/19 (g)</t>
  </si>
  <si>
    <t>1/23-1/29/20</t>
  </si>
  <si>
    <t>average weight gain for  week 1/16-1/22/19 (g)</t>
  </si>
  <si>
    <t>1/30-2/05/20</t>
  </si>
  <si>
    <t>*moved one from J into H</t>
  </si>
  <si>
    <t>avg of 10</t>
  </si>
  <si>
    <t>average weight gain for  week 1/23-1/29/19 (g)</t>
  </si>
  <si>
    <t>2/06-2/12/20</t>
  </si>
  <si>
    <t>2/13-2/19/20</t>
  </si>
  <si>
    <t>*moved one from G into H</t>
  </si>
  <si>
    <t>2/20-2/26/20</t>
  </si>
  <si>
    <t>avg of 8</t>
  </si>
  <si>
    <t>2/27-3/04/20</t>
  </si>
  <si>
    <t>average weight gain for  week 1/30-2/05/20 (g)</t>
  </si>
  <si>
    <t>average weight gain for  week 1/23-1/29/20 (g)</t>
  </si>
  <si>
    <t>average weight gain for  week 1/09-1/15/20 (g)</t>
  </si>
  <si>
    <t>average weight gain for  week 1/16-1/22/20 (g)</t>
  </si>
  <si>
    <t>average weight gain for  week 2/06-2/12/20 (g)</t>
  </si>
  <si>
    <t>average weight gain for  week 2/13-2/19/20 (g)</t>
  </si>
  <si>
    <t>average weight gain for  week 2/20-2/26/20 (g)</t>
  </si>
  <si>
    <t>average weight gain for  week 2/27-3/04/20 (g)</t>
  </si>
  <si>
    <t>average weight gain for  week 1/03-1/08/20 (g)</t>
  </si>
  <si>
    <t>*moved one from H into I</t>
  </si>
  <si>
    <t>3/05-3/11/20</t>
  </si>
  <si>
    <t>TANK IS EMPTY ALL ANIMALS DIED</t>
  </si>
  <si>
    <t>*moved one from 3 into 1</t>
  </si>
  <si>
    <t>*moved one from 5 into 1</t>
  </si>
  <si>
    <t>3/11-3/18/20</t>
  </si>
  <si>
    <t xml:space="preserve"> - 1 death in tank Q and 4.      - food still in tank Q, P, M.      -eggs in tanks BC(x1), 5(x2), 3(x2), BF(x3), BE(x3), BB(x1), BD      - 1 animal was in trough and laying eggs in trough, put the animal in BB       -did not feed B4 CR</t>
  </si>
  <si>
    <t xml:space="preserve"> - 1 death in tank 4 and BH       - food still in tank P, M, Q, BL, BK      -food taken out and replaced       -eggs in tank M(x1), b(x2)</t>
  </si>
  <si>
    <t xml:space="preserve"> - 1 death in tank M       -food still in CR tanks Q, P, M, BK, BL (did not feed these tanks).       -eggs ib BB(x2)</t>
  </si>
  <si>
    <t xml:space="preserve"> - 1 death in tank 1 and 5       -eggs in BB(x1), BF(x1), 6(x2)        -food still in CR tanks BL, BK, Q, M, P (all tanks had only Agard in them except P that had both Agard and Ulva) (replaced old food w/new food)</t>
  </si>
  <si>
    <t xml:space="preserve"> -food still in CR tanks BK, BL (Agard only), and Q, P, M (bothAgard and Ulva)         -eggs in tank 6(x1), BB(x1)       -did not feed tanks that still had food in them listed above</t>
  </si>
  <si>
    <t xml:space="preserve"> - 1 death in tank Q and M         - food still in tank BK, BL, Q, P, M       -eggs in BE(x1)          -fed 2x diet except to tanks BK, Q, P, M, did not feed</t>
  </si>
  <si>
    <t xml:space="preserve"> - 1 death in tank I      - eggs in tanks Q(x1), 6(x1), 5(x2), 4(x1), 3(x1), 2(x2), 1(x1), BJ(x1), BE(x1)       - food still in CR tanks Q, P, M (both Agardand Ulva), BK, BL         -did not feed tanks Q, P, M</t>
  </si>
  <si>
    <t xml:space="preserve"> - 1 death in tank H       - eggs in BF(x3), BL(x1), BI(x2), BC(x1)       - food still in CR tanks BK, BL, Q, M (had only Agard), P (had both Aard and Ulva)          - food still in all AL tanks also   -did not feed today</t>
  </si>
  <si>
    <t xml:space="preserve"> - 1 death in tank P, G, and 2 deaths in H           - eggs in BD(x1)          - food still in P, M, BK, BL        - fed all tanks today</t>
  </si>
  <si>
    <t xml:space="preserve"> - 1 death in 5       - eggs in BD(x1), BE(x1)            -food still in BK, BL, Q (Agard only), P, M (mix Agard and Ulva)      -only fed Ulva portion to tanks BK, BL, and Q that only had Agard left in tanks    -did not feed tank P, and M</t>
  </si>
  <si>
    <t xml:space="preserve"> - 1 death in P and 1        -food still in BK, P, M         - eggs in tank BE(x2), BB(x3), BH(x3), BG(x1), 3(x1)      -did not feed tank P</t>
  </si>
  <si>
    <t xml:space="preserve"> -food still in tank M, Q, P (both Agard and Ulva), BL, BK (both Agard and Ulva)      - eggs in BB(x1)      -did not feed today</t>
  </si>
  <si>
    <t xml:space="preserve"> -fed 2X the diet today      -did not feed tanks Q, P, M, BK, BL -all else got 2X food        -food still in tank M, Q, P, BK and a little left in BL (both Agard and Ulva)     -eggs in 3(x1), BD(x1)</t>
  </si>
  <si>
    <t xml:space="preserve"> - food still in BK, Q, P, M          - replaced and fed every tank            -eggs in tank 6(x1)</t>
  </si>
  <si>
    <t xml:space="preserve"> - 1 death in tank G and 3         -eggs in 5(x3)         -food still in tank Q, P, M, BL, BK (both Agard and Ulva)    -did not feed tanks food still in</t>
  </si>
  <si>
    <t xml:space="preserve"> - did reflex behaviors today but did not feed or clean tanks</t>
  </si>
  <si>
    <t xml:space="preserve"> - 1 death in BL        - eggs in tank BB(x2), BD(x1), BE(x2), BF(x1), 6(x2), 4(x1), 1(x1)         - food still in BK, Q (Agard only), P, M (mix Agard and Ulva)       - did not feed P and M</t>
  </si>
  <si>
    <t xml:space="preserve"> - only fed ad lib today        - eggs in BI(x2), BC(x1), BD(x1), BF(x1), 4(x1)         -food still in tanks Q, P, M, BK, BL (mix Agard and Ulva)</t>
  </si>
  <si>
    <t xml:space="preserve"> - 1 death in G, H, and 6      -eggs in BL(x1)       </t>
  </si>
  <si>
    <t xml:space="preserve"> - 1 death in P, and 3             -food still in tank Q, M, BK, BL (did not feed these tanks)</t>
  </si>
  <si>
    <t xml:space="preserve"> - 1 death in H, M, 1, BD, BB              -food still in Q, M, BK, BL (did not feed these tanks)</t>
  </si>
  <si>
    <t xml:space="preserve"> - 2 deaths in tank 3            - eggs in tank BB(x3), BE(x1), 5(x1), 3(x1)        - food still in BK, BL, Q, M       -fed 2X diet today except for the tanks that still had food in them which were fed only 1X diet/food rations today</t>
  </si>
  <si>
    <t xml:space="preserve"> - 1 death in BG       -eggs in tank 3(x1), BE(x1)     -food still in tank Q (Agard only), M, BK, BL (mix)         -did not feed tanks w/ food still in them except to add a lil bit of Ulva to tank Q</t>
  </si>
  <si>
    <t xml:space="preserve"> - 1 death in Q, and 6            -eggs in BB(x1), 6(x2)           - food still in Q, BK, BL (Agard only), M (mix)          -did not feed today</t>
  </si>
  <si>
    <t xml:space="preserve"> - eggs in BI(x1), BF(x1)             -food still in Q, M, BK, BL            -did not feed today</t>
  </si>
  <si>
    <t xml:space="preserve"> -eggs in 6(x3)            -food still in tank Q, M, BK, BL            - fed 2X diet except to tanks that still had food in them      -removed old food and fed 1X diet</t>
  </si>
  <si>
    <t xml:space="preserve"> - eggs in 6(x1)           - food still in Q, M, BL, BK, BJ, BH         - removed food and fed 1X diet to all tanks</t>
  </si>
  <si>
    <t xml:space="preserve"> - 1 death in BK and BL         - food still in Q, M, BL, BK, BJ, BH (did not feed these tanks)    -eggs in BB(x1), BH(x2), BL(x2)</t>
  </si>
  <si>
    <t xml:space="preserve"> - food still in tank Q, M, BL, BK, BJ (did not feed these tanks)                 -eggs in tank 3(x1), BL(x1)</t>
  </si>
  <si>
    <t xml:space="preserve"> - eggs in tank BI(x2)            -food still in Q, M, BL, BK (did not feed these tanks)</t>
  </si>
  <si>
    <t xml:space="preserve"> - 1 death in tank I      - eggs in BG(x1), BI(x1)         - food still in tanks Q, M, BL, BK          -light feed to CR except tanks below, did not weigh out the food and fed Agard only</t>
  </si>
  <si>
    <t xml:space="preserve"> - eggs in BB(x3), BF(x1), BJ(x1), BE(x1), 1(x1), 3(x1)                - food still in BL, BK, Q, M          -replaced/removed all old food from all tanks</t>
  </si>
  <si>
    <t xml:space="preserve"> - food still in BK, BL, BJ, Q, M (did not feed these tanks)</t>
  </si>
  <si>
    <t xml:space="preserve"> - food still in BK, BL, Q, M        - fed light Agard to CR tanks (did not weight food)</t>
  </si>
  <si>
    <t xml:space="preserve"> - food still in M, Q, BL, BK, BJ, BH          -did not chech for death or eggs        -came in and fed light Agard to CR tanks w/no food in them</t>
  </si>
  <si>
    <t xml:space="preserve"> - 1 death in I, 5, BK, BD, BL          -eggs in 6(x2), 5(x1), BH(x1), BG(x1), BJ(x1)           -food still in Q, M, BL, BK, BJ       -All food was removed from every tank and replaced w/fresh food</t>
  </si>
  <si>
    <t xml:space="preserve"> - 1 death in I        -eggs in BG(x1)                - food still in tanks BL, BK, BJ, BH, BG, Q, M         -only fed CR tanks BI and BG</t>
  </si>
  <si>
    <t xml:space="preserve"> - 1 death in BC, BG, 2              - food still in all CR tanks BG, BH, BI, BJ, BK, BL, Q, M (did not feed CR today)         -did not feed today. All CR tanks still had food in them and all AL tanks also still had food in them</t>
  </si>
  <si>
    <t xml:space="preserve"> - eggs in BI(x2), BJ(x1)           -food still in tank M, Q, BL, BK, BJ, BI         -only fed BH and BG</t>
  </si>
  <si>
    <t xml:space="preserve"> - did reflex behaviors today         - did not feed      - 1 death in 2, BC              -All tanks CR and AL still had some food in it except BI (a small amount of Agard added to BI)</t>
  </si>
  <si>
    <t xml:space="preserve"> - 1 death in BD        - food still in BL, BK, BJ, Q, M        -removed all food from all tanks and replaced</t>
  </si>
  <si>
    <t xml:space="preserve"> - 1 death in 2, 4, M, BD, BH            - food still in M, Q, BL, BK, BJ, BI, BH, BG (didn't feed these tanks)       -did not feed CR today, all tanks still had food in them, added light Ulva toCR tanks since only Agard was in the tanks (except Mand Q which had Ulva in them)</t>
  </si>
  <si>
    <t xml:space="preserve"> - 1 death in I, BB, BH, BI(x2), BK(x2)            - eggs in tank 6               -food still in Q, BJ, BK, BL             -fed only to tanks that did not have food in them (all Ulvawas eaten from tanks w/food still in them except Q)</t>
  </si>
  <si>
    <t xml:space="preserve"> - 1 death in Q          - food still in BL, BJ, BI, BG       -Came in today at 1:30pm and noticed the stopper in my original CR trough (tank Q) was out!!! I must have never replaced it yesterday after I cleaned at 3pm. Only one animal is in this trough and this animal has died!!!!!!!!!         -replaced all food in all tanks</t>
  </si>
  <si>
    <t xml:space="preserve">COVID-19 </t>
  </si>
  <si>
    <t xml:space="preserve"> - did not come in today             COVID-19 stay at home/work from home order started this day</t>
  </si>
  <si>
    <t xml:space="preserve"> - did not come in today           -reached out this day to Dustin and Phil to check on animals but it doesn't looklike they have</t>
  </si>
  <si>
    <t xml:space="preserve"> - 1 death in tanks BB, BE, BF, 1, 4        -eggs in BF(x1), BG(x1), 1(x1)           -food in BJ, BL            -fed fresh Agard to every tank    -did not weigh food since I probably wont be back until Monday</t>
  </si>
  <si>
    <t xml:space="preserve"> - all tanks had food, maybe the growout staff is feeding them? I will ask…         - did not feed today</t>
  </si>
  <si>
    <t xml:space="preserve"> - 1 death in BE</t>
  </si>
  <si>
    <t xml:space="preserve"> - 1 death in BF          -eggs in BJ(x1)</t>
  </si>
  <si>
    <t>left over</t>
  </si>
  <si>
    <t>Animals taken out for testing</t>
  </si>
  <si>
    <t>avg of 5</t>
  </si>
  <si>
    <t>*moved one from BB, BC, and BD into BF</t>
  </si>
  <si>
    <t>*moved one from 4 into 6</t>
  </si>
  <si>
    <t>3/19-3/25/20</t>
  </si>
  <si>
    <t>3/26-4/02/20</t>
  </si>
  <si>
    <t>3/12-3/18/20</t>
  </si>
  <si>
    <t xml:space="preserve">and </t>
  </si>
  <si>
    <t>4/03-4/08/20</t>
  </si>
  <si>
    <t>average weight gain for  week 3/05-3/11/20 (g)</t>
  </si>
  <si>
    <t>average weight gain for  week 3/12-3/18/20 (g)</t>
  </si>
  <si>
    <t>average weight gain for  week 3/19-3/25/20 (g)</t>
  </si>
  <si>
    <t>4/03-4/09/20</t>
  </si>
  <si>
    <t>average weight gain for 2 week 3/26-4/09/20 (g)</t>
  </si>
  <si>
    <t>Subtotal</t>
  </si>
  <si>
    <t>**one of SATHYA animals was a DUD so went into the pool or Original AL animals</t>
  </si>
  <si>
    <t>Deaths</t>
  </si>
  <si>
    <t xml:space="preserve"> - 1 death in BF, and I &lt;-- looks to have been dead a couple of days            - eggs in 1(x1)      - food in every tank, did not feed today</t>
  </si>
  <si>
    <t xml:space="preserve"> - 1 death in BH</t>
  </si>
  <si>
    <t xml:space="preserve"> - 1 death in BL          -eggs in BG(x1)       food In all tanks, Agard only</t>
  </si>
  <si>
    <t xml:space="preserve"> - eggs in BJ(x1)       - cleaned the tanks today         - food still in all cages, replaced it with new Agard</t>
  </si>
  <si>
    <t xml:space="preserve"> - deaths in BF(x1), BE(x3), BL(x1), BJ(x2), BI(x2), 6(x3), 2(x1), 6(x2)            - all tanks had food, did not feed today</t>
  </si>
  <si>
    <t xml:space="preserve"> - deaths in BJ(x1), 2(x1)        - food still in every tank</t>
  </si>
  <si>
    <t>4/09-4/15/20</t>
  </si>
  <si>
    <t>4/16-4/22/20</t>
  </si>
  <si>
    <t>4/23-4/29/20</t>
  </si>
  <si>
    <t>TANK IS EMPTY ALL ANIMALS HAVE DIED</t>
  </si>
  <si>
    <t>average weight gain for 2 week 4/10-4/22/20 (g)</t>
  </si>
  <si>
    <t>avg of 3</t>
  </si>
  <si>
    <t>avg of 2</t>
  </si>
  <si>
    <t xml:space="preserve"> **Animals were from a different tank, not the one I have been following this whole time, these were the only 2 left from hatchery reared B4</t>
  </si>
  <si>
    <t xml:space="preserve"> - changed all food      - all tanks still had food in them</t>
  </si>
  <si>
    <t xml:space="preserve"> - all tanks still had food in them    </t>
  </si>
  <si>
    <t xml:space="preserve"> - 1 death in 6 and BG             - food still in every tank     - did not feed today</t>
  </si>
  <si>
    <t>Hatchery Reared Animals</t>
  </si>
  <si>
    <t xml:space="preserve"> &lt;--- Final, last animal died from B4 in hatchery circulation</t>
  </si>
  <si>
    <t xml:space="preserve">First Death 12/13/19 </t>
  </si>
  <si>
    <t>4/30-5/06/20</t>
  </si>
  <si>
    <t>average weight gain for week 4/23-4/29/20 (g)</t>
  </si>
  <si>
    <t xml:space="preserve"> - food still in every tank, left in and did not feed today       - weighed animals today</t>
  </si>
  <si>
    <t xml:space="preserve"> - 1 death in BF       - food still in every tank        - added a pinch of fresh Agard to each tank</t>
  </si>
  <si>
    <t xml:space="preserve"> - all tanks still had food in them        - replaced old food w/ new Agard only</t>
  </si>
  <si>
    <t xml:space="preserve"> - food still in all tanks        - did not feed today</t>
  </si>
  <si>
    <t xml:space="preserve"> - 1 death in BF (last of new AL)    - death in BH      - all tanks still had food (removed onld food and replaced w/ new food)</t>
  </si>
  <si>
    <t xml:space="preserve"> - 1 death in BH       - all tanks had food in them, did not feed today</t>
  </si>
  <si>
    <t xml:space="preserve"> - food still in all tanks, did not feed today      - took weights</t>
  </si>
  <si>
    <t xml:space="preserve"> - 1 death in BG (looks to have died 2 days ago)        - replaced food in BI</t>
  </si>
  <si>
    <t xml:space="preserve"> - 1 death in BI       - All animals have passed</t>
  </si>
  <si>
    <t>life span (AL)</t>
  </si>
  <si>
    <t>New CR</t>
  </si>
  <si>
    <t>New AL</t>
  </si>
  <si>
    <t xml:space="preserve"> - these animals were added later (around 11/1 - 11/5/19)</t>
  </si>
  <si>
    <t xml:space="preserve"> - these animals were added later (around 11/19/19)</t>
  </si>
  <si>
    <t>Diet</t>
  </si>
  <si>
    <t>Age (days)</t>
  </si>
  <si>
    <t>n</t>
  </si>
  <si>
    <t>Fraction Surviving</t>
  </si>
  <si>
    <t>Live Weight (g)</t>
  </si>
  <si>
    <t>deathday</t>
  </si>
  <si>
    <t>Age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</si>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</sst>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2"/>
      <color theme="1"/>
      <name val="Calibri"/>
      <family val="2"/>
      <scheme val="minor"/>
    </font>
    <font>
      <b/>
      <sz val="12"/>
      <color theme="1"/>
      <name val="Calibri"/>
      <family val="2"/>
      <scheme val="minor"/>
    </font>
    <font>
      <sz val="8"/>
      <name val="Calibri"/>
      <family val="2"/>
      <scheme val="minor"/>
    </font>
    <font>
      <b/>
      <u/>
      <sz val="12"/>
      <color theme="1"/>
      <name val="Calibri"/>
      <family val="2"/>
      <scheme val="minor"/>
    </font>
    <font>
      <u/>
      <sz val="12"/>
      <color theme="1"/>
      <name val="Calibri"/>
      <family val="2"/>
      <scheme val="minor"/>
    </font>
    <font>
      <b/>
      <sz val="12"/>
      <color rgb="FF000000"/>
      <name val="Calibri"/>
      <family val="2"/>
      <scheme val="minor"/>
    </font>
    <font>
      <strike/>
      <sz val="12"/>
      <color theme="1"/>
      <name val="Calibri"/>
      <family val="2"/>
      <scheme val="minor"/>
    </font>
    <font>
      <sz val="24"/>
      <color theme="1"/>
      <name val="Calibri"/>
      <family val="2"/>
      <scheme val="minor"/>
    </font>
    <font>
      <sz val="24"/>
      <color theme="1"/>
      <name val="Calibri (Body)"/>
    </font>
  </fonts>
  <fills count="19">
    <fill>
      <patternFill patternType="none"/>
    </fill>
    <fill>
      <patternFill patternType="gray125"/>
    </fill>
    <fill>
      <patternFill patternType="solid">
        <fgColor rgb="FF92D050"/>
        <bgColor indexed="64"/>
      </patternFill>
    </fill>
    <fill>
      <patternFill patternType="solid">
        <fgColor rgb="FFE84C43"/>
        <bgColor indexed="64"/>
      </patternFill>
    </fill>
    <fill>
      <patternFill patternType="solid">
        <fgColor rgb="FFFFFF00"/>
        <bgColor indexed="64"/>
      </patternFill>
    </fill>
    <fill>
      <patternFill patternType="solid">
        <fgColor theme="5"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D06DB2"/>
        <bgColor indexed="64"/>
      </patternFill>
    </fill>
    <fill>
      <patternFill patternType="solid">
        <fgColor rgb="FFFF8EA0"/>
        <bgColor indexed="64"/>
      </patternFill>
    </fill>
    <fill>
      <patternFill patternType="solid">
        <fgColor theme="3" tint="0.59999389629810485"/>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rgb="FFC03E34"/>
        <bgColor indexed="64"/>
      </patternFill>
    </fill>
    <fill>
      <patternFill patternType="solid">
        <fgColor theme="8" tint="0.59999389629810485"/>
        <bgColor indexed="64"/>
      </patternFill>
    </fill>
  </fills>
  <borders count="21">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110">
    <xf numFmtId="0" fontId="0" fillId="0" borderId="0" xfId="0"/>
    <xf numFmtId="0" fontId="1" fillId="0" borderId="0" xfId="0" applyFont="1"/>
    <xf numFmtId="14" fontId="0" fillId="0" borderId="0" xfId="0" applyNumberFormat="1"/>
    <xf numFmtId="0" fontId="0" fillId="0" borderId="0" xfId="0" applyAlignment="1">
      <alignment horizontal="right"/>
    </xf>
    <xf numFmtId="0" fontId="0" fillId="0" borderId="0" xfId="0" applyAlignment="1">
      <alignment horizontal="left"/>
    </xf>
    <xf numFmtId="0" fontId="1" fillId="0" borderId="0" xfId="0" applyFont="1" applyAlignment="1">
      <alignment horizontal="left"/>
    </xf>
    <xf numFmtId="0" fontId="3" fillId="0" borderId="0" xfId="0" applyFont="1"/>
    <xf numFmtId="0" fontId="0" fillId="0" borderId="1" xfId="0" applyBorder="1"/>
    <xf numFmtId="0" fontId="1" fillId="0" borderId="2"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6" xfId="0" applyFont="1" applyBorder="1"/>
    <xf numFmtId="0" fontId="1" fillId="0" borderId="7" xfId="0" applyFont="1" applyBorder="1" applyAlignment="1">
      <alignment horizontal="right"/>
    </xf>
    <xf numFmtId="0" fontId="0" fillId="0" borderId="8" xfId="0" applyBorder="1"/>
    <xf numFmtId="0" fontId="1" fillId="0" borderId="9" xfId="0" applyFont="1" applyBorder="1" applyAlignment="1">
      <alignment horizontal="right"/>
    </xf>
    <xf numFmtId="0" fontId="0" fillId="0" borderId="10" xfId="0" applyBorder="1"/>
    <xf numFmtId="0" fontId="1" fillId="0" borderId="11" xfId="0" applyFont="1" applyBorder="1" applyAlignment="1">
      <alignment horizontal="right"/>
    </xf>
    <xf numFmtId="0" fontId="0" fillId="0" borderId="12" xfId="0" applyBorder="1"/>
    <xf numFmtId="0" fontId="0" fillId="0" borderId="1" xfId="0" applyBorder="1" applyAlignment="1">
      <alignment horizontal="center"/>
    </xf>
    <xf numFmtId="0" fontId="0" fillId="0" borderId="13" xfId="0" applyBorder="1"/>
    <xf numFmtId="0" fontId="0" fillId="0" borderId="9" xfId="0" applyBorder="1"/>
    <xf numFmtId="0" fontId="1" fillId="0" borderId="4" xfId="0" applyFont="1" applyBorder="1"/>
    <xf numFmtId="0" fontId="0" fillId="0" borderId="4" xfId="0" applyBorder="1"/>
    <xf numFmtId="1" fontId="0" fillId="0" borderId="10" xfId="0" applyNumberFormat="1" applyBorder="1"/>
    <xf numFmtId="1" fontId="0" fillId="0" borderId="12" xfId="0" applyNumberFormat="1" applyBorder="1"/>
    <xf numFmtId="1" fontId="0" fillId="0" borderId="0" xfId="0" applyNumberFormat="1"/>
    <xf numFmtId="164" fontId="1" fillId="0" borderId="13" xfId="0" applyNumberFormat="1" applyFont="1" applyBorder="1" applyAlignment="1">
      <alignment horizontal="center"/>
    </xf>
    <xf numFmtId="1" fontId="0" fillId="0" borderId="1" xfId="0" applyNumberFormat="1" applyBorder="1"/>
    <xf numFmtId="0" fontId="0" fillId="2" borderId="8" xfId="0" applyFill="1" applyBorder="1" applyAlignment="1">
      <alignment horizontal="center"/>
    </xf>
    <xf numFmtId="0" fontId="0" fillId="3" borderId="13" xfId="0" applyFill="1" applyBorder="1" applyAlignment="1">
      <alignment horizontal="center"/>
    </xf>
    <xf numFmtId="14" fontId="0" fillId="0" borderId="4" xfId="0" applyNumberFormat="1" applyBorder="1"/>
    <xf numFmtId="14" fontId="0" fillId="0" borderId="0" xfId="0" applyNumberFormat="1" applyAlignment="1">
      <alignment horizontal="left"/>
    </xf>
    <xf numFmtId="0" fontId="0" fillId="0" borderId="11" xfId="0" applyBorder="1"/>
    <xf numFmtId="0" fontId="1" fillId="0" borderId="14" xfId="0" applyFont="1" applyBorder="1"/>
    <xf numFmtId="0" fontId="0" fillId="0" borderId="15" xfId="0" applyBorder="1"/>
    <xf numFmtId="14" fontId="0" fillId="0" borderId="2" xfId="0" applyNumberFormat="1" applyBorder="1"/>
    <xf numFmtId="0" fontId="0" fillId="0" borderId="7" xfId="0" applyBorder="1"/>
    <xf numFmtId="0" fontId="0" fillId="0" borderId="16" xfId="0" applyBorder="1"/>
    <xf numFmtId="0" fontId="0" fillId="4" borderId="0" xfId="0" applyFill="1"/>
    <xf numFmtId="0" fontId="4" fillId="0" borderId="0" xfId="0" applyFont="1"/>
    <xf numFmtId="0" fontId="0" fillId="5" borderId="0" xfId="0" applyFill="1"/>
    <xf numFmtId="0" fontId="5" fillId="0" borderId="0" xfId="0" applyFont="1"/>
    <xf numFmtId="0" fontId="0" fillId="4" borderId="0" xfId="0" applyFill="1" applyAlignment="1">
      <alignment horizontal="center"/>
    </xf>
    <xf numFmtId="1" fontId="0" fillId="0" borderId="13" xfId="0" applyNumberFormat="1" applyBorder="1"/>
    <xf numFmtId="0" fontId="0" fillId="6" borderId="0" xfId="0" applyFill="1"/>
    <xf numFmtId="0" fontId="0" fillId="0" borderId="0" xfId="0" applyAlignment="1">
      <alignment horizontal="center"/>
    </xf>
    <xf numFmtId="0" fontId="6" fillId="0" borderId="0" xfId="0" applyFont="1" applyAlignment="1">
      <alignment horizontal="center"/>
    </xf>
    <xf numFmtId="0" fontId="0" fillId="6" borderId="0" xfId="0" applyFill="1" applyAlignment="1">
      <alignment horizontal="left"/>
    </xf>
    <xf numFmtId="0" fontId="0" fillId="7" borderId="0" xfId="0" applyFill="1"/>
    <xf numFmtId="0" fontId="1" fillId="0" borderId="0" xfId="0" applyFont="1" applyAlignment="1">
      <alignment horizontal="center"/>
    </xf>
    <xf numFmtId="0" fontId="1" fillId="0" borderId="0" xfId="0" applyFont="1" applyAlignment="1">
      <alignment horizontal="right"/>
    </xf>
    <xf numFmtId="164" fontId="1" fillId="0" borderId="0" xfId="0" applyNumberFormat="1" applyFont="1" applyAlignment="1">
      <alignment horizontal="center"/>
    </xf>
    <xf numFmtId="0" fontId="0" fillId="4" borderId="17" xfId="0" applyFill="1" applyBorder="1"/>
    <xf numFmtId="0" fontId="0" fillId="4" borderId="18" xfId="0" applyFill="1" applyBorder="1"/>
    <xf numFmtId="0" fontId="1" fillId="0" borderId="13" xfId="0" applyFont="1" applyBorder="1" applyAlignment="1">
      <alignment horizontal="right"/>
    </xf>
    <xf numFmtId="0" fontId="4" fillId="0" borderId="7" xfId="0" applyFont="1" applyBorder="1"/>
    <xf numFmtId="0" fontId="4" fillId="0" borderId="8" xfId="0" applyFont="1" applyBorder="1"/>
    <xf numFmtId="0" fontId="3" fillId="0" borderId="0" xfId="0" applyFont="1" applyAlignment="1">
      <alignment horizontal="center"/>
    </xf>
    <xf numFmtId="0" fontId="0" fillId="2" borderId="0" xfId="0" applyFill="1"/>
    <xf numFmtId="0" fontId="0" fillId="8" borderId="0" xfId="0" applyFill="1"/>
    <xf numFmtId="0" fontId="1" fillId="0" borderId="1" xfId="0" applyFont="1" applyBorder="1" applyAlignment="1">
      <alignment horizontal="right"/>
    </xf>
    <xf numFmtId="14" fontId="1" fillId="0" borderId="2" xfId="0" applyNumberFormat="1" applyFont="1" applyBorder="1"/>
    <xf numFmtId="0" fontId="0" fillId="9" borderId="0" xfId="0" applyFill="1"/>
    <xf numFmtId="0" fontId="0" fillId="10" borderId="0" xfId="0" applyFill="1"/>
    <xf numFmtId="0" fontId="0" fillId="11" borderId="0" xfId="0" applyFill="1"/>
    <xf numFmtId="0" fontId="0" fillId="12" borderId="0" xfId="0" applyFill="1"/>
    <xf numFmtId="0" fontId="0" fillId="13" borderId="7" xfId="0" applyFill="1" applyBorder="1"/>
    <xf numFmtId="0" fontId="0" fillId="13" borderId="13" xfId="0" applyFill="1" applyBorder="1"/>
    <xf numFmtId="0" fontId="0" fillId="13" borderId="8" xfId="0" applyFill="1" applyBorder="1"/>
    <xf numFmtId="0" fontId="0" fillId="13" borderId="9" xfId="0" applyFill="1" applyBorder="1"/>
    <xf numFmtId="0" fontId="0" fillId="13" borderId="11" xfId="0" applyFill="1" applyBorder="1"/>
    <xf numFmtId="0" fontId="0" fillId="13" borderId="1" xfId="0" applyFill="1" applyBorder="1"/>
    <xf numFmtId="0" fontId="0" fillId="13" borderId="12" xfId="0" applyFill="1" applyBorder="1"/>
    <xf numFmtId="0" fontId="0" fillId="13" borderId="10" xfId="0" applyFill="1" applyBorder="1"/>
    <xf numFmtId="0" fontId="0" fillId="0" borderId="2" xfId="0" applyBorder="1"/>
    <xf numFmtId="0" fontId="0" fillId="13" borderId="0" xfId="0" applyFill="1"/>
    <xf numFmtId="0" fontId="0" fillId="14" borderId="0" xfId="0" applyFill="1"/>
    <xf numFmtId="0" fontId="0" fillId="16" borderId="7" xfId="0" applyFill="1" applyBorder="1"/>
    <xf numFmtId="0" fontId="0" fillId="16" borderId="13" xfId="0" applyFill="1" applyBorder="1"/>
    <xf numFmtId="0" fontId="0" fillId="16" borderId="8" xfId="0" applyFill="1" applyBorder="1"/>
    <xf numFmtId="0" fontId="0" fillId="16" borderId="9" xfId="0" applyFill="1" applyBorder="1"/>
    <xf numFmtId="0" fontId="0" fillId="16" borderId="2" xfId="0" applyFill="1" applyBorder="1"/>
    <xf numFmtId="0" fontId="0" fillId="16" borderId="0" xfId="0" applyFill="1"/>
    <xf numFmtId="0" fontId="0" fillId="16" borderId="10" xfId="0" applyFill="1" applyBorder="1"/>
    <xf numFmtId="0" fontId="0" fillId="16" borderId="11" xfId="0" applyFill="1" applyBorder="1"/>
    <xf numFmtId="0" fontId="0" fillId="16" borderId="1" xfId="0" applyFill="1" applyBorder="1"/>
    <xf numFmtId="0" fontId="0" fillId="16" borderId="12" xfId="0" applyFill="1" applyBorder="1"/>
    <xf numFmtId="0" fontId="0" fillId="8" borderId="9" xfId="0" applyFill="1" applyBorder="1"/>
    <xf numFmtId="0" fontId="0" fillId="8" borderId="10" xfId="0" applyFill="1" applyBorder="1"/>
    <xf numFmtId="0" fontId="0" fillId="8" borderId="11" xfId="0" applyFill="1" applyBorder="1"/>
    <xf numFmtId="0" fontId="0" fillId="8" borderId="1" xfId="0" applyFill="1" applyBorder="1"/>
    <xf numFmtId="0" fontId="0" fillId="8" borderId="12" xfId="0" applyFill="1" applyBorder="1"/>
    <xf numFmtId="0" fontId="0" fillId="14" borderId="19" xfId="0" applyFill="1" applyBorder="1"/>
    <xf numFmtId="0" fontId="0" fillId="15" borderId="19" xfId="0" applyFill="1" applyBorder="1"/>
    <xf numFmtId="0" fontId="0" fillId="0" borderId="19" xfId="0" applyBorder="1"/>
    <xf numFmtId="0" fontId="0" fillId="8" borderId="19" xfId="0" applyFill="1" applyBorder="1"/>
    <xf numFmtId="0" fontId="7" fillId="0" borderId="2" xfId="0" applyFont="1" applyBorder="1" applyAlignment="1">
      <alignment horizontal="center" vertical="center"/>
    </xf>
    <xf numFmtId="0" fontId="8" fillId="0" borderId="2" xfId="0" applyFont="1" applyBorder="1" applyAlignment="1">
      <alignment horizontal="center" vertical="center"/>
    </xf>
    <xf numFmtId="164" fontId="1" fillId="0" borderId="1" xfId="0" applyNumberFormat="1" applyFont="1" applyBorder="1" applyAlignment="1">
      <alignment horizontal="center"/>
    </xf>
    <xf numFmtId="0" fontId="0" fillId="2" borderId="10" xfId="0" applyFill="1" applyBorder="1"/>
    <xf numFmtId="0" fontId="0" fillId="17" borderId="0" xfId="0" applyFill="1" applyAlignment="1">
      <alignment horizontal="right"/>
    </xf>
    <xf numFmtId="16" fontId="0" fillId="0" borderId="0" xfId="0" applyNumberFormat="1"/>
    <xf numFmtId="0" fontId="0" fillId="0" borderId="18" xfId="0" applyBorder="1"/>
    <xf numFmtId="0" fontId="0" fillId="18" borderId="0" xfId="0" applyFill="1"/>
    <xf numFmtId="0" fontId="0" fillId="0" borderId="14" xfId="0" applyBorder="1"/>
    <xf numFmtId="0" fontId="0" fillId="0" borderId="20" xfId="0" applyBorder="1"/>
    <xf numFmtId="0" fontId="1" fillId="0" borderId="2" xfId="0" applyFont="1" applyBorder="1" applyAlignment="1">
      <alignment horizontal="center"/>
    </xf>
    <xf numFmtId="165" fontId="0" fillId="0" borderId="0" xfId="0" applyNumberFormat="1"/>
    <xf numFmtId="165" fontId="1" fillId="0" borderId="0" xfId="0" applyNumberFormat="1" applyFont="1"/>
  </cellXfs>
  <cellStyles count="1">
    <cellStyle name="Normal" xfId="0" builtinId="0"/>
  </cellStyles>
  <dxfs count="0"/>
  <tableStyles count="0" defaultTableStyle="TableStyleMedium2" defaultPivotStyle="PivotStyleLight16"/>
  <colors>
    <mruColors>
      <color rgb="FFFF8EA0"/>
      <color rgb="FFC03E34"/>
      <color rgb="FFD06DB2"/>
      <color rgb="FFFF5E55"/>
      <color rgb="FFE84C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excersice'!$AU$5:$AU$39</c:f>
                <c:numCache>
                  <c:formatCode>General</c:formatCode>
                  <c:ptCount val="35"/>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numCache>
              </c:numRef>
            </c:plus>
            <c:minus>
              <c:numRef>
                <c:f>'Batch 4 in excersice'!$AU$5:$AU$39</c:f>
                <c:numCache>
                  <c:formatCode>General</c:formatCode>
                  <c:ptCount val="35"/>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numCache>
              </c:numRef>
            </c:minus>
            <c:spPr>
              <a:noFill/>
              <a:ln w="9525" cap="flat" cmpd="sng" algn="ctr">
                <a:solidFill>
                  <a:schemeClr val="tx1">
                    <a:lumMod val="65000"/>
                    <a:lumOff val="35000"/>
                  </a:schemeClr>
                </a:solidFill>
                <a:round/>
              </a:ln>
              <a:effectLst/>
            </c:spPr>
          </c:errBars>
          <c:cat>
            <c:strRef>
              <c:f>'Batch 4 in excersice'!$AS$5:$AS$39</c:f>
              <c:strCache>
                <c:ptCount val="35"/>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strCache>
            </c:strRef>
          </c:cat>
          <c:val>
            <c:numRef>
              <c:f>'Batch 4 in excersice'!$AT$5:$AT$39</c:f>
              <c:numCache>
                <c:formatCode>General</c:formatCode>
                <c:ptCount val="35"/>
                <c:pt idx="0">
                  <c:v>50.6</c:v>
                </c:pt>
                <c:pt idx="1">
                  <c:v>79.655555555555551</c:v>
                </c:pt>
                <c:pt idx="2">
                  <c:v>103.31111111111112</c:v>
                </c:pt>
                <c:pt idx="3">
                  <c:v>146.01111111111112</c:v>
                </c:pt>
                <c:pt idx="4">
                  <c:v>188.93333333333334</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pt idx="27">
                  <c:v>312.5</c:v>
                </c:pt>
                <c:pt idx="28">
                  <c:v>310.8</c:v>
                </c:pt>
                <c:pt idx="29">
                  <c:v>307.89999999999998</c:v>
                </c:pt>
                <c:pt idx="30">
                  <c:v>290.75</c:v>
                </c:pt>
                <c:pt idx="31">
                  <c:v>320.75</c:v>
                </c:pt>
                <c:pt idx="32">
                  <c:v>301.5</c:v>
                </c:pt>
                <c:pt idx="33">
                  <c:v>287.5</c:v>
                </c:pt>
                <c:pt idx="34">
                  <c:v>270</c:v>
                </c:pt>
              </c:numCache>
            </c:numRef>
          </c:val>
          <c:smooth val="0"/>
          <c:extLst>
            <c:ext xmlns:c16="http://schemas.microsoft.com/office/drawing/2014/chart" uri="{C3380CC4-5D6E-409C-BE32-E72D297353CC}">
              <c16:uniqueId val="{00000000-9F2E-934F-84EB-6D8A0D5D3AE2}"/>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Q</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excersice'!$CN$5:$CN$37</c:f>
                <c:numCache>
                  <c:formatCode>General</c:formatCode>
                  <c:ptCount val="33"/>
                  <c:pt idx="0">
                    <c:v>3.0903074280724905</c:v>
                  </c:pt>
                  <c:pt idx="1">
                    <c:v>3.5461246452994271</c:v>
                  </c:pt>
                  <c:pt idx="2">
                    <c:v>3.8794329482541663</c:v>
                  </c:pt>
                  <c:pt idx="3">
                    <c:v>5.596874127582292</c:v>
                  </c:pt>
                  <c:pt idx="4">
                    <c:v>5.6678920243773172</c:v>
                  </c:pt>
                  <c:pt idx="5">
                    <c:v>5.2440442408507577</c:v>
                  </c:pt>
                  <c:pt idx="6">
                    <c:v>7.8230428862431811</c:v>
                  </c:pt>
                  <c:pt idx="7">
                    <c:v>6.8501824793212593</c:v>
                  </c:pt>
                  <c:pt idx="8">
                    <c:v>5.6789083458002736</c:v>
                  </c:pt>
                  <c:pt idx="9">
                    <c:v>7.8475049113290307</c:v>
                  </c:pt>
                  <c:pt idx="11">
                    <c:v>15.019431857874427</c:v>
                  </c:pt>
                  <c:pt idx="12">
                    <c:v>20.520315137281237</c:v>
                  </c:pt>
                  <c:pt idx="13">
                    <c:v>29.590257405661976</c:v>
                  </c:pt>
                  <c:pt idx="14">
                    <c:v>54.093668760770889</c:v>
                  </c:pt>
                  <c:pt idx="15">
                    <c:v>48.790367901871782</c:v>
                  </c:pt>
                  <c:pt idx="16">
                    <c:v>54.800775541957435</c:v>
                  </c:pt>
                  <c:pt idx="18">
                    <c:v>56.922095885517074</c:v>
                  </c:pt>
                  <c:pt idx="19">
                    <c:v>57.27564927611035</c:v>
                  </c:pt>
                  <c:pt idx="20">
                    <c:v>62.578950135009457</c:v>
                  </c:pt>
                  <c:pt idx="21">
                    <c:v>56.922095885517074</c:v>
                  </c:pt>
                  <c:pt idx="22">
                    <c:v>65.760930650348925</c:v>
                  </c:pt>
                  <c:pt idx="23">
                    <c:v>62.642504207074396</c:v>
                  </c:pt>
                  <c:pt idx="24">
                    <c:v>42.07830002903318</c:v>
                  </c:pt>
                  <c:pt idx="25">
                    <c:v>37.123106012293746</c:v>
                  </c:pt>
                  <c:pt idx="26">
                    <c:v>42.426406871192853</c:v>
                  </c:pt>
                  <c:pt idx="27">
                    <c:v>40.658639918226484</c:v>
                  </c:pt>
                </c:numCache>
              </c:numRef>
            </c:plus>
            <c:minus>
              <c:numRef>
                <c:f>'Batch 4 in excersice'!$CN$5:$CN$37</c:f>
                <c:numCache>
                  <c:formatCode>General</c:formatCode>
                  <c:ptCount val="33"/>
                  <c:pt idx="0">
                    <c:v>3.0903074280724905</c:v>
                  </c:pt>
                  <c:pt idx="1">
                    <c:v>3.5461246452994271</c:v>
                  </c:pt>
                  <c:pt idx="2">
                    <c:v>3.8794329482541663</c:v>
                  </c:pt>
                  <c:pt idx="3">
                    <c:v>5.596874127582292</c:v>
                  </c:pt>
                  <c:pt idx="4">
                    <c:v>5.6678920243773172</c:v>
                  </c:pt>
                  <c:pt idx="5">
                    <c:v>5.2440442408507577</c:v>
                  </c:pt>
                  <c:pt idx="6">
                    <c:v>7.8230428862431811</c:v>
                  </c:pt>
                  <c:pt idx="7">
                    <c:v>6.8501824793212593</c:v>
                  </c:pt>
                  <c:pt idx="8">
                    <c:v>5.6789083458002736</c:v>
                  </c:pt>
                  <c:pt idx="9">
                    <c:v>7.8475049113290307</c:v>
                  </c:pt>
                  <c:pt idx="11">
                    <c:v>15.019431857874427</c:v>
                  </c:pt>
                  <c:pt idx="12">
                    <c:v>20.520315137281237</c:v>
                  </c:pt>
                  <c:pt idx="13">
                    <c:v>29.590257405661976</c:v>
                  </c:pt>
                  <c:pt idx="14">
                    <c:v>54.093668760770889</c:v>
                  </c:pt>
                  <c:pt idx="15">
                    <c:v>48.790367901871782</c:v>
                  </c:pt>
                  <c:pt idx="16">
                    <c:v>54.800775541957435</c:v>
                  </c:pt>
                  <c:pt idx="18">
                    <c:v>56.922095885517074</c:v>
                  </c:pt>
                  <c:pt idx="19">
                    <c:v>57.27564927611035</c:v>
                  </c:pt>
                  <c:pt idx="20">
                    <c:v>62.578950135009457</c:v>
                  </c:pt>
                  <c:pt idx="21">
                    <c:v>56.922095885517074</c:v>
                  </c:pt>
                  <c:pt idx="22">
                    <c:v>65.760930650348925</c:v>
                  </c:pt>
                  <c:pt idx="23">
                    <c:v>62.642504207074396</c:v>
                  </c:pt>
                  <c:pt idx="24">
                    <c:v>42.07830002903318</c:v>
                  </c:pt>
                  <c:pt idx="25">
                    <c:v>37.123106012293746</c:v>
                  </c:pt>
                  <c:pt idx="26">
                    <c:v>42.426406871192853</c:v>
                  </c:pt>
                  <c:pt idx="27">
                    <c:v>40.658639918226484</c:v>
                  </c:pt>
                </c:numCache>
              </c:numRef>
            </c:minus>
            <c:spPr>
              <a:noFill/>
              <a:ln w="9525" cap="flat" cmpd="sng" algn="ctr">
                <a:solidFill>
                  <a:schemeClr val="tx1">
                    <a:lumMod val="65000"/>
                    <a:lumOff val="35000"/>
                  </a:schemeClr>
                </a:solidFill>
                <a:round/>
              </a:ln>
              <a:effectLst/>
            </c:spPr>
          </c:errBars>
          <c:cat>
            <c:strRef>
              <c:f>'Batch 4 in excersice'!$CL$5:$CL$37</c:f>
              <c:strCache>
                <c:ptCount val="3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strCache>
            </c:strRef>
          </c:cat>
          <c:val>
            <c:numRef>
              <c:f>'Batch 4 in excersice'!$CM$5:$CM$37</c:f>
              <c:numCache>
                <c:formatCode>General</c:formatCode>
                <c:ptCount val="33"/>
                <c:pt idx="0">
                  <c:v>16.899999999999999</c:v>
                </c:pt>
                <c:pt idx="1">
                  <c:v>16.3</c:v>
                </c:pt>
                <c:pt idx="2">
                  <c:v>19.100000000000001</c:v>
                </c:pt>
                <c:pt idx="3">
                  <c:v>23.3</c:v>
                </c:pt>
                <c:pt idx="4">
                  <c:v>23.5</c:v>
                </c:pt>
                <c:pt idx="5">
                  <c:v>25.5</c:v>
                </c:pt>
                <c:pt idx="6">
                  <c:v>30.2</c:v>
                </c:pt>
                <c:pt idx="7">
                  <c:v>29.9</c:v>
                </c:pt>
                <c:pt idx="8">
                  <c:v>28</c:v>
                </c:pt>
                <c:pt idx="9">
                  <c:v>30.166666666666668</c:v>
                </c:pt>
                <c:pt idx="11">
                  <c:v>34.166666666666664</c:v>
                </c:pt>
                <c:pt idx="12">
                  <c:v>43.333333333333336</c:v>
                </c:pt>
                <c:pt idx="13">
                  <c:v>42.833333333333336</c:v>
                </c:pt>
                <c:pt idx="14">
                  <c:v>66.25</c:v>
                </c:pt>
                <c:pt idx="15">
                  <c:v>58.5</c:v>
                </c:pt>
                <c:pt idx="16">
                  <c:v>61.25</c:v>
                </c:pt>
                <c:pt idx="18">
                  <c:v>59.75</c:v>
                </c:pt>
                <c:pt idx="19">
                  <c:v>58</c:v>
                </c:pt>
                <c:pt idx="20">
                  <c:v>59.25</c:v>
                </c:pt>
                <c:pt idx="21">
                  <c:v>54.75</c:v>
                </c:pt>
                <c:pt idx="22">
                  <c:v>59</c:v>
                </c:pt>
                <c:pt idx="23">
                  <c:v>52.333333333333336</c:v>
                </c:pt>
                <c:pt idx="24">
                  <c:v>46.166666666666664</c:v>
                </c:pt>
                <c:pt idx="25">
                  <c:v>54.25</c:v>
                </c:pt>
                <c:pt idx="26">
                  <c:v>56.5</c:v>
                </c:pt>
                <c:pt idx="27">
                  <c:v>53.75</c:v>
                </c:pt>
                <c:pt idx="28">
                  <c:v>81</c:v>
                </c:pt>
                <c:pt idx="29">
                  <c:v>76.5</c:v>
                </c:pt>
                <c:pt idx="30">
                  <c:v>63.5</c:v>
                </c:pt>
                <c:pt idx="31">
                  <c:v>58</c:v>
                </c:pt>
                <c:pt idx="32">
                  <c:v>54.5</c:v>
                </c:pt>
              </c:numCache>
            </c:numRef>
          </c:val>
          <c:smooth val="0"/>
          <c:extLst>
            <c:ext xmlns:c16="http://schemas.microsoft.com/office/drawing/2014/chart" uri="{C3380CC4-5D6E-409C-BE32-E72D297353CC}">
              <c16:uniqueId val="{00000000-45BF-EE45-B3B5-CD202B98A566}"/>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excersice'!$CS$5:$CS$26</c:f>
                <c:numCache>
                  <c:formatCode>General</c:formatCode>
                  <c:ptCount val="22"/>
                  <c:pt idx="0">
                    <c:v>2</c:v>
                  </c:pt>
                  <c:pt idx="1">
                    <c:v>2.583602136552765</c:v>
                  </c:pt>
                  <c:pt idx="2">
                    <c:v>2.4748737341529163</c:v>
                  </c:pt>
                  <c:pt idx="3">
                    <c:v>3.1344856037314939</c:v>
                  </c:pt>
                  <c:pt idx="4">
                    <c:v>3.7483329627982638</c:v>
                  </c:pt>
                  <c:pt idx="5">
                    <c:v>3.7316216314090518</c:v>
                  </c:pt>
                  <c:pt idx="6">
                    <c:v>7.1902712048990232</c:v>
                  </c:pt>
                  <c:pt idx="7">
                    <c:v>7.9733932550702677</c:v>
                  </c:pt>
                  <c:pt idx="8">
                    <c:v>6.8520070052503632</c:v>
                  </c:pt>
                  <c:pt idx="9">
                    <c:v>6.7230945255886478</c:v>
                  </c:pt>
                  <c:pt idx="11">
                    <c:v>10.126697388586269</c:v>
                  </c:pt>
                  <c:pt idx="12">
                    <c:v>13.604227284193691</c:v>
                  </c:pt>
                  <c:pt idx="13">
                    <c:v>12.841177256518709</c:v>
                  </c:pt>
                  <c:pt idx="14">
                    <c:v>13.357270180192758</c:v>
                  </c:pt>
                  <c:pt idx="15">
                    <c:v>13.419513155600443</c:v>
                  </c:pt>
                  <c:pt idx="16">
                    <c:v>14.255846753759197</c:v>
                  </c:pt>
                  <c:pt idx="18">
                    <c:v>16.559866142776237</c:v>
                  </c:pt>
                  <c:pt idx="19">
                    <c:v>16.069510467548994</c:v>
                  </c:pt>
                  <c:pt idx="20">
                    <c:v>22.892866428940987</c:v>
                  </c:pt>
                  <c:pt idx="21">
                    <c:v>21.623675296612582</c:v>
                  </c:pt>
                </c:numCache>
              </c:numRef>
            </c:plus>
            <c:minus>
              <c:numRef>
                <c:f>'Batch 4 in excersice'!$CS$5:$CS$26</c:f>
                <c:numCache>
                  <c:formatCode>General</c:formatCode>
                  <c:ptCount val="22"/>
                  <c:pt idx="0">
                    <c:v>2</c:v>
                  </c:pt>
                  <c:pt idx="1">
                    <c:v>2.583602136552765</c:v>
                  </c:pt>
                  <c:pt idx="2">
                    <c:v>2.4748737341529163</c:v>
                  </c:pt>
                  <c:pt idx="3">
                    <c:v>3.1344856037314939</c:v>
                  </c:pt>
                  <c:pt idx="4">
                    <c:v>3.7483329627982638</c:v>
                  </c:pt>
                  <c:pt idx="5">
                    <c:v>3.7316216314090518</c:v>
                  </c:pt>
                  <c:pt idx="6">
                    <c:v>7.1902712048990232</c:v>
                  </c:pt>
                  <c:pt idx="7">
                    <c:v>7.9733932550702677</c:v>
                  </c:pt>
                  <c:pt idx="8">
                    <c:v>6.8520070052503632</c:v>
                  </c:pt>
                  <c:pt idx="9">
                    <c:v>6.7230945255886478</c:v>
                  </c:pt>
                  <c:pt idx="11">
                    <c:v>10.126697388586269</c:v>
                  </c:pt>
                  <c:pt idx="12">
                    <c:v>13.604227284193691</c:v>
                  </c:pt>
                  <c:pt idx="13">
                    <c:v>12.841177256518709</c:v>
                  </c:pt>
                  <c:pt idx="14">
                    <c:v>13.357270180192758</c:v>
                  </c:pt>
                  <c:pt idx="15">
                    <c:v>13.419513155600443</c:v>
                  </c:pt>
                  <c:pt idx="16">
                    <c:v>14.255846753759197</c:v>
                  </c:pt>
                  <c:pt idx="18">
                    <c:v>16.559866142776237</c:v>
                  </c:pt>
                  <c:pt idx="19">
                    <c:v>16.069510467548994</c:v>
                  </c:pt>
                  <c:pt idx="20">
                    <c:v>22.892866428940987</c:v>
                  </c:pt>
                  <c:pt idx="21">
                    <c:v>21.623675296612582</c:v>
                  </c:pt>
                </c:numCache>
              </c:numRef>
            </c:minus>
            <c:spPr>
              <a:noFill/>
              <a:ln w="9525" cap="flat" cmpd="sng" algn="ctr">
                <a:solidFill>
                  <a:schemeClr val="tx1">
                    <a:lumMod val="65000"/>
                    <a:lumOff val="35000"/>
                  </a:schemeClr>
                </a:solidFill>
                <a:round/>
              </a:ln>
              <a:effectLst/>
            </c:spPr>
          </c:errBars>
          <c:cat>
            <c:strRef>
              <c:f>'Batch 4 in excersice'!$CQ$5:$CQ$26</c:f>
              <c:strCache>
                <c:ptCount val="2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strCache>
            </c:strRef>
          </c:cat>
          <c:val>
            <c:numRef>
              <c:f>'Batch 4 in excersice'!$CR$5:$CR$26</c:f>
              <c:numCache>
                <c:formatCode>General</c:formatCode>
                <c:ptCount val="22"/>
                <c:pt idx="0">
                  <c:v>15</c:v>
                </c:pt>
                <c:pt idx="1">
                  <c:v>15.4</c:v>
                </c:pt>
                <c:pt idx="2">
                  <c:v>16.5</c:v>
                </c:pt>
                <c:pt idx="3">
                  <c:v>19.2</c:v>
                </c:pt>
                <c:pt idx="4">
                  <c:v>19.399999999999999</c:v>
                </c:pt>
                <c:pt idx="5">
                  <c:v>21.4</c:v>
                </c:pt>
                <c:pt idx="6">
                  <c:v>25.8</c:v>
                </c:pt>
                <c:pt idx="7">
                  <c:v>23.7</c:v>
                </c:pt>
                <c:pt idx="8">
                  <c:v>23.2</c:v>
                </c:pt>
                <c:pt idx="9">
                  <c:v>25.3</c:v>
                </c:pt>
                <c:pt idx="11">
                  <c:v>27.4</c:v>
                </c:pt>
                <c:pt idx="12">
                  <c:v>35.799999999999997</c:v>
                </c:pt>
                <c:pt idx="13">
                  <c:v>37.125</c:v>
                </c:pt>
                <c:pt idx="14">
                  <c:v>40.25</c:v>
                </c:pt>
                <c:pt idx="15">
                  <c:v>36.25</c:v>
                </c:pt>
                <c:pt idx="16">
                  <c:v>35.375</c:v>
                </c:pt>
                <c:pt idx="18">
                  <c:v>35.375</c:v>
                </c:pt>
                <c:pt idx="19">
                  <c:v>33.375</c:v>
                </c:pt>
                <c:pt idx="20">
                  <c:v>31.666666666666668</c:v>
                </c:pt>
                <c:pt idx="21">
                  <c:v>29.666666666666668</c:v>
                </c:pt>
              </c:numCache>
            </c:numRef>
          </c:val>
          <c:smooth val="0"/>
          <c:extLst>
            <c:ext xmlns:c16="http://schemas.microsoft.com/office/drawing/2014/chart" uri="{C3380CC4-5D6E-409C-BE32-E72D297353CC}">
              <c16:uniqueId val="{00000000-9EB8-0A4A-B6E9-47434C0531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a:t>
            </a:r>
            <a:r>
              <a:rPr lang="en-US" sz="1600" baseline="0">
                <a:solidFill>
                  <a:schemeClr val="tx1"/>
                </a:solidFill>
                <a:latin typeface="Times New Roman" panose="02020603050405020304" pitchFamily="18" charset="0"/>
                <a:cs typeface="Times New Roman" panose="02020603050405020304" pitchFamily="18" charset="0"/>
              </a:rPr>
              <a:t> Hatchery Conditions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excersice'!$DG$5:$DG$40</c:f>
                <c:numCache>
                  <c:formatCode>General</c:formatCode>
                  <c:ptCount val="36"/>
                  <c:pt idx="0">
                    <c:v>2.4181030214244847</c:v>
                  </c:pt>
                  <c:pt idx="1">
                    <c:v>3.2011282733158732</c:v>
                  </c:pt>
                  <c:pt idx="2">
                    <c:v>4.3011626335213133</c:v>
                  </c:pt>
                  <c:pt idx="3">
                    <c:v>6.1146454426147132</c:v>
                  </c:pt>
                  <c:pt idx="4">
                    <c:v>4.894725051862804</c:v>
                  </c:pt>
                  <c:pt idx="5">
                    <c:v>8.5706216551400392</c:v>
                  </c:pt>
                  <c:pt idx="6">
                    <c:v>6.4429116951197578</c:v>
                  </c:pt>
                  <c:pt idx="7">
                    <c:v>11.474730691586823</c:v>
                  </c:pt>
                  <c:pt idx="8">
                    <c:v>25.315838257238628</c:v>
                  </c:pt>
                  <c:pt idx="10">
                    <c:v>25.765178913495731</c:v>
                  </c:pt>
                  <c:pt idx="11">
                    <c:v>21.533501031338755</c:v>
                  </c:pt>
                  <c:pt idx="12">
                    <c:v>13.375083444332493</c:v>
                  </c:pt>
                  <c:pt idx="13">
                    <c:v>9.2008022424548344</c:v>
                  </c:pt>
                  <c:pt idx="14">
                    <c:v>11.707242365712082</c:v>
                  </c:pt>
                  <c:pt idx="15">
                    <c:v>22.284951146884939</c:v>
                  </c:pt>
                  <c:pt idx="17">
                    <c:v>17.449587251224433</c:v>
                  </c:pt>
                  <c:pt idx="18">
                    <c:v>33.56213143807566</c:v>
                  </c:pt>
                  <c:pt idx="19">
                    <c:v>26.633468919137545</c:v>
                  </c:pt>
                  <c:pt idx="20">
                    <c:v>38.887980148112604</c:v>
                  </c:pt>
                  <c:pt idx="22">
                    <c:v>12.451333835606327</c:v>
                  </c:pt>
                  <c:pt idx="23">
                    <c:v>24.912704733586384</c:v>
                  </c:pt>
                  <c:pt idx="24">
                    <c:v>21.658056897409509</c:v>
                  </c:pt>
                  <c:pt idx="25">
                    <c:v>29.549628687270431</c:v>
                  </c:pt>
                  <c:pt idx="26">
                    <c:v>39.698901468148676</c:v>
                  </c:pt>
                  <c:pt idx="27">
                    <c:v>38.832296123487488</c:v>
                  </c:pt>
                  <c:pt idx="28">
                    <c:v>30.956118135192597</c:v>
                  </c:pt>
                  <c:pt idx="29">
                    <c:v>33.714487489307423</c:v>
                  </c:pt>
                  <c:pt idx="30">
                    <c:v>34.900709502953148</c:v>
                  </c:pt>
                  <c:pt idx="31">
                    <c:v>27.613968385583409</c:v>
                  </c:pt>
                  <c:pt idx="32">
                    <c:v>52.103982573312003</c:v>
                  </c:pt>
                  <c:pt idx="33">
                    <c:v>37.617316491211866</c:v>
                  </c:pt>
                  <c:pt idx="35">
                    <c:v>21.09699820669595</c:v>
                  </c:pt>
                </c:numCache>
              </c:numRef>
            </c:plus>
            <c:minus>
              <c:numRef>
                <c:f>'Batch 4 in excersice'!$DG$5:$DG$40</c:f>
                <c:numCache>
                  <c:formatCode>General</c:formatCode>
                  <c:ptCount val="36"/>
                  <c:pt idx="0">
                    <c:v>2.4181030214244847</c:v>
                  </c:pt>
                  <c:pt idx="1">
                    <c:v>3.2011282733158732</c:v>
                  </c:pt>
                  <c:pt idx="2">
                    <c:v>4.3011626335213133</c:v>
                  </c:pt>
                  <c:pt idx="3">
                    <c:v>6.1146454426147132</c:v>
                  </c:pt>
                  <c:pt idx="4">
                    <c:v>4.894725051862804</c:v>
                  </c:pt>
                  <c:pt idx="5">
                    <c:v>8.5706216551400392</c:v>
                  </c:pt>
                  <c:pt idx="6">
                    <c:v>6.4429116951197578</c:v>
                  </c:pt>
                  <c:pt idx="7">
                    <c:v>11.474730691586823</c:v>
                  </c:pt>
                  <c:pt idx="8">
                    <c:v>25.315838257238628</c:v>
                  </c:pt>
                  <c:pt idx="10">
                    <c:v>25.765178913495731</c:v>
                  </c:pt>
                  <c:pt idx="11">
                    <c:v>21.533501031338755</c:v>
                  </c:pt>
                  <c:pt idx="12">
                    <c:v>13.375083444332493</c:v>
                  </c:pt>
                  <c:pt idx="13">
                    <c:v>9.2008022424548344</c:v>
                  </c:pt>
                  <c:pt idx="14">
                    <c:v>11.707242365712082</c:v>
                  </c:pt>
                  <c:pt idx="15">
                    <c:v>22.284951146884939</c:v>
                  </c:pt>
                  <c:pt idx="17">
                    <c:v>17.449587251224433</c:v>
                  </c:pt>
                  <c:pt idx="18">
                    <c:v>33.56213143807566</c:v>
                  </c:pt>
                  <c:pt idx="19">
                    <c:v>26.633468919137545</c:v>
                  </c:pt>
                  <c:pt idx="20">
                    <c:v>38.887980148112604</c:v>
                  </c:pt>
                  <c:pt idx="22">
                    <c:v>12.451333835606327</c:v>
                  </c:pt>
                  <c:pt idx="23">
                    <c:v>24.912704733586384</c:v>
                  </c:pt>
                  <c:pt idx="24">
                    <c:v>21.658056897409509</c:v>
                  </c:pt>
                  <c:pt idx="25">
                    <c:v>29.549628687270431</c:v>
                  </c:pt>
                  <c:pt idx="26">
                    <c:v>39.698901468148676</c:v>
                  </c:pt>
                  <c:pt idx="27">
                    <c:v>38.832296123487488</c:v>
                  </c:pt>
                  <c:pt idx="28">
                    <c:v>30.956118135192597</c:v>
                  </c:pt>
                  <c:pt idx="29">
                    <c:v>33.714487489307423</c:v>
                  </c:pt>
                  <c:pt idx="30">
                    <c:v>34.900709502953148</c:v>
                  </c:pt>
                  <c:pt idx="31">
                    <c:v>27.613968385583409</c:v>
                  </c:pt>
                  <c:pt idx="32">
                    <c:v>52.103982573312003</c:v>
                  </c:pt>
                  <c:pt idx="33">
                    <c:v>37.617316491211866</c:v>
                  </c:pt>
                  <c:pt idx="35">
                    <c:v>21.09699820669595</c:v>
                  </c:pt>
                </c:numCache>
              </c:numRef>
            </c:minus>
            <c:spPr>
              <a:noFill/>
              <a:ln w="9525" cap="flat" cmpd="sng" algn="ctr">
                <a:solidFill>
                  <a:schemeClr val="tx1">
                    <a:lumMod val="65000"/>
                    <a:lumOff val="35000"/>
                  </a:schemeClr>
                </a:solidFill>
                <a:round/>
              </a:ln>
              <a:effectLst/>
            </c:spPr>
          </c:errBars>
          <c:cat>
            <c:strRef>
              <c:f>'Batch 4 in excersice'!$DE$5:$DE$40</c:f>
              <c:strCache>
                <c:ptCount val="36"/>
                <c:pt idx="0">
                  <c:v>8/6/19</c:v>
                </c:pt>
                <c:pt idx="1">
                  <c:v>8/6-8/12/19</c:v>
                </c:pt>
                <c:pt idx="2">
                  <c:v>8/13-8/19/19</c:v>
                </c:pt>
                <c:pt idx="3">
                  <c:v>8/20-8/26/19</c:v>
                </c:pt>
                <c:pt idx="4">
                  <c:v>8/27-9/03/19</c:v>
                </c:pt>
                <c:pt idx="5">
                  <c:v>9/04-9/10/19</c:v>
                </c:pt>
                <c:pt idx="6">
                  <c:v>9/11-9/17/19</c:v>
                </c:pt>
                <c:pt idx="7">
                  <c:v>9/18-9/25/19</c:v>
                </c:pt>
                <c:pt idx="8">
                  <c:v>9/26-10/01/19</c:v>
                </c:pt>
                <c:pt idx="9">
                  <c:v>10/02-10/08/19</c:v>
                </c:pt>
                <c:pt idx="10">
                  <c:v>10/09-10/15/19</c:v>
                </c:pt>
                <c:pt idx="11">
                  <c:v>10/16-10/23/19</c:v>
                </c:pt>
                <c:pt idx="12">
                  <c:v>10/24-10/30/19</c:v>
                </c:pt>
                <c:pt idx="13">
                  <c:v>10/31-11/06/19</c:v>
                </c:pt>
                <c:pt idx="14">
                  <c:v>11/07-11/13/19</c:v>
                </c:pt>
                <c:pt idx="15">
                  <c:v>11/14-11/20/19</c:v>
                </c:pt>
                <c:pt idx="16">
                  <c:v>11/21-11/27/19</c:v>
                </c:pt>
                <c:pt idx="17">
                  <c:v>11/28-12/03/19</c:v>
                </c:pt>
                <c:pt idx="18">
                  <c:v>12/04-12/11/19</c:v>
                </c:pt>
                <c:pt idx="19">
                  <c:v>12/12-12/18/19</c:v>
                </c:pt>
                <c:pt idx="20">
                  <c:v>12/19-12/26/19</c:v>
                </c:pt>
                <c:pt idx="21">
                  <c:v>12/27-1/02/20</c:v>
                </c:pt>
                <c:pt idx="22">
                  <c:v>1/03-1/08/20</c:v>
                </c:pt>
                <c:pt idx="23">
                  <c:v>1/09-1/15/20</c:v>
                </c:pt>
                <c:pt idx="24">
                  <c:v>1/16-1/22/20</c:v>
                </c:pt>
                <c:pt idx="25">
                  <c:v>1/23-1/29/20</c:v>
                </c:pt>
                <c:pt idx="26">
                  <c:v>1/30-2/05/20</c:v>
                </c:pt>
                <c:pt idx="27">
                  <c:v>2/06-2/12/20</c:v>
                </c:pt>
                <c:pt idx="28">
                  <c:v>2/13-2/19/20</c:v>
                </c:pt>
                <c:pt idx="29">
                  <c:v>2/20-2/26/20</c:v>
                </c:pt>
                <c:pt idx="30">
                  <c:v>2/27-3/04/20</c:v>
                </c:pt>
                <c:pt idx="31">
                  <c:v>3/05-3/11/20</c:v>
                </c:pt>
                <c:pt idx="32">
                  <c:v>3/12-3/18/20</c:v>
                </c:pt>
                <c:pt idx="33">
                  <c:v>3/19-3/25/20</c:v>
                </c:pt>
                <c:pt idx="34">
                  <c:v>3/26-4/02/20</c:v>
                </c:pt>
                <c:pt idx="35">
                  <c:v>4/03-4/09/20</c:v>
                </c:pt>
              </c:strCache>
            </c:strRef>
          </c:cat>
          <c:val>
            <c:numRef>
              <c:f>'Batch 4 in excersice'!$DF$5:$DF$40</c:f>
              <c:numCache>
                <c:formatCode>General</c:formatCode>
                <c:ptCount val="36"/>
                <c:pt idx="0">
                  <c:v>24.75</c:v>
                </c:pt>
                <c:pt idx="1">
                  <c:v>29.05</c:v>
                </c:pt>
                <c:pt idx="2">
                  <c:v>36.5</c:v>
                </c:pt>
                <c:pt idx="3">
                  <c:v>37.5</c:v>
                </c:pt>
                <c:pt idx="4">
                  <c:v>37.75</c:v>
                </c:pt>
                <c:pt idx="5">
                  <c:v>48.3</c:v>
                </c:pt>
                <c:pt idx="6">
                  <c:v>42.3</c:v>
                </c:pt>
                <c:pt idx="7">
                  <c:v>63.85</c:v>
                </c:pt>
                <c:pt idx="8">
                  <c:v>67.150000000000006</c:v>
                </c:pt>
                <c:pt idx="10">
                  <c:v>92.8</c:v>
                </c:pt>
                <c:pt idx="11">
                  <c:v>120.45</c:v>
                </c:pt>
                <c:pt idx="12">
                  <c:v>139.35714285714286</c:v>
                </c:pt>
                <c:pt idx="13">
                  <c:v>107.78571428571429</c:v>
                </c:pt>
                <c:pt idx="14">
                  <c:v>131.85714285714286</c:v>
                </c:pt>
                <c:pt idx="15">
                  <c:v>125.42857142857143</c:v>
                </c:pt>
                <c:pt idx="17">
                  <c:v>125.21428571428571</c:v>
                </c:pt>
                <c:pt idx="18">
                  <c:v>149.25</c:v>
                </c:pt>
                <c:pt idx="19">
                  <c:v>133.08333333333334</c:v>
                </c:pt>
                <c:pt idx="20">
                  <c:v>167.25</c:v>
                </c:pt>
                <c:pt idx="22">
                  <c:v>104.07142857142857</c:v>
                </c:pt>
                <c:pt idx="23">
                  <c:v>117.35714285714286</c:v>
                </c:pt>
                <c:pt idx="24">
                  <c:v>103.21428571428571</c:v>
                </c:pt>
                <c:pt idx="25">
                  <c:v>132.75</c:v>
                </c:pt>
                <c:pt idx="26">
                  <c:v>141.35</c:v>
                </c:pt>
                <c:pt idx="27">
                  <c:v>125.85</c:v>
                </c:pt>
                <c:pt idx="28">
                  <c:v>121.3125</c:v>
                </c:pt>
                <c:pt idx="29">
                  <c:v>112.5</c:v>
                </c:pt>
                <c:pt idx="30">
                  <c:v>106.14285714285714</c:v>
                </c:pt>
                <c:pt idx="31">
                  <c:v>94.4375</c:v>
                </c:pt>
                <c:pt idx="32">
                  <c:v>157.30000000000001</c:v>
                </c:pt>
                <c:pt idx="33">
                  <c:v>144.875</c:v>
                </c:pt>
                <c:pt idx="35">
                  <c:v>120.66666666666667</c:v>
                </c:pt>
              </c:numCache>
            </c:numRef>
          </c:val>
          <c:smooth val="0"/>
          <c:extLst>
            <c:ext xmlns:c16="http://schemas.microsoft.com/office/drawing/2014/chart" uri="{C3380CC4-5D6E-409C-BE32-E72D297353CC}">
              <c16:uniqueId val="{00000000-9EB8-0A4A-B6E9-47434C0531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'Batch 4 in excersice'!$DL$4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'Batch 4 in excersice'!$DO$5:$DO$41</c:f>
                <c:numCache>
                  <c:formatCode>General</c:formatCode>
                  <c:ptCount val="3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pt idx="32">
                    <c:v>0</c:v>
                  </c:pt>
                  <c:pt idx="33">
                    <c:v>0</c:v>
                  </c:pt>
                  <c:pt idx="34">
                    <c:v>0</c:v>
                  </c:pt>
                </c:numCache>
              </c:numRef>
            </c:plus>
            <c:minus>
              <c:numRef>
                <c:f>'Batch 4 in excersice'!$DO$5:$DO$41</c:f>
                <c:numCache>
                  <c:formatCode>General</c:formatCode>
                  <c:ptCount val="3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pt idx="32">
                    <c:v>0</c:v>
                  </c:pt>
                  <c:pt idx="33">
                    <c:v>0</c:v>
                  </c:pt>
                  <c:pt idx="34">
                    <c:v>0</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excersice'!$DL$5:$DL$41</c:f>
              <c:numCache>
                <c:formatCode>General</c:formatCode>
                <c:ptCount val="37"/>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pt idx="27">
                  <c:v>312.5</c:v>
                </c:pt>
                <c:pt idx="28">
                  <c:v>310.8</c:v>
                </c:pt>
                <c:pt idx="29">
                  <c:v>307.89999999999998</c:v>
                </c:pt>
                <c:pt idx="30">
                  <c:v>290.75</c:v>
                </c:pt>
                <c:pt idx="31">
                  <c:v>320.75</c:v>
                </c:pt>
                <c:pt idx="32">
                  <c:v>301.5</c:v>
                </c:pt>
                <c:pt idx="33">
                  <c:v>287.5</c:v>
                </c:pt>
                <c:pt idx="34">
                  <c:v>270</c:v>
                </c:pt>
              </c:numCache>
            </c:numRef>
          </c:val>
          <c:smooth val="0"/>
          <c:extLst>
            <c:ext xmlns:c16="http://schemas.microsoft.com/office/drawing/2014/chart" uri="{C3380CC4-5D6E-409C-BE32-E72D297353CC}">
              <c16:uniqueId val="{00000000-066E-0849-92A8-C8EFF90B8A3A}"/>
            </c:ext>
          </c:extLst>
        </c:ser>
        <c:ser>
          <c:idx val="1"/>
          <c:order val="1"/>
          <c:tx>
            <c:strRef>
              <c:f>'Batch 4 in excersice'!$DM$4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'Batch 4 in excersice'!$DP$5:$DP$41</c:f>
                <c:numCache>
                  <c:formatCode>General</c:formatCode>
                  <c:ptCount val="3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pt idx="32">
                    <c:v>0</c:v>
                  </c:pt>
                </c:numCache>
              </c:numRef>
            </c:plus>
            <c:minus>
              <c:numRef>
                <c:f>'Batch 4 in excersice'!$DP$5:$DP$41</c:f>
                <c:numCache>
                  <c:formatCode>General</c:formatCode>
                  <c:ptCount val="3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pt idx="32">
                    <c:v>0</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excersice'!$DM$5:$DM$41</c:f>
              <c:numCache>
                <c:formatCode>General</c:formatCode>
                <c:ptCount val="37"/>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pt idx="27">
                  <c:v>59</c:v>
                </c:pt>
                <c:pt idx="28">
                  <c:v>98.75</c:v>
                </c:pt>
                <c:pt idx="29">
                  <c:v>89.25</c:v>
                </c:pt>
                <c:pt idx="30">
                  <c:v>77.25</c:v>
                </c:pt>
                <c:pt idx="31">
                  <c:v>71.75</c:v>
                </c:pt>
                <c:pt idx="32">
                  <c:v>54.5</c:v>
                </c:pt>
              </c:numCache>
            </c:numRef>
          </c:val>
          <c:smooth val="0"/>
          <c:extLst>
            <c:ext xmlns:c16="http://schemas.microsoft.com/office/drawing/2014/chart" uri="{C3380CC4-5D6E-409C-BE32-E72D297353CC}">
              <c16:uniqueId val="{00000001-066E-0849-92A8-C8EFF90B8A3A}"/>
            </c:ext>
          </c:extLst>
        </c:ser>
        <c:ser>
          <c:idx val="2"/>
          <c:order val="2"/>
          <c:tx>
            <c:strRef>
              <c:f>'Batch 4 in excersice'!$DN$4</c:f>
              <c:strCache>
                <c:ptCount val="1"/>
                <c:pt idx="0">
                  <c:v>Batch #4 in hatchery conditions</c:v>
                </c:pt>
              </c:strCache>
            </c:strRef>
          </c:tx>
          <c:spPr>
            <a:ln w="28575" cap="rnd">
              <a:solidFill>
                <a:schemeClr val="accent3"/>
              </a:solidFill>
              <a:round/>
            </a:ln>
            <a:effectLst/>
          </c:spPr>
          <c:marker>
            <c:symbol val="none"/>
          </c:marker>
          <c:errBars>
            <c:errDir val="y"/>
            <c:errBarType val="both"/>
            <c:errValType val="cust"/>
            <c:noEndCap val="0"/>
            <c:plus>
              <c:numRef>
                <c:f>'Batch 4 in excersice'!$DQ$5:$DQ$41</c:f>
                <c:numCache>
                  <c:formatCode>General</c:formatCode>
                  <c:ptCount val="3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pt idx="27">
                    <c:v>39.698901468148676</c:v>
                  </c:pt>
                  <c:pt idx="28">
                    <c:v>38.832296123487488</c:v>
                  </c:pt>
                  <c:pt idx="29">
                    <c:v>30.956118135192597</c:v>
                  </c:pt>
                  <c:pt idx="30">
                    <c:v>33.714487489307423</c:v>
                  </c:pt>
                  <c:pt idx="31">
                    <c:v>34.900709502953148</c:v>
                  </c:pt>
                  <c:pt idx="32">
                    <c:v>27.613968385583409</c:v>
                  </c:pt>
                  <c:pt idx="33">
                    <c:v>52.103982573312003</c:v>
                  </c:pt>
                  <c:pt idx="34">
                    <c:v>37.617316491211866</c:v>
                  </c:pt>
                  <c:pt idx="36">
                    <c:v>21.09699820669595</c:v>
                  </c:pt>
                </c:numCache>
              </c:numRef>
            </c:plus>
            <c:minus>
              <c:numRef>
                <c:f>'Batch 4 in excersice'!$DQ$5:$DQ$41</c:f>
                <c:numCache>
                  <c:formatCode>General</c:formatCode>
                  <c:ptCount val="3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pt idx="27">
                    <c:v>39.698901468148676</c:v>
                  </c:pt>
                  <c:pt idx="28">
                    <c:v>38.832296123487488</c:v>
                  </c:pt>
                  <c:pt idx="29">
                    <c:v>30.956118135192597</c:v>
                  </c:pt>
                  <c:pt idx="30">
                    <c:v>33.714487489307423</c:v>
                  </c:pt>
                  <c:pt idx="31">
                    <c:v>34.900709502953148</c:v>
                  </c:pt>
                  <c:pt idx="32">
                    <c:v>27.613968385583409</c:v>
                  </c:pt>
                  <c:pt idx="33">
                    <c:v>52.103982573312003</c:v>
                  </c:pt>
                  <c:pt idx="34">
                    <c:v>37.617316491211866</c:v>
                  </c:pt>
                  <c:pt idx="36">
                    <c:v>21.09699820669595</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excersice'!$DN$5:$DN$41</c:f>
              <c:numCache>
                <c:formatCode>General</c:formatCode>
                <c:ptCount val="37"/>
                <c:pt idx="1">
                  <c:v>24.75</c:v>
                </c:pt>
                <c:pt idx="2">
                  <c:v>29.05</c:v>
                </c:pt>
                <c:pt idx="3">
                  <c:v>36.5</c:v>
                </c:pt>
                <c:pt idx="4">
                  <c:v>37.5</c:v>
                </c:pt>
                <c:pt idx="5">
                  <c:v>37.75</c:v>
                </c:pt>
                <c:pt idx="6">
                  <c:v>48.3</c:v>
                </c:pt>
                <c:pt idx="7">
                  <c:v>42.3</c:v>
                </c:pt>
                <c:pt idx="8">
                  <c:v>63.85</c:v>
                </c:pt>
                <c:pt idx="9">
                  <c:v>67.150000000000006</c:v>
                </c:pt>
                <c:pt idx="11">
                  <c:v>92.8</c:v>
                </c:pt>
                <c:pt idx="12">
                  <c:v>120.45</c:v>
                </c:pt>
                <c:pt idx="13">
                  <c:v>139.35714285714286</c:v>
                </c:pt>
                <c:pt idx="14">
                  <c:v>107.78571428571429</c:v>
                </c:pt>
                <c:pt idx="15">
                  <c:v>131.85714285714286</c:v>
                </c:pt>
                <c:pt idx="16">
                  <c:v>125.42857142857143</c:v>
                </c:pt>
                <c:pt idx="18">
                  <c:v>125.21428571428571</c:v>
                </c:pt>
                <c:pt idx="19">
                  <c:v>149.25</c:v>
                </c:pt>
                <c:pt idx="20">
                  <c:v>133.08333333333334</c:v>
                </c:pt>
                <c:pt idx="21">
                  <c:v>167.25</c:v>
                </c:pt>
                <c:pt idx="23">
                  <c:v>104.07142857142857</c:v>
                </c:pt>
                <c:pt idx="24">
                  <c:v>117.35714285714286</c:v>
                </c:pt>
                <c:pt idx="25">
                  <c:v>103.21428571428571</c:v>
                </c:pt>
                <c:pt idx="26">
                  <c:v>132.75</c:v>
                </c:pt>
                <c:pt idx="27">
                  <c:v>141.35</c:v>
                </c:pt>
                <c:pt idx="28">
                  <c:v>125.85</c:v>
                </c:pt>
                <c:pt idx="29">
                  <c:v>121.3125</c:v>
                </c:pt>
                <c:pt idx="30">
                  <c:v>112.5</c:v>
                </c:pt>
                <c:pt idx="31">
                  <c:v>106.14285714285714</c:v>
                </c:pt>
                <c:pt idx="32">
                  <c:v>94.4375</c:v>
                </c:pt>
                <c:pt idx="33">
                  <c:v>157.30000000000001</c:v>
                </c:pt>
                <c:pt idx="34">
                  <c:v>144.875</c:v>
                </c:pt>
                <c:pt idx="36">
                  <c:v>120.66666666666667</c:v>
                </c:pt>
              </c:numCache>
            </c:numRef>
          </c:val>
          <c:smooth val="0"/>
          <c:extLst>
            <c:ext xmlns:c16="http://schemas.microsoft.com/office/drawing/2014/chart" uri="{C3380CC4-5D6E-409C-BE32-E72D297353CC}">
              <c16:uniqueId val="{00000002-066E-0849-92A8-C8EFF90B8A3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DUDS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excersice'!$CX$5:$CX$11</c:f>
                <c:numCache>
                  <c:formatCode>General</c:formatCode>
                  <c:ptCount val="7"/>
                  <c:pt idx="0">
                    <c:v>13.573871960498227</c:v>
                  </c:pt>
                  <c:pt idx="1">
                    <c:v>13.73787344048076</c:v>
                  </c:pt>
                  <c:pt idx="2">
                    <c:v>12.714820748507099</c:v>
                  </c:pt>
                  <c:pt idx="3">
                    <c:v>11.856784274554938</c:v>
                  </c:pt>
                  <c:pt idx="4">
                    <c:v>8.4013887740857029</c:v>
                  </c:pt>
                  <c:pt idx="5">
                    <c:v>7.0533679898329424</c:v>
                  </c:pt>
                </c:numCache>
              </c:numRef>
            </c:plus>
            <c:minus>
              <c:numRef>
                <c:f>'Batch 4 in excersice'!$CX$5:$CX$11</c:f>
                <c:numCache>
                  <c:formatCode>General</c:formatCode>
                  <c:ptCount val="7"/>
                  <c:pt idx="0">
                    <c:v>13.573871960498227</c:v>
                  </c:pt>
                  <c:pt idx="1">
                    <c:v>13.73787344048076</c:v>
                  </c:pt>
                  <c:pt idx="2">
                    <c:v>12.714820748507099</c:v>
                  </c:pt>
                  <c:pt idx="3">
                    <c:v>11.856784274554938</c:v>
                  </c:pt>
                  <c:pt idx="4">
                    <c:v>8.4013887740857029</c:v>
                  </c:pt>
                  <c:pt idx="5">
                    <c:v>7.0533679898329424</c:v>
                  </c:pt>
                </c:numCache>
              </c:numRef>
            </c:minus>
            <c:spPr>
              <a:noFill/>
              <a:ln w="9525" cap="flat" cmpd="sng" algn="ctr">
                <a:solidFill>
                  <a:schemeClr val="tx1">
                    <a:lumMod val="65000"/>
                    <a:lumOff val="35000"/>
                  </a:schemeClr>
                </a:solidFill>
                <a:round/>
              </a:ln>
              <a:effectLst/>
            </c:spPr>
          </c:errBars>
          <c:cat>
            <c:strRef>
              <c:f>'Batch 4 in excersice'!$CV$5:$CV$12</c:f>
              <c:strCache>
                <c:ptCount val="8"/>
                <c:pt idx="0">
                  <c:v>12/12-12/18/19</c:v>
                </c:pt>
                <c:pt idx="1">
                  <c:v>12/19-12/26/19</c:v>
                </c:pt>
                <c:pt idx="2">
                  <c:v>12/27-1/02/20</c:v>
                </c:pt>
                <c:pt idx="3">
                  <c:v>1/03-1/08/20</c:v>
                </c:pt>
                <c:pt idx="4">
                  <c:v>1/09-1/15/20</c:v>
                </c:pt>
                <c:pt idx="5">
                  <c:v>1/16-1/22/20</c:v>
                </c:pt>
                <c:pt idx="6">
                  <c:v>1/23-1/29/20</c:v>
                </c:pt>
                <c:pt idx="7">
                  <c:v>1/30-2/05/20</c:v>
                </c:pt>
              </c:strCache>
            </c:strRef>
          </c:cat>
          <c:val>
            <c:numRef>
              <c:f>'Batch 4 in excersice'!$CW$5:$CW$12</c:f>
              <c:numCache>
                <c:formatCode>General</c:formatCode>
                <c:ptCount val="8"/>
                <c:pt idx="0">
                  <c:v>39.25</c:v>
                </c:pt>
                <c:pt idx="1">
                  <c:v>35.125</c:v>
                </c:pt>
                <c:pt idx="2">
                  <c:v>32.5</c:v>
                </c:pt>
                <c:pt idx="3">
                  <c:v>35.333333333333336</c:v>
                </c:pt>
                <c:pt idx="4">
                  <c:v>28.666666666666668</c:v>
                </c:pt>
                <c:pt idx="5">
                  <c:v>25.5</c:v>
                </c:pt>
                <c:pt idx="6">
                  <c:v>24.5</c:v>
                </c:pt>
                <c:pt idx="7">
                  <c:v>22.5</c:v>
                </c:pt>
              </c:numCache>
            </c:numRef>
          </c:val>
          <c:smooth val="0"/>
          <c:extLst>
            <c:ext xmlns:c16="http://schemas.microsoft.com/office/drawing/2014/chart" uri="{C3380CC4-5D6E-409C-BE32-E72D297353CC}">
              <c16:uniqueId val="{00000000-D42C-8241-B9A7-C702C9FC18E8}"/>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NEW B4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(11-05-19)'!$AP$5:$AP$30</c:f>
                <c:numCache>
                  <c:formatCode>General</c:formatCode>
                  <c:ptCount val="26"/>
                  <c:pt idx="0">
                    <c:v>66.923622618383533</c:v>
                  </c:pt>
                  <c:pt idx="1">
                    <c:v>68.529220212902644</c:v>
                  </c:pt>
                  <c:pt idx="2">
                    <c:v>56.738229829083771</c:v>
                  </c:pt>
                  <c:pt idx="4">
                    <c:v>55.78935907686067</c:v>
                  </c:pt>
                  <c:pt idx="5">
                    <c:v>51.195817207144856</c:v>
                  </c:pt>
                  <c:pt idx="6">
                    <c:v>60.175339039937505</c:v>
                  </c:pt>
                  <c:pt idx="7">
                    <c:v>54.065519368775</c:v>
                  </c:pt>
                  <c:pt idx="8">
                    <c:v>58.842753988657748</c:v>
                  </c:pt>
                  <c:pt idx="9">
                    <c:v>69.722570985025399</c:v>
                  </c:pt>
                  <c:pt idx="10">
                    <c:v>71.019799385536885</c:v>
                  </c:pt>
                  <c:pt idx="11">
                    <c:v>62.639739022140773</c:v>
                  </c:pt>
                  <c:pt idx="12">
                    <c:v>65.992351649190951</c:v>
                  </c:pt>
                  <c:pt idx="13">
                    <c:v>68.878136001547091</c:v>
                  </c:pt>
                  <c:pt idx="14">
                    <c:v>67.131275774667827</c:v>
                  </c:pt>
                  <c:pt idx="15">
                    <c:v>66.87492690054485</c:v>
                  </c:pt>
                  <c:pt idx="16">
                    <c:v>55.649527249033625</c:v>
                  </c:pt>
                  <c:pt idx="17">
                    <c:v>67.780327486060784</c:v>
                  </c:pt>
                  <c:pt idx="18">
                    <c:v>62.006399352051233</c:v>
                  </c:pt>
                  <c:pt idx="19">
                    <c:v>55.778580118177985</c:v>
                  </c:pt>
                  <c:pt idx="20">
                    <c:v>50.249141191429239</c:v>
                  </c:pt>
                  <c:pt idx="22">
                    <c:v>47.934764698146452</c:v>
                  </c:pt>
                  <c:pt idx="24">
                    <c:v>0</c:v>
                  </c:pt>
                  <c:pt idx="25">
                    <c:v>26.16295090390226</c:v>
                  </c:pt>
                </c:numCache>
              </c:numRef>
            </c:plus>
            <c:minus>
              <c:numRef>
                <c:f>'NEW Batch 4 (11-05-19)'!$AP$5:$AP$30</c:f>
                <c:numCache>
                  <c:formatCode>General</c:formatCode>
                  <c:ptCount val="26"/>
                  <c:pt idx="0">
                    <c:v>66.923622618383533</c:v>
                  </c:pt>
                  <c:pt idx="1">
                    <c:v>68.529220212902644</c:v>
                  </c:pt>
                  <c:pt idx="2">
                    <c:v>56.738229829083771</c:v>
                  </c:pt>
                  <c:pt idx="4">
                    <c:v>55.78935907686067</c:v>
                  </c:pt>
                  <c:pt idx="5">
                    <c:v>51.195817207144856</c:v>
                  </c:pt>
                  <c:pt idx="6">
                    <c:v>60.175339039937505</c:v>
                  </c:pt>
                  <c:pt idx="7">
                    <c:v>54.065519368775</c:v>
                  </c:pt>
                  <c:pt idx="8">
                    <c:v>58.842753988657748</c:v>
                  </c:pt>
                  <c:pt idx="9">
                    <c:v>69.722570985025399</c:v>
                  </c:pt>
                  <c:pt idx="10">
                    <c:v>71.019799385536885</c:v>
                  </c:pt>
                  <c:pt idx="11">
                    <c:v>62.639739022140773</c:v>
                  </c:pt>
                  <c:pt idx="12">
                    <c:v>65.992351649190951</c:v>
                  </c:pt>
                  <c:pt idx="13">
                    <c:v>68.878136001547091</c:v>
                  </c:pt>
                  <c:pt idx="14">
                    <c:v>67.131275774667827</c:v>
                  </c:pt>
                  <c:pt idx="15">
                    <c:v>66.87492690054485</c:v>
                  </c:pt>
                  <c:pt idx="16">
                    <c:v>55.649527249033625</c:v>
                  </c:pt>
                  <c:pt idx="17">
                    <c:v>67.780327486060784</c:v>
                  </c:pt>
                  <c:pt idx="18">
                    <c:v>62.006399352051233</c:v>
                  </c:pt>
                  <c:pt idx="19">
                    <c:v>55.778580118177985</c:v>
                  </c:pt>
                  <c:pt idx="20">
                    <c:v>50.249141191429239</c:v>
                  </c:pt>
                  <c:pt idx="22">
                    <c:v>47.934764698146452</c:v>
                  </c:pt>
                  <c:pt idx="24">
                    <c:v>0</c:v>
                  </c:pt>
                  <c:pt idx="25">
                    <c:v>26.16295090390226</c:v>
                  </c:pt>
                </c:numCache>
              </c:numRef>
            </c:minus>
            <c:spPr>
              <a:noFill/>
              <a:ln w="9525" cap="flat" cmpd="sng" algn="ctr">
                <a:solidFill>
                  <a:schemeClr val="tx1">
                    <a:lumMod val="65000"/>
                    <a:lumOff val="35000"/>
                  </a:schemeClr>
                </a:solidFill>
                <a:round/>
              </a:ln>
              <a:effectLst/>
            </c:spPr>
          </c:errBars>
          <c:cat>
            <c:strRef>
              <c:f>'NEW Batch 4 (11-05-19)'!$AN$5:$AN$30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(11-05-19)'!$AO$5:$AO$30</c:f>
              <c:numCache>
                <c:formatCode>General</c:formatCode>
                <c:ptCount val="26"/>
                <c:pt idx="0">
                  <c:v>108.93333333333334</c:v>
                </c:pt>
                <c:pt idx="1">
                  <c:v>123.73333333333333</c:v>
                </c:pt>
                <c:pt idx="2">
                  <c:v>128.15</c:v>
                </c:pt>
                <c:pt idx="4">
                  <c:v>128.94827586206895</c:v>
                </c:pt>
                <c:pt idx="5">
                  <c:v>124.62068965517241</c:v>
                </c:pt>
                <c:pt idx="6">
                  <c:v>150.85714285714286</c:v>
                </c:pt>
                <c:pt idx="7">
                  <c:v>132.59615384615384</c:v>
                </c:pt>
                <c:pt idx="8">
                  <c:v>140.77272727272728</c:v>
                </c:pt>
                <c:pt idx="9">
                  <c:v>154.02380952380952</c:v>
                </c:pt>
                <c:pt idx="10">
                  <c:v>152.6904761904762</c:v>
                </c:pt>
                <c:pt idx="11">
                  <c:v>134.6904761904762</c:v>
                </c:pt>
                <c:pt idx="12">
                  <c:v>129.4047619047619</c:v>
                </c:pt>
                <c:pt idx="13">
                  <c:v>130.38095238095238</c:v>
                </c:pt>
                <c:pt idx="14">
                  <c:v>134.44736842105263</c:v>
                </c:pt>
                <c:pt idx="15">
                  <c:v>125.31578947368421</c:v>
                </c:pt>
                <c:pt idx="16">
                  <c:v>108.78947368421052</c:v>
                </c:pt>
                <c:pt idx="17">
                  <c:v>117.61764705882354</c:v>
                </c:pt>
                <c:pt idx="18">
                  <c:v>121.54166666666667</c:v>
                </c:pt>
                <c:pt idx="19">
                  <c:v>114.5</c:v>
                </c:pt>
                <c:pt idx="20">
                  <c:v>114.64285714285714</c:v>
                </c:pt>
                <c:pt idx="22">
                  <c:v>102.41666666666667</c:v>
                </c:pt>
                <c:pt idx="24">
                  <c:v>146</c:v>
                </c:pt>
                <c:pt idx="25">
                  <c:v>118.5</c:v>
                </c:pt>
              </c:numCache>
            </c:numRef>
          </c:val>
          <c:smooth val="0"/>
          <c:extLst>
            <c:ext xmlns:c16="http://schemas.microsoft.com/office/drawing/2014/chart" uri="{C3380CC4-5D6E-409C-BE32-E72D297353CC}">
              <c16:uniqueId val="{00000000-CE1F-8946-BD1E-45383FBF8F91}"/>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NEW B4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(11-05-19)'!$AU$5:$AU$30</c:f>
                <c:numCache>
                  <c:formatCode>General</c:formatCode>
                  <c:ptCount val="26"/>
                  <c:pt idx="0">
                    <c:v>21.707916026961669</c:v>
                  </c:pt>
                  <c:pt idx="1">
                    <c:v>24.160049197134878</c:v>
                  </c:pt>
                  <c:pt idx="2">
                    <c:v>22.724661854695572</c:v>
                  </c:pt>
                  <c:pt idx="4">
                    <c:v>20.618395515127592</c:v>
                  </c:pt>
                  <c:pt idx="5">
                    <c:v>23.929517230228328</c:v>
                  </c:pt>
                  <c:pt idx="6">
                    <c:v>27.808970605792769</c:v>
                  </c:pt>
                  <c:pt idx="7">
                    <c:v>27.078319457000742</c:v>
                  </c:pt>
                  <c:pt idx="8">
                    <c:v>30.052518133325304</c:v>
                  </c:pt>
                  <c:pt idx="9">
                    <c:v>40.378478654619187</c:v>
                  </c:pt>
                  <c:pt idx="10">
                    <c:v>38.312212596742199</c:v>
                  </c:pt>
                  <c:pt idx="11">
                    <c:v>35.289999404519904</c:v>
                  </c:pt>
                  <c:pt idx="12">
                    <c:v>37.154342939626353</c:v>
                  </c:pt>
                  <c:pt idx="13">
                    <c:v>37.131722585067166</c:v>
                  </c:pt>
                  <c:pt idx="14">
                    <c:v>49.279489380401195</c:v>
                  </c:pt>
                  <c:pt idx="15">
                    <c:v>47.161390040225861</c:v>
                  </c:pt>
                  <c:pt idx="16">
                    <c:v>38.523062128930945</c:v>
                  </c:pt>
                  <c:pt idx="17">
                    <c:v>49.214621276287609</c:v>
                  </c:pt>
                  <c:pt idx="18">
                    <c:v>36.554271208570754</c:v>
                  </c:pt>
                  <c:pt idx="19">
                    <c:v>28.775267603291301</c:v>
                  </c:pt>
                  <c:pt idx="20">
                    <c:v>36.606579554318742</c:v>
                  </c:pt>
                  <c:pt idx="22">
                    <c:v>33.729674014002995</c:v>
                  </c:pt>
                  <c:pt idx="24">
                    <c:v>20.721365785102101</c:v>
                  </c:pt>
                  <c:pt idx="25">
                    <c:v>16.31142237819866</c:v>
                  </c:pt>
                </c:numCache>
              </c:numRef>
            </c:plus>
            <c:minus>
              <c:numRef>
                <c:f>'NEW Batch 4 (11-05-19)'!$AU$5:$AU$30</c:f>
                <c:numCache>
                  <c:formatCode>General</c:formatCode>
                  <c:ptCount val="26"/>
                  <c:pt idx="0">
                    <c:v>21.707916026961669</c:v>
                  </c:pt>
                  <c:pt idx="1">
                    <c:v>24.160049197134878</c:v>
                  </c:pt>
                  <c:pt idx="2">
                    <c:v>22.724661854695572</c:v>
                  </c:pt>
                  <c:pt idx="4">
                    <c:v>20.618395515127592</c:v>
                  </c:pt>
                  <c:pt idx="5">
                    <c:v>23.929517230228328</c:v>
                  </c:pt>
                  <c:pt idx="6">
                    <c:v>27.808970605792769</c:v>
                  </c:pt>
                  <c:pt idx="7">
                    <c:v>27.078319457000742</c:v>
                  </c:pt>
                  <c:pt idx="8">
                    <c:v>30.052518133325304</c:v>
                  </c:pt>
                  <c:pt idx="9">
                    <c:v>40.378478654619187</c:v>
                  </c:pt>
                  <c:pt idx="10">
                    <c:v>38.312212596742199</c:v>
                  </c:pt>
                  <c:pt idx="11">
                    <c:v>35.289999404519904</c:v>
                  </c:pt>
                  <c:pt idx="12">
                    <c:v>37.154342939626353</c:v>
                  </c:pt>
                  <c:pt idx="13">
                    <c:v>37.131722585067166</c:v>
                  </c:pt>
                  <c:pt idx="14">
                    <c:v>49.279489380401195</c:v>
                  </c:pt>
                  <c:pt idx="15">
                    <c:v>47.161390040225861</c:v>
                  </c:pt>
                  <c:pt idx="16">
                    <c:v>38.523062128930945</c:v>
                  </c:pt>
                  <c:pt idx="17">
                    <c:v>49.214621276287609</c:v>
                  </c:pt>
                  <c:pt idx="18">
                    <c:v>36.554271208570754</c:v>
                  </c:pt>
                  <c:pt idx="19">
                    <c:v>28.775267603291301</c:v>
                  </c:pt>
                  <c:pt idx="20">
                    <c:v>36.606579554318742</c:v>
                  </c:pt>
                  <c:pt idx="22">
                    <c:v>33.729674014002995</c:v>
                  </c:pt>
                  <c:pt idx="24">
                    <c:v>20.721365785102101</c:v>
                  </c:pt>
                  <c:pt idx="25">
                    <c:v>16.31142237819866</c:v>
                  </c:pt>
                </c:numCache>
              </c:numRef>
            </c:minus>
            <c:spPr>
              <a:noFill/>
              <a:ln w="9525" cap="flat" cmpd="sng" algn="ctr">
                <a:solidFill>
                  <a:schemeClr val="tx1">
                    <a:lumMod val="65000"/>
                    <a:lumOff val="35000"/>
                  </a:schemeClr>
                </a:solidFill>
                <a:round/>
              </a:ln>
              <a:effectLst/>
            </c:spPr>
          </c:errBars>
          <c:cat>
            <c:strRef>
              <c:f>'NEW Batch 4 (11-05-19)'!$AS$5:$AS$30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(11-05-19)'!$AT$5:$AT$30</c:f>
              <c:numCache>
                <c:formatCode>General</c:formatCode>
                <c:ptCount val="26"/>
                <c:pt idx="0">
                  <c:v>102.18518518518519</c:v>
                </c:pt>
                <c:pt idx="1">
                  <c:v>98.351851851851848</c:v>
                </c:pt>
                <c:pt idx="2">
                  <c:v>93.888888888888886</c:v>
                </c:pt>
                <c:pt idx="4">
                  <c:v>87.18518518518519</c:v>
                </c:pt>
                <c:pt idx="5">
                  <c:v>87.111111111111114</c:v>
                </c:pt>
                <c:pt idx="6">
                  <c:v>95.67307692307692</c:v>
                </c:pt>
                <c:pt idx="7">
                  <c:v>85.65384615384616</c:v>
                </c:pt>
                <c:pt idx="8">
                  <c:v>90.92307692307692</c:v>
                </c:pt>
                <c:pt idx="9">
                  <c:v>102.19230769230769</c:v>
                </c:pt>
                <c:pt idx="10">
                  <c:v>103.60416666666667</c:v>
                </c:pt>
                <c:pt idx="11">
                  <c:v>94.166666666666671</c:v>
                </c:pt>
                <c:pt idx="12">
                  <c:v>89.145833333333329</c:v>
                </c:pt>
                <c:pt idx="13">
                  <c:v>92.086956521739125</c:v>
                </c:pt>
                <c:pt idx="14">
                  <c:v>104.29545454545455</c:v>
                </c:pt>
                <c:pt idx="15">
                  <c:v>102.02500000000001</c:v>
                </c:pt>
                <c:pt idx="16">
                  <c:v>85.5</c:v>
                </c:pt>
                <c:pt idx="17">
                  <c:v>94.131578947368425</c:v>
                </c:pt>
                <c:pt idx="18">
                  <c:v>106.38461538461539</c:v>
                </c:pt>
                <c:pt idx="19">
                  <c:v>89.65384615384616</c:v>
                </c:pt>
                <c:pt idx="20">
                  <c:v>87.5</c:v>
                </c:pt>
                <c:pt idx="22">
                  <c:v>79.909090909090907</c:v>
                </c:pt>
                <c:pt idx="24">
                  <c:v>92</c:v>
                </c:pt>
                <c:pt idx="25">
                  <c:v>83.625</c:v>
                </c:pt>
              </c:numCache>
            </c:numRef>
          </c:val>
          <c:smooth val="0"/>
          <c:extLst>
            <c:ext xmlns:c16="http://schemas.microsoft.com/office/drawing/2014/chart" uri="{C3380CC4-5D6E-409C-BE32-E72D297353CC}">
              <c16:uniqueId val="{00000000-6809-934C-9D74-68A32C12D6C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(11-05-19)'!$AZ$5:$AZ$30</c:f>
                <c:numCache>
                  <c:formatCode>General</c:formatCode>
                  <c:ptCount val="26"/>
                  <c:pt idx="0">
                    <c:v>15.753571023739324</c:v>
                  </c:pt>
                  <c:pt idx="1">
                    <c:v>20.15378376384939</c:v>
                  </c:pt>
                  <c:pt idx="2">
                    <c:v>23.315767197328078</c:v>
                  </c:pt>
                  <c:pt idx="4">
                    <c:v>21.927722179925592</c:v>
                  </c:pt>
                  <c:pt idx="5">
                    <c:v>24.391596913691419</c:v>
                  </c:pt>
                  <c:pt idx="6">
                    <c:v>12.668859459319927</c:v>
                  </c:pt>
                  <c:pt idx="7">
                    <c:v>13.33775968194559</c:v>
                  </c:pt>
                  <c:pt idx="8">
                    <c:v>27.614534216604124</c:v>
                  </c:pt>
                  <c:pt idx="9">
                    <c:v>41.799870414472181</c:v>
                  </c:pt>
                  <c:pt idx="10">
                    <c:v>46.02354469906318</c:v>
                  </c:pt>
                  <c:pt idx="11">
                    <c:v>41.081981046033633</c:v>
                  </c:pt>
                  <c:pt idx="12">
                    <c:v>45.830075641802445</c:v>
                  </c:pt>
                  <c:pt idx="13">
                    <c:v>55.173023299435023</c:v>
                  </c:pt>
                  <c:pt idx="14">
                    <c:v>66.30799348494871</c:v>
                  </c:pt>
                  <c:pt idx="15">
                    <c:v>70.49113419430843</c:v>
                  </c:pt>
                  <c:pt idx="16">
                    <c:v>54.601587278515396</c:v>
                  </c:pt>
                  <c:pt idx="17">
                    <c:v>74.630757734328284</c:v>
                  </c:pt>
                  <c:pt idx="18">
                    <c:v>18.384776310850235</c:v>
                  </c:pt>
                  <c:pt idx="19">
                    <c:v>10.960155108391486</c:v>
                  </c:pt>
                  <c:pt idx="20">
                    <c:v>30.052038200428271</c:v>
                  </c:pt>
                  <c:pt idx="22">
                    <c:v>32.880465325174463</c:v>
                  </c:pt>
                  <c:pt idx="24">
                    <c:v>25.45584412271571</c:v>
                  </c:pt>
                  <c:pt idx="25">
                    <c:v>0</c:v>
                  </c:pt>
                </c:numCache>
              </c:numRef>
            </c:plus>
            <c:minus>
              <c:numRef>
                <c:f>'NEW Batch 4 (11-05-19)'!$AZ$5:$AZ$30</c:f>
                <c:numCache>
                  <c:formatCode>General</c:formatCode>
                  <c:ptCount val="26"/>
                  <c:pt idx="0">
                    <c:v>15.753571023739324</c:v>
                  </c:pt>
                  <c:pt idx="1">
                    <c:v>20.15378376384939</c:v>
                  </c:pt>
                  <c:pt idx="2">
                    <c:v>23.315767197328078</c:v>
                  </c:pt>
                  <c:pt idx="4">
                    <c:v>21.927722179925592</c:v>
                  </c:pt>
                  <c:pt idx="5">
                    <c:v>24.391596913691419</c:v>
                  </c:pt>
                  <c:pt idx="6">
                    <c:v>12.668859459319927</c:v>
                  </c:pt>
                  <c:pt idx="7">
                    <c:v>13.33775968194559</c:v>
                  </c:pt>
                  <c:pt idx="8">
                    <c:v>27.614534216604124</c:v>
                  </c:pt>
                  <c:pt idx="9">
                    <c:v>41.799870414472181</c:v>
                  </c:pt>
                  <c:pt idx="10">
                    <c:v>46.02354469906318</c:v>
                  </c:pt>
                  <c:pt idx="11">
                    <c:v>41.081981046033633</c:v>
                  </c:pt>
                  <c:pt idx="12">
                    <c:v>45.830075641802445</c:v>
                  </c:pt>
                  <c:pt idx="13">
                    <c:v>55.173023299435023</c:v>
                  </c:pt>
                  <c:pt idx="14">
                    <c:v>66.30799348494871</c:v>
                  </c:pt>
                  <c:pt idx="15">
                    <c:v>70.49113419430843</c:v>
                  </c:pt>
                  <c:pt idx="16">
                    <c:v>54.601587278515396</c:v>
                  </c:pt>
                  <c:pt idx="17">
                    <c:v>74.630757734328284</c:v>
                  </c:pt>
                  <c:pt idx="18">
                    <c:v>18.384776310850235</c:v>
                  </c:pt>
                  <c:pt idx="19">
                    <c:v>10.960155108391486</c:v>
                  </c:pt>
                  <c:pt idx="20">
                    <c:v>30.052038200428271</c:v>
                  </c:pt>
                  <c:pt idx="22">
                    <c:v>32.880465325174463</c:v>
                  </c:pt>
                  <c:pt idx="24">
                    <c:v>25.45584412271571</c:v>
                  </c:pt>
                  <c:pt idx="25">
                    <c:v>0</c:v>
                  </c:pt>
                </c:numCache>
              </c:numRef>
            </c:minus>
            <c:spPr>
              <a:noFill/>
              <a:ln w="9525" cap="flat" cmpd="sng" algn="ctr">
                <a:solidFill>
                  <a:schemeClr val="tx1">
                    <a:lumMod val="65000"/>
                    <a:lumOff val="35000"/>
                  </a:schemeClr>
                </a:solidFill>
                <a:round/>
              </a:ln>
              <a:effectLst/>
            </c:spPr>
          </c:errBars>
          <c:cat>
            <c:strRef>
              <c:f>'NEW Batch 4 (11-05-19)'!$AX$5:$AX$30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(11-05-19)'!$AY$5:$AY$30</c:f>
              <c:numCache>
                <c:formatCode>General</c:formatCode>
                <c:ptCount val="26"/>
                <c:pt idx="0">
                  <c:v>100.4</c:v>
                </c:pt>
                <c:pt idx="1">
                  <c:v>99.9</c:v>
                </c:pt>
                <c:pt idx="2">
                  <c:v>94.5</c:v>
                </c:pt>
                <c:pt idx="4">
                  <c:v>85.7</c:v>
                </c:pt>
                <c:pt idx="5">
                  <c:v>84.8</c:v>
                </c:pt>
                <c:pt idx="6">
                  <c:v>103.5</c:v>
                </c:pt>
                <c:pt idx="7">
                  <c:v>91.625</c:v>
                </c:pt>
                <c:pt idx="8">
                  <c:v>96.875</c:v>
                </c:pt>
                <c:pt idx="9">
                  <c:v>105.125</c:v>
                </c:pt>
                <c:pt idx="10">
                  <c:v>106</c:v>
                </c:pt>
                <c:pt idx="11">
                  <c:v>97.875</c:v>
                </c:pt>
                <c:pt idx="12">
                  <c:v>92.875</c:v>
                </c:pt>
                <c:pt idx="13">
                  <c:v>96.375</c:v>
                </c:pt>
                <c:pt idx="14">
                  <c:v>124</c:v>
                </c:pt>
                <c:pt idx="15">
                  <c:v>122</c:v>
                </c:pt>
                <c:pt idx="16">
                  <c:v>99.166666666666671</c:v>
                </c:pt>
                <c:pt idx="17">
                  <c:v>116.5</c:v>
                </c:pt>
                <c:pt idx="18">
                  <c:v>133</c:v>
                </c:pt>
                <c:pt idx="19">
                  <c:v>112.75</c:v>
                </c:pt>
                <c:pt idx="20">
                  <c:v>118.25</c:v>
                </c:pt>
                <c:pt idx="22">
                  <c:v>102.75</c:v>
                </c:pt>
                <c:pt idx="24">
                  <c:v>91.5</c:v>
                </c:pt>
                <c:pt idx="25">
                  <c:v>88.5</c:v>
                </c:pt>
              </c:numCache>
            </c:numRef>
          </c:val>
          <c:smooth val="0"/>
          <c:extLst>
            <c:ext xmlns:c16="http://schemas.microsoft.com/office/drawing/2014/chart" uri="{C3380CC4-5D6E-409C-BE32-E72D297353CC}">
              <c16:uniqueId val="{00000000-B9BE-DF4C-8F41-2E21ECA0BE4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BH</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(11-05-19)'!$BE$5:$BE$30</c:f>
                <c:numCache>
                  <c:formatCode>General</c:formatCode>
                  <c:ptCount val="26"/>
                  <c:pt idx="0">
                    <c:v>19.309971517327519</c:v>
                  </c:pt>
                  <c:pt idx="1">
                    <c:v>21.796215267793645</c:v>
                  </c:pt>
                  <c:pt idx="2">
                    <c:v>24.206404111309073</c:v>
                  </c:pt>
                  <c:pt idx="4">
                    <c:v>21.778429695457849</c:v>
                  </c:pt>
                  <c:pt idx="5">
                    <c:v>25.512251958617842</c:v>
                  </c:pt>
                  <c:pt idx="6">
                    <c:v>32.411417741283707</c:v>
                  </c:pt>
                  <c:pt idx="7">
                    <c:v>28.003124825633304</c:v>
                  </c:pt>
                  <c:pt idx="8">
                    <c:v>32.608281156785928</c:v>
                  </c:pt>
                  <c:pt idx="9">
                    <c:v>43.169144073052927</c:v>
                  </c:pt>
                  <c:pt idx="10">
                    <c:v>42.731721238442994</c:v>
                  </c:pt>
                  <c:pt idx="11">
                    <c:v>37.904485222727928</c:v>
                  </c:pt>
                  <c:pt idx="12">
                    <c:v>40.703193977868615</c:v>
                  </c:pt>
                  <c:pt idx="13">
                    <c:v>41.533871719356959</c:v>
                  </c:pt>
                  <c:pt idx="14">
                    <c:v>60.625214776251859</c:v>
                  </c:pt>
                  <c:pt idx="15">
                    <c:v>59.696977868788856</c:v>
                  </c:pt>
                  <c:pt idx="16">
                    <c:v>53.992862182576197</c:v>
                  </c:pt>
                  <c:pt idx="17">
                    <c:v>61.102884547294494</c:v>
                  </c:pt>
                  <c:pt idx="18">
                    <c:v>49.644570028688257</c:v>
                  </c:pt>
                  <c:pt idx="19">
                    <c:v>40.065571255131253</c:v>
                  </c:pt>
                  <c:pt idx="20">
                    <c:v>43.130615576409291</c:v>
                  </c:pt>
                  <c:pt idx="22">
                    <c:v>22.273863607376246</c:v>
                  </c:pt>
                  <c:pt idx="24">
                    <c:v>19.091883092036785</c:v>
                  </c:pt>
                  <c:pt idx="25">
                    <c:v>15.90990257669732</c:v>
                  </c:pt>
                </c:numCache>
              </c:numRef>
            </c:plus>
            <c:minus>
              <c:numRef>
                <c:f>'NEW Batch 4 (11-05-19)'!$BE$5:$BE$30</c:f>
                <c:numCache>
                  <c:formatCode>General</c:formatCode>
                  <c:ptCount val="26"/>
                  <c:pt idx="0">
                    <c:v>19.309971517327519</c:v>
                  </c:pt>
                  <c:pt idx="1">
                    <c:v>21.796215267793645</c:v>
                  </c:pt>
                  <c:pt idx="2">
                    <c:v>24.206404111309073</c:v>
                  </c:pt>
                  <c:pt idx="4">
                    <c:v>21.778429695457849</c:v>
                  </c:pt>
                  <c:pt idx="5">
                    <c:v>25.512251958617842</c:v>
                  </c:pt>
                  <c:pt idx="6">
                    <c:v>32.411417741283707</c:v>
                  </c:pt>
                  <c:pt idx="7">
                    <c:v>28.003124825633304</c:v>
                  </c:pt>
                  <c:pt idx="8">
                    <c:v>32.608281156785928</c:v>
                  </c:pt>
                  <c:pt idx="9">
                    <c:v>43.169144073052927</c:v>
                  </c:pt>
                  <c:pt idx="10">
                    <c:v>42.731721238442994</c:v>
                  </c:pt>
                  <c:pt idx="11">
                    <c:v>37.904485222727928</c:v>
                  </c:pt>
                  <c:pt idx="12">
                    <c:v>40.703193977868615</c:v>
                  </c:pt>
                  <c:pt idx="13">
                    <c:v>41.533871719356959</c:v>
                  </c:pt>
                  <c:pt idx="14">
                    <c:v>60.625214776251859</c:v>
                  </c:pt>
                  <c:pt idx="15">
                    <c:v>59.696977868788856</c:v>
                  </c:pt>
                  <c:pt idx="16">
                    <c:v>53.992862182576197</c:v>
                  </c:pt>
                  <c:pt idx="17">
                    <c:v>61.102884547294494</c:v>
                  </c:pt>
                  <c:pt idx="18">
                    <c:v>49.644570028688257</c:v>
                  </c:pt>
                  <c:pt idx="19">
                    <c:v>40.065571255131253</c:v>
                  </c:pt>
                  <c:pt idx="20">
                    <c:v>43.130615576409291</c:v>
                  </c:pt>
                  <c:pt idx="22">
                    <c:v>22.273863607376246</c:v>
                  </c:pt>
                  <c:pt idx="24">
                    <c:v>19.091883092036785</c:v>
                  </c:pt>
                  <c:pt idx="25">
                    <c:v>15.90990257669732</c:v>
                  </c:pt>
                </c:numCache>
              </c:numRef>
            </c:minus>
            <c:spPr>
              <a:noFill/>
              <a:ln w="9525" cap="flat" cmpd="sng" algn="ctr">
                <a:solidFill>
                  <a:schemeClr val="tx1">
                    <a:lumMod val="65000"/>
                    <a:lumOff val="35000"/>
                  </a:schemeClr>
                </a:solidFill>
                <a:round/>
              </a:ln>
              <a:effectLst/>
            </c:spPr>
          </c:errBars>
          <c:cat>
            <c:strRef>
              <c:f>'NEW Batch 4 (11-05-19)'!$BC$5:$BC$30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(11-05-19)'!$BD$5:$BD$30</c:f>
              <c:numCache>
                <c:formatCode>General</c:formatCode>
                <c:ptCount val="26"/>
                <c:pt idx="0">
                  <c:v>87.5</c:v>
                </c:pt>
                <c:pt idx="1">
                  <c:v>88.2</c:v>
                </c:pt>
                <c:pt idx="2">
                  <c:v>84.2</c:v>
                </c:pt>
                <c:pt idx="4">
                  <c:v>79.400000000000006</c:v>
                </c:pt>
                <c:pt idx="5">
                  <c:v>79</c:v>
                </c:pt>
                <c:pt idx="6">
                  <c:v>85</c:v>
                </c:pt>
                <c:pt idx="7">
                  <c:v>75.099999999999994</c:v>
                </c:pt>
                <c:pt idx="8">
                  <c:v>79.599999999999994</c:v>
                </c:pt>
                <c:pt idx="9">
                  <c:v>89.7</c:v>
                </c:pt>
                <c:pt idx="10">
                  <c:v>111</c:v>
                </c:pt>
                <c:pt idx="11">
                  <c:v>99.25</c:v>
                </c:pt>
                <c:pt idx="12">
                  <c:v>95.25</c:v>
                </c:pt>
                <c:pt idx="13">
                  <c:v>95.625</c:v>
                </c:pt>
                <c:pt idx="14">
                  <c:v>112.75</c:v>
                </c:pt>
                <c:pt idx="15">
                  <c:v>106.625</c:v>
                </c:pt>
                <c:pt idx="16">
                  <c:v>91.625</c:v>
                </c:pt>
                <c:pt idx="17">
                  <c:v>97.625</c:v>
                </c:pt>
                <c:pt idx="18">
                  <c:v>108.33333333333333</c:v>
                </c:pt>
                <c:pt idx="19">
                  <c:v>91</c:v>
                </c:pt>
                <c:pt idx="20">
                  <c:v>90.5</c:v>
                </c:pt>
                <c:pt idx="22">
                  <c:v>100.25</c:v>
                </c:pt>
                <c:pt idx="24">
                  <c:v>81.5</c:v>
                </c:pt>
                <c:pt idx="25">
                  <c:v>72.75</c:v>
                </c:pt>
              </c:numCache>
            </c:numRef>
          </c:val>
          <c:smooth val="0"/>
          <c:extLst>
            <c:ext xmlns:c16="http://schemas.microsoft.com/office/drawing/2014/chart" uri="{C3380CC4-5D6E-409C-BE32-E72D297353CC}">
              <c16:uniqueId val="{00000000-8717-D34C-8F4A-023BEC0B797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BI</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(11-05-19)'!$BJ$5:$BJ$30</c:f>
                <c:numCache>
                  <c:formatCode>General</c:formatCode>
                  <c:ptCount val="26"/>
                  <c:pt idx="0">
                    <c:v>12.762249018100219</c:v>
                  </c:pt>
                  <c:pt idx="1">
                    <c:v>17.9492339669413</c:v>
                  </c:pt>
                  <c:pt idx="2">
                    <c:v>20.617347065032416</c:v>
                  </c:pt>
                  <c:pt idx="4">
                    <c:v>16.350076452420666</c:v>
                  </c:pt>
                  <c:pt idx="5">
                    <c:v>14.122676800097063</c:v>
                  </c:pt>
                  <c:pt idx="6">
                    <c:v>20.599150467919806</c:v>
                  </c:pt>
                  <c:pt idx="7">
                    <c:v>22.281157959136699</c:v>
                  </c:pt>
                  <c:pt idx="8">
                    <c:v>23.117633961978015</c:v>
                  </c:pt>
                  <c:pt idx="9">
                    <c:v>31.279785804893219</c:v>
                  </c:pt>
                  <c:pt idx="10">
                    <c:v>35.324212659307769</c:v>
                  </c:pt>
                  <c:pt idx="11">
                    <c:v>30.746137968857173</c:v>
                  </c:pt>
                  <c:pt idx="12">
                    <c:v>30.313775746350029</c:v>
                  </c:pt>
                  <c:pt idx="13">
                    <c:v>34.925993185591743</c:v>
                  </c:pt>
                  <c:pt idx="14">
                    <c:v>58.757339967020286</c:v>
                  </c:pt>
                  <c:pt idx="15">
                    <c:v>55.608677380423288</c:v>
                  </c:pt>
                  <c:pt idx="16">
                    <c:v>42.959283048021177</c:v>
                  </c:pt>
                  <c:pt idx="17">
                    <c:v>59.218240433163828</c:v>
                  </c:pt>
                  <c:pt idx="18">
                    <c:v>42.791159523122673</c:v>
                  </c:pt>
                  <c:pt idx="19">
                    <c:v>29.321493822791499</c:v>
                  </c:pt>
                  <c:pt idx="20">
                    <c:v>47.101840020675773</c:v>
                  </c:pt>
                  <c:pt idx="22">
                    <c:v>42.744395344107211</c:v>
                  </c:pt>
                  <c:pt idx="24">
                    <c:v>0</c:v>
                  </c:pt>
                  <c:pt idx="25">
                    <c:v>0</c:v>
                  </c:pt>
                </c:numCache>
              </c:numRef>
            </c:plus>
            <c:minus>
              <c:numRef>
                <c:f>'NEW Batch 4 (11-05-19)'!$BJ$5:$BJ$30</c:f>
                <c:numCache>
                  <c:formatCode>General</c:formatCode>
                  <c:ptCount val="26"/>
                  <c:pt idx="0">
                    <c:v>12.762249018100219</c:v>
                  </c:pt>
                  <c:pt idx="1">
                    <c:v>17.9492339669413</c:v>
                  </c:pt>
                  <c:pt idx="2">
                    <c:v>20.617347065032416</c:v>
                  </c:pt>
                  <c:pt idx="4">
                    <c:v>16.350076452420666</c:v>
                  </c:pt>
                  <c:pt idx="5">
                    <c:v>14.122676800097063</c:v>
                  </c:pt>
                  <c:pt idx="6">
                    <c:v>20.599150467919806</c:v>
                  </c:pt>
                  <c:pt idx="7">
                    <c:v>22.281157959136699</c:v>
                  </c:pt>
                  <c:pt idx="8">
                    <c:v>23.117633961978015</c:v>
                  </c:pt>
                  <c:pt idx="9">
                    <c:v>31.279785804893219</c:v>
                  </c:pt>
                  <c:pt idx="10">
                    <c:v>35.324212659307769</c:v>
                  </c:pt>
                  <c:pt idx="11">
                    <c:v>30.746137968857173</c:v>
                  </c:pt>
                  <c:pt idx="12">
                    <c:v>30.313775746350029</c:v>
                  </c:pt>
                  <c:pt idx="13">
                    <c:v>34.925993185591743</c:v>
                  </c:pt>
                  <c:pt idx="14">
                    <c:v>58.757339967020286</c:v>
                  </c:pt>
                  <c:pt idx="15">
                    <c:v>55.608677380423288</c:v>
                  </c:pt>
                  <c:pt idx="16">
                    <c:v>42.959283048021177</c:v>
                  </c:pt>
                  <c:pt idx="17">
                    <c:v>59.218240433163828</c:v>
                  </c:pt>
                  <c:pt idx="18">
                    <c:v>42.791159523122673</c:v>
                  </c:pt>
                  <c:pt idx="19">
                    <c:v>29.321493822791499</c:v>
                  </c:pt>
                  <c:pt idx="20">
                    <c:v>47.101840020675773</c:v>
                  </c:pt>
                  <c:pt idx="22">
                    <c:v>42.744395344107211</c:v>
                  </c:pt>
                  <c:pt idx="24">
                    <c:v>0</c:v>
                  </c:pt>
                  <c:pt idx="25">
                    <c:v>0</c:v>
                  </c:pt>
                </c:numCache>
              </c:numRef>
            </c:minus>
            <c:spPr>
              <a:noFill/>
              <a:ln w="9525" cap="flat" cmpd="sng" algn="ctr">
                <a:solidFill>
                  <a:schemeClr val="tx1">
                    <a:lumMod val="65000"/>
                    <a:lumOff val="35000"/>
                  </a:schemeClr>
                </a:solidFill>
                <a:round/>
              </a:ln>
              <a:effectLst/>
            </c:spPr>
          </c:errBars>
          <c:cat>
            <c:strRef>
              <c:f>'NEW Batch 4 (11-05-19)'!$BH$5:$BH$30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(11-05-19)'!$BI$5:$BI$30</c:f>
              <c:numCache>
                <c:formatCode>General</c:formatCode>
                <c:ptCount val="26"/>
                <c:pt idx="0">
                  <c:v>84.5</c:v>
                </c:pt>
                <c:pt idx="1">
                  <c:v>87.6</c:v>
                </c:pt>
                <c:pt idx="2">
                  <c:v>84.7</c:v>
                </c:pt>
                <c:pt idx="4">
                  <c:v>82.8</c:v>
                </c:pt>
                <c:pt idx="5">
                  <c:v>79.3</c:v>
                </c:pt>
                <c:pt idx="6">
                  <c:v>89.2</c:v>
                </c:pt>
                <c:pt idx="7">
                  <c:v>82.3</c:v>
                </c:pt>
                <c:pt idx="8">
                  <c:v>87.9</c:v>
                </c:pt>
                <c:pt idx="9">
                  <c:v>99.6</c:v>
                </c:pt>
                <c:pt idx="10">
                  <c:v>104.9</c:v>
                </c:pt>
                <c:pt idx="11">
                  <c:v>91.3</c:v>
                </c:pt>
                <c:pt idx="12">
                  <c:v>84.4</c:v>
                </c:pt>
                <c:pt idx="13">
                  <c:v>89.2</c:v>
                </c:pt>
                <c:pt idx="14">
                  <c:v>112.1</c:v>
                </c:pt>
                <c:pt idx="15">
                  <c:v>105.3</c:v>
                </c:pt>
                <c:pt idx="16">
                  <c:v>84.5</c:v>
                </c:pt>
                <c:pt idx="17">
                  <c:v>95.1</c:v>
                </c:pt>
                <c:pt idx="18">
                  <c:v>121.83333333333333</c:v>
                </c:pt>
                <c:pt idx="19">
                  <c:v>98.5</c:v>
                </c:pt>
                <c:pt idx="20">
                  <c:v>102.83333333333333</c:v>
                </c:pt>
                <c:pt idx="22">
                  <c:v>87.833333333333329</c:v>
                </c:pt>
                <c:pt idx="24">
                  <c:v>114</c:v>
                </c:pt>
                <c:pt idx="25">
                  <c:v>100.5</c:v>
                </c:pt>
              </c:numCache>
            </c:numRef>
          </c:val>
          <c:smooth val="0"/>
          <c:extLst>
            <c:ext xmlns:c16="http://schemas.microsoft.com/office/drawing/2014/chart" uri="{C3380CC4-5D6E-409C-BE32-E72D297353CC}">
              <c16:uniqueId val="{00000000-ADE7-7445-996A-C80303E3D85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excersice'!$AZ$5:$AZ$37</c:f>
                <c:numCache>
                  <c:formatCode>General</c:formatCode>
                  <c:ptCount val="33"/>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numCache>
              </c:numRef>
            </c:plus>
            <c:minus>
              <c:numRef>
                <c:f>'Batch 4 in excersice'!$AZ$5:$AZ$37</c:f>
                <c:numCache>
                  <c:formatCode>General</c:formatCode>
                  <c:ptCount val="33"/>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numCache>
              </c:numRef>
            </c:minus>
            <c:spPr>
              <a:noFill/>
              <a:ln w="9525" cap="flat" cmpd="sng" algn="ctr">
                <a:solidFill>
                  <a:schemeClr val="tx1">
                    <a:lumMod val="65000"/>
                    <a:lumOff val="35000"/>
                  </a:schemeClr>
                </a:solidFill>
                <a:round/>
              </a:ln>
              <a:effectLst/>
            </c:spPr>
          </c:errBars>
          <c:cat>
            <c:strRef>
              <c:f>'Batch 4 in excersice'!$AX$5:$AX$37</c:f>
              <c:strCache>
                <c:ptCount val="3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strCache>
            </c:strRef>
          </c:cat>
          <c:val>
            <c:numRef>
              <c:f>'Batch 4 in excersice'!$AY$5:$AY$37</c:f>
              <c:numCache>
                <c:formatCode>General</c:formatCode>
                <c:ptCount val="33"/>
                <c:pt idx="0">
                  <c:v>23.244444444444444</c:v>
                </c:pt>
                <c:pt idx="1">
                  <c:v>22.411111111111111</c:v>
                </c:pt>
                <c:pt idx="2">
                  <c:v>25.1</c:v>
                </c:pt>
                <c:pt idx="3">
                  <c:v>30.422222222222221</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pt idx="27">
                  <c:v>59</c:v>
                </c:pt>
                <c:pt idx="28">
                  <c:v>98.75</c:v>
                </c:pt>
                <c:pt idx="29">
                  <c:v>89.25</c:v>
                </c:pt>
                <c:pt idx="30">
                  <c:v>77.25</c:v>
                </c:pt>
                <c:pt idx="31">
                  <c:v>71.75</c:v>
                </c:pt>
                <c:pt idx="32">
                  <c:v>54.5</c:v>
                </c:pt>
              </c:numCache>
            </c:numRef>
          </c:val>
          <c:smooth val="0"/>
          <c:extLst>
            <c:ext xmlns:c16="http://schemas.microsoft.com/office/drawing/2014/chart" uri="{C3380CC4-5D6E-409C-BE32-E72D297353CC}">
              <c16:uniqueId val="{00000000-BC42-A84E-A6A6-28F571D4185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(11-05-19)'!$BO$5:$BO$27</c:f>
                <c:numCache>
                  <c:formatCode>General</c:formatCode>
                  <c:ptCount val="23"/>
                  <c:pt idx="0">
                    <c:v>13.536986370680884</c:v>
                  </c:pt>
                  <c:pt idx="1">
                    <c:v>24.879710609249457</c:v>
                  </c:pt>
                  <c:pt idx="2">
                    <c:v>12.291596044994886</c:v>
                  </c:pt>
                  <c:pt idx="4">
                    <c:v>7.399324293474371</c:v>
                  </c:pt>
                  <c:pt idx="5">
                    <c:v>8</c:v>
                  </c:pt>
                  <c:pt idx="6">
                    <c:v>8.1445278152470788</c:v>
                  </c:pt>
                  <c:pt idx="7">
                    <c:v>7.8581168227508558</c:v>
                  </c:pt>
                  <c:pt idx="8">
                    <c:v>3.5</c:v>
                  </c:pt>
                  <c:pt idx="9">
                    <c:v>4.0414518843273806</c:v>
                  </c:pt>
                  <c:pt idx="10">
                    <c:v>7.942501704962571</c:v>
                  </c:pt>
                  <c:pt idx="11">
                    <c:v>11.184066046538438</c:v>
                  </c:pt>
                  <c:pt idx="12">
                    <c:v>17.925772879665018</c:v>
                  </c:pt>
                  <c:pt idx="13">
                    <c:v>25.548972582082435</c:v>
                  </c:pt>
                  <c:pt idx="14">
                    <c:v>38.974350539810153</c:v>
                  </c:pt>
                  <c:pt idx="15">
                    <c:v>33.927619034251933</c:v>
                  </c:pt>
                  <c:pt idx="16">
                    <c:v>28.871843261789401</c:v>
                  </c:pt>
                  <c:pt idx="17">
                    <c:v>38.369910085899342</c:v>
                  </c:pt>
                  <c:pt idx="18">
                    <c:v>33.519894590128622</c:v>
                  </c:pt>
                  <c:pt idx="19">
                    <c:v>30.952921240705749</c:v>
                  </c:pt>
                  <c:pt idx="20">
                    <c:v>24.425055441765799</c:v>
                  </c:pt>
                  <c:pt idx="22">
                    <c:v>20.07693535710402</c:v>
                  </c:pt>
                </c:numCache>
              </c:numRef>
            </c:plus>
            <c:minus>
              <c:numRef>
                <c:f>'NEW Batch 4 (11-05-19)'!$BO$5:$BO$27</c:f>
                <c:numCache>
                  <c:formatCode>General</c:formatCode>
                  <c:ptCount val="23"/>
                  <c:pt idx="0">
                    <c:v>13.536986370680884</c:v>
                  </c:pt>
                  <c:pt idx="1">
                    <c:v>24.879710609249457</c:v>
                  </c:pt>
                  <c:pt idx="2">
                    <c:v>12.291596044994886</c:v>
                  </c:pt>
                  <c:pt idx="4">
                    <c:v>7.399324293474371</c:v>
                  </c:pt>
                  <c:pt idx="5">
                    <c:v>8</c:v>
                  </c:pt>
                  <c:pt idx="6">
                    <c:v>8.1445278152470788</c:v>
                  </c:pt>
                  <c:pt idx="7">
                    <c:v>7.8581168227508558</c:v>
                  </c:pt>
                  <c:pt idx="8">
                    <c:v>3.5</c:v>
                  </c:pt>
                  <c:pt idx="9">
                    <c:v>4.0414518843273806</c:v>
                  </c:pt>
                  <c:pt idx="10">
                    <c:v>7.942501704962571</c:v>
                  </c:pt>
                  <c:pt idx="11">
                    <c:v>11.184066046538438</c:v>
                  </c:pt>
                  <c:pt idx="12">
                    <c:v>17.925772879665018</c:v>
                  </c:pt>
                  <c:pt idx="13">
                    <c:v>25.548972582082435</c:v>
                  </c:pt>
                  <c:pt idx="14">
                    <c:v>38.974350539810153</c:v>
                  </c:pt>
                  <c:pt idx="15">
                    <c:v>33.927619034251933</c:v>
                  </c:pt>
                  <c:pt idx="16">
                    <c:v>28.871843261789401</c:v>
                  </c:pt>
                  <c:pt idx="17">
                    <c:v>38.369910085899342</c:v>
                  </c:pt>
                  <c:pt idx="18">
                    <c:v>33.519894590128622</c:v>
                  </c:pt>
                  <c:pt idx="19">
                    <c:v>30.952921240705749</c:v>
                  </c:pt>
                  <c:pt idx="20">
                    <c:v>24.425055441765799</c:v>
                  </c:pt>
                  <c:pt idx="22">
                    <c:v>20.07693535710402</c:v>
                  </c:pt>
                </c:numCache>
              </c:numRef>
            </c:minus>
            <c:spPr>
              <a:noFill/>
              <a:ln w="9525" cap="flat" cmpd="sng" algn="ctr">
                <a:solidFill>
                  <a:schemeClr val="tx1">
                    <a:lumMod val="65000"/>
                    <a:lumOff val="35000"/>
                  </a:schemeClr>
                </a:solidFill>
                <a:round/>
              </a:ln>
              <a:effectLst/>
            </c:spPr>
          </c:errBars>
          <c:cat>
            <c:strRef>
              <c:f>'NEW Batch 4 (11-05-19)'!$BM$5:$BM$27</c:f>
              <c:strCache>
                <c:ptCount val="23"/>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strCache>
            </c:strRef>
          </c:cat>
          <c:val>
            <c:numRef>
              <c:f>'NEW Batch 4 (11-05-19)'!$BN$5:$BN$27</c:f>
              <c:numCache>
                <c:formatCode>General</c:formatCode>
                <c:ptCount val="23"/>
                <c:pt idx="0">
                  <c:v>92.5</c:v>
                </c:pt>
                <c:pt idx="1">
                  <c:v>72.5</c:v>
                </c:pt>
                <c:pt idx="2">
                  <c:v>82.833333333333329</c:v>
                </c:pt>
                <c:pt idx="4">
                  <c:v>80</c:v>
                </c:pt>
                <c:pt idx="5">
                  <c:v>79</c:v>
                </c:pt>
                <c:pt idx="6">
                  <c:v>84.166666666666671</c:v>
                </c:pt>
                <c:pt idx="7">
                  <c:v>74.5</c:v>
                </c:pt>
                <c:pt idx="8">
                  <c:v>84.5</c:v>
                </c:pt>
                <c:pt idx="9">
                  <c:v>94.833333333333329</c:v>
                </c:pt>
                <c:pt idx="10">
                  <c:v>95.833333333333329</c:v>
                </c:pt>
                <c:pt idx="11">
                  <c:v>87.166666666666671</c:v>
                </c:pt>
                <c:pt idx="12">
                  <c:v>86.833333333333329</c:v>
                </c:pt>
                <c:pt idx="13">
                  <c:v>90</c:v>
                </c:pt>
                <c:pt idx="14">
                  <c:v>107</c:v>
                </c:pt>
                <c:pt idx="15">
                  <c:v>92.833333333333329</c:v>
                </c:pt>
                <c:pt idx="16">
                  <c:v>79.666666666666671</c:v>
                </c:pt>
                <c:pt idx="17">
                  <c:v>84.5</c:v>
                </c:pt>
                <c:pt idx="18">
                  <c:v>77.333333333333329</c:v>
                </c:pt>
                <c:pt idx="19">
                  <c:v>67.333333333333329</c:v>
                </c:pt>
                <c:pt idx="20">
                  <c:v>56.333333333333336</c:v>
                </c:pt>
                <c:pt idx="22">
                  <c:v>47.833333333333336</c:v>
                </c:pt>
              </c:numCache>
            </c:numRef>
          </c:val>
          <c:smooth val="0"/>
          <c:extLst>
            <c:ext xmlns:c16="http://schemas.microsoft.com/office/drawing/2014/chart" uri="{C3380CC4-5D6E-409C-BE32-E72D297353CC}">
              <c16:uniqueId val="{00000000-9B8F-1E45-A18F-B9D41DE3512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BK</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(11-05-19)'!$BT$5:$BT$22</c:f>
                <c:numCache>
                  <c:formatCode>General</c:formatCode>
                  <c:ptCount val="18"/>
                  <c:pt idx="0">
                    <c:v>16.746641454333485</c:v>
                  </c:pt>
                  <c:pt idx="1">
                    <c:v>18.13628958745419</c:v>
                  </c:pt>
                  <c:pt idx="2">
                    <c:v>17.075567340501479</c:v>
                  </c:pt>
                  <c:pt idx="4">
                    <c:v>22.887223510072179</c:v>
                  </c:pt>
                  <c:pt idx="5">
                    <c:v>27.218100595008476</c:v>
                  </c:pt>
                  <c:pt idx="6">
                    <c:v>31.256199385082006</c:v>
                  </c:pt>
                  <c:pt idx="7">
                    <c:v>25.880494585691348</c:v>
                  </c:pt>
                  <c:pt idx="8">
                    <c:v>30.587170513141629</c:v>
                  </c:pt>
                  <c:pt idx="9">
                    <c:v>42.351800433983904</c:v>
                  </c:pt>
                  <c:pt idx="10">
                    <c:v>22.555487137279922</c:v>
                  </c:pt>
                  <c:pt idx="11">
                    <c:v>26.700499371110396</c:v>
                  </c:pt>
                  <c:pt idx="12">
                    <c:v>27.68385510244795</c:v>
                  </c:pt>
                  <c:pt idx="13">
                    <c:v>24.625528759128535</c:v>
                  </c:pt>
                  <c:pt idx="14">
                    <c:v>22.901964981197573</c:v>
                  </c:pt>
                  <c:pt idx="15">
                    <c:v>20.256686138984655</c:v>
                  </c:pt>
                  <c:pt idx="16">
                    <c:v>14.843629385474868</c:v>
                  </c:pt>
                  <c:pt idx="17">
                    <c:v>3.1819805153394638</c:v>
                  </c:pt>
                </c:numCache>
              </c:numRef>
            </c:plus>
            <c:minus>
              <c:numRef>
                <c:f>'NEW Batch 4 (11-05-19)'!$BT$5:$BT$22</c:f>
                <c:numCache>
                  <c:formatCode>General</c:formatCode>
                  <c:ptCount val="18"/>
                  <c:pt idx="0">
                    <c:v>16.746641454333485</c:v>
                  </c:pt>
                  <c:pt idx="1">
                    <c:v>18.13628958745419</c:v>
                  </c:pt>
                  <c:pt idx="2">
                    <c:v>17.075567340501479</c:v>
                  </c:pt>
                  <c:pt idx="4">
                    <c:v>22.887223510072179</c:v>
                  </c:pt>
                  <c:pt idx="5">
                    <c:v>27.218100595008476</c:v>
                  </c:pt>
                  <c:pt idx="6">
                    <c:v>31.256199385082006</c:v>
                  </c:pt>
                  <c:pt idx="7">
                    <c:v>25.880494585691348</c:v>
                  </c:pt>
                  <c:pt idx="8">
                    <c:v>30.587170513141629</c:v>
                  </c:pt>
                  <c:pt idx="9">
                    <c:v>42.351800433983904</c:v>
                  </c:pt>
                  <c:pt idx="10">
                    <c:v>22.555487137279922</c:v>
                  </c:pt>
                  <c:pt idx="11">
                    <c:v>26.700499371110396</c:v>
                  </c:pt>
                  <c:pt idx="12">
                    <c:v>27.68385510244795</c:v>
                  </c:pt>
                  <c:pt idx="13">
                    <c:v>24.625528759128535</c:v>
                  </c:pt>
                  <c:pt idx="14">
                    <c:v>22.901964981197573</c:v>
                  </c:pt>
                  <c:pt idx="15">
                    <c:v>20.256686138984655</c:v>
                  </c:pt>
                  <c:pt idx="16">
                    <c:v>14.843629385474868</c:v>
                  </c:pt>
                  <c:pt idx="17">
                    <c:v>3.1819805153394638</c:v>
                  </c:pt>
                </c:numCache>
              </c:numRef>
            </c:minus>
            <c:spPr>
              <a:noFill/>
              <a:ln w="9525" cap="flat" cmpd="sng" algn="ctr">
                <a:solidFill>
                  <a:schemeClr val="tx1">
                    <a:lumMod val="65000"/>
                    <a:lumOff val="35000"/>
                  </a:schemeClr>
                </a:solidFill>
                <a:round/>
              </a:ln>
              <a:effectLst/>
            </c:spPr>
          </c:errBars>
          <c:cat>
            <c:strRef>
              <c:f>'NEW Batch 4 (11-05-19)'!$BR$5:$BR$22</c:f>
              <c:strCache>
                <c:ptCount val="18"/>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strCache>
            </c:strRef>
          </c:cat>
          <c:val>
            <c:numRef>
              <c:f>'NEW Batch 4 (11-05-19)'!$BS$5:$BS$22</c:f>
              <c:numCache>
                <c:formatCode>General</c:formatCode>
                <c:ptCount val="18"/>
                <c:pt idx="0">
                  <c:v>124.2</c:v>
                </c:pt>
                <c:pt idx="1">
                  <c:v>117.1</c:v>
                </c:pt>
                <c:pt idx="2">
                  <c:v>103.3</c:v>
                </c:pt>
                <c:pt idx="4">
                  <c:v>93.3</c:v>
                </c:pt>
                <c:pt idx="5">
                  <c:v>92.2</c:v>
                </c:pt>
                <c:pt idx="6">
                  <c:v>96.3</c:v>
                </c:pt>
                <c:pt idx="7">
                  <c:v>82.1</c:v>
                </c:pt>
                <c:pt idx="8">
                  <c:v>87.8</c:v>
                </c:pt>
                <c:pt idx="9">
                  <c:v>94.6</c:v>
                </c:pt>
                <c:pt idx="10">
                  <c:v>86.75</c:v>
                </c:pt>
                <c:pt idx="11">
                  <c:v>83.75</c:v>
                </c:pt>
                <c:pt idx="12">
                  <c:v>75.375</c:v>
                </c:pt>
                <c:pt idx="13">
                  <c:v>73.75</c:v>
                </c:pt>
                <c:pt idx="14">
                  <c:v>63.5</c:v>
                </c:pt>
                <c:pt idx="15">
                  <c:v>66.666666666666671</c:v>
                </c:pt>
                <c:pt idx="16">
                  <c:v>57.833333333333336</c:v>
                </c:pt>
                <c:pt idx="17">
                  <c:v>61.25</c:v>
                </c:pt>
              </c:numCache>
            </c:numRef>
          </c:val>
          <c:smooth val="0"/>
          <c:extLst>
            <c:ext xmlns:c16="http://schemas.microsoft.com/office/drawing/2014/chart" uri="{C3380CC4-5D6E-409C-BE32-E72D297353CC}">
              <c16:uniqueId val="{00000000-E620-3D41-A82C-E84B714D3AE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(11-05-19)'!$BY$5:$BY$27</c:f>
                <c:numCache>
                  <c:formatCode>General</c:formatCode>
                  <c:ptCount val="23"/>
                  <c:pt idx="0">
                    <c:v>9.1503642914731369</c:v>
                  </c:pt>
                  <c:pt idx="1">
                    <c:v>20.956303745333209</c:v>
                  </c:pt>
                  <c:pt idx="2">
                    <c:v>29.081781238431734</c:v>
                  </c:pt>
                  <c:pt idx="4">
                    <c:v>27.859767886087397</c:v>
                  </c:pt>
                  <c:pt idx="5">
                    <c:v>31.626399837266757</c:v>
                  </c:pt>
                  <c:pt idx="6">
                    <c:v>43.390427131645829</c:v>
                  </c:pt>
                  <c:pt idx="7">
                    <c:v>45.94630017748981</c:v>
                  </c:pt>
                  <c:pt idx="8">
                    <c:v>49.726543884193951</c:v>
                  </c:pt>
                  <c:pt idx="9">
                    <c:v>62.761951053165959</c:v>
                  </c:pt>
                  <c:pt idx="10">
                    <c:v>66.353064485874853</c:v>
                  </c:pt>
                  <c:pt idx="11">
                    <c:v>62.934324233018238</c:v>
                  </c:pt>
                  <c:pt idx="12">
                    <c:v>63.850737401119076</c:v>
                  </c:pt>
                  <c:pt idx="13">
                    <c:v>50.921508225896062</c:v>
                  </c:pt>
                  <c:pt idx="14">
                    <c:v>45.521972716480555</c:v>
                  </c:pt>
                  <c:pt idx="15">
                    <c:v>6.3639610306789276</c:v>
                  </c:pt>
                  <c:pt idx="16">
                    <c:v>9.1923881554251174</c:v>
                  </c:pt>
                  <c:pt idx="17">
                    <c:v>15.556349186104045</c:v>
                  </c:pt>
                  <c:pt idx="18">
                    <c:v>3.8890872965260113</c:v>
                  </c:pt>
                  <c:pt idx="19">
                    <c:v>10.960155108391486</c:v>
                  </c:pt>
                  <c:pt idx="20">
                    <c:v>4.9497474683058327</c:v>
                  </c:pt>
                </c:numCache>
              </c:numRef>
            </c:plus>
            <c:minus>
              <c:numRef>
                <c:f>'NEW Batch 4 (11-05-19)'!$BY$5:$BY$27</c:f>
                <c:numCache>
                  <c:formatCode>General</c:formatCode>
                  <c:ptCount val="23"/>
                  <c:pt idx="0">
                    <c:v>9.1503642914731369</c:v>
                  </c:pt>
                  <c:pt idx="1">
                    <c:v>20.956303745333209</c:v>
                  </c:pt>
                  <c:pt idx="2">
                    <c:v>29.081781238431734</c:v>
                  </c:pt>
                  <c:pt idx="4">
                    <c:v>27.859767886087397</c:v>
                  </c:pt>
                  <c:pt idx="5">
                    <c:v>31.626399837266757</c:v>
                  </c:pt>
                  <c:pt idx="6">
                    <c:v>43.390427131645829</c:v>
                  </c:pt>
                  <c:pt idx="7">
                    <c:v>45.94630017748981</c:v>
                  </c:pt>
                  <c:pt idx="8">
                    <c:v>49.726543884193951</c:v>
                  </c:pt>
                  <c:pt idx="9">
                    <c:v>62.761951053165959</c:v>
                  </c:pt>
                  <c:pt idx="10">
                    <c:v>66.353064485874853</c:v>
                  </c:pt>
                  <c:pt idx="11">
                    <c:v>62.934324233018238</c:v>
                  </c:pt>
                  <c:pt idx="12">
                    <c:v>63.850737401119076</c:v>
                  </c:pt>
                  <c:pt idx="13">
                    <c:v>50.921508225896062</c:v>
                  </c:pt>
                  <c:pt idx="14">
                    <c:v>45.521972716480555</c:v>
                  </c:pt>
                  <c:pt idx="15">
                    <c:v>6.3639610306789276</c:v>
                  </c:pt>
                  <c:pt idx="16">
                    <c:v>9.1923881554251174</c:v>
                  </c:pt>
                  <c:pt idx="17">
                    <c:v>15.556349186104045</c:v>
                  </c:pt>
                  <c:pt idx="18">
                    <c:v>3.8890872965260113</c:v>
                  </c:pt>
                  <c:pt idx="19">
                    <c:v>10.960155108391486</c:v>
                  </c:pt>
                  <c:pt idx="20">
                    <c:v>4.9497474683058327</c:v>
                  </c:pt>
                </c:numCache>
              </c:numRef>
            </c:minus>
            <c:spPr>
              <a:noFill/>
              <a:ln w="9525" cap="flat" cmpd="sng" algn="ctr">
                <a:solidFill>
                  <a:schemeClr val="tx1">
                    <a:lumMod val="65000"/>
                    <a:lumOff val="35000"/>
                  </a:schemeClr>
                </a:solidFill>
                <a:round/>
              </a:ln>
              <a:effectLst/>
            </c:spPr>
          </c:errBars>
          <c:cat>
            <c:strRef>
              <c:f>'NEW Batch 4 (11-05-19)'!$BW$5:$BW$27</c:f>
              <c:strCache>
                <c:ptCount val="23"/>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strCache>
            </c:strRef>
          </c:cat>
          <c:val>
            <c:numRef>
              <c:f>'NEW Batch 4 (11-05-19)'!$BX$5:$BX$27</c:f>
              <c:numCache>
                <c:formatCode>General</c:formatCode>
                <c:ptCount val="23"/>
                <c:pt idx="0">
                  <c:v>124.625</c:v>
                </c:pt>
                <c:pt idx="1">
                  <c:v>118.5</c:v>
                </c:pt>
                <c:pt idx="2">
                  <c:v>113.25</c:v>
                </c:pt>
                <c:pt idx="4">
                  <c:v>102</c:v>
                </c:pt>
                <c:pt idx="5">
                  <c:v>109.625</c:v>
                </c:pt>
                <c:pt idx="6">
                  <c:v>117.125</c:v>
                </c:pt>
                <c:pt idx="7">
                  <c:v>109.875</c:v>
                </c:pt>
                <c:pt idx="8">
                  <c:v>111.625</c:v>
                </c:pt>
                <c:pt idx="9">
                  <c:v>133.125</c:v>
                </c:pt>
                <c:pt idx="10">
                  <c:v>114.875</c:v>
                </c:pt>
                <c:pt idx="11">
                  <c:v>104.625</c:v>
                </c:pt>
                <c:pt idx="12">
                  <c:v>100.75</c:v>
                </c:pt>
                <c:pt idx="13">
                  <c:v>113</c:v>
                </c:pt>
                <c:pt idx="14">
                  <c:v>112</c:v>
                </c:pt>
                <c:pt idx="15">
                  <c:v>121.5</c:v>
                </c:pt>
                <c:pt idx="16">
                  <c:v>105.5</c:v>
                </c:pt>
                <c:pt idx="17">
                  <c:v>98.5</c:v>
                </c:pt>
                <c:pt idx="18">
                  <c:v>97.25</c:v>
                </c:pt>
                <c:pt idx="19">
                  <c:v>84.75</c:v>
                </c:pt>
                <c:pt idx="20">
                  <c:v>76</c:v>
                </c:pt>
                <c:pt idx="22">
                  <c:v>66</c:v>
                </c:pt>
              </c:numCache>
            </c:numRef>
          </c:val>
          <c:smooth val="0"/>
          <c:extLst>
            <c:ext xmlns:c16="http://schemas.microsoft.com/office/drawing/2014/chart" uri="{C3380CC4-5D6E-409C-BE32-E72D297353CC}">
              <c16:uniqueId val="{00000000-C5B7-344A-9979-D087AEBCA3A7}"/>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plus>
            <c:min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minus>
            <c:spPr>
              <a:noFill/>
              <a:ln w="9525" cap="flat" cmpd="sng" algn="ctr">
                <a:solidFill>
                  <a:schemeClr val="tx1">
                    <a:lumMod val="65000"/>
                    <a:lumOff val="35000"/>
                  </a:schemeClr>
                </a:solidFill>
                <a:round/>
              </a:ln>
              <a:effectLst/>
            </c:spPr>
          </c:errBars>
          <c:cat>
            <c:strRef>
              <c:f>'Batch 4 in excersice'!$CG$5:$CG$12</c:f>
              <c:strCache>
                <c:ptCount val="8"/>
                <c:pt idx="0">
                  <c:v>7/30/19</c:v>
                </c:pt>
                <c:pt idx="1">
                  <c:v>7/30-8/05/19</c:v>
                </c:pt>
                <c:pt idx="2">
                  <c:v>8/06-8/12/19</c:v>
                </c:pt>
                <c:pt idx="3">
                  <c:v>8/13-8/19/19</c:v>
                </c:pt>
                <c:pt idx="4">
                  <c:v>8/20-8/26/19</c:v>
                </c:pt>
                <c:pt idx="5">
                  <c:v>8/27-9/03/19</c:v>
                </c:pt>
                <c:pt idx="6">
                  <c:v>9/04-9/10/19</c:v>
                </c:pt>
                <c:pt idx="7">
                  <c:v>9/11-9/17/19</c:v>
                </c:pt>
              </c:strCache>
            </c:strRef>
          </c:cat>
          <c:val>
            <c:numRef>
              <c:f>'Batch 4 in excersice'!$CH$5:$CH$12</c:f>
              <c:numCache>
                <c:formatCode>General</c:formatCode>
                <c:ptCount val="8"/>
                <c:pt idx="0">
                  <c:v>15</c:v>
                </c:pt>
                <c:pt idx="1">
                  <c:v>16.100000000000001</c:v>
                </c:pt>
                <c:pt idx="2">
                  <c:v>17.399999999999999</c:v>
                </c:pt>
                <c:pt idx="3">
                  <c:v>22.6</c:v>
                </c:pt>
                <c:pt idx="4">
                  <c:v>24.4</c:v>
                </c:pt>
                <c:pt idx="5">
                  <c:v>24.2</c:v>
                </c:pt>
                <c:pt idx="6">
                  <c:v>35.25</c:v>
                </c:pt>
                <c:pt idx="7">
                  <c:v>33.75</c:v>
                </c:pt>
              </c:numCache>
            </c:numRef>
          </c:val>
          <c:smooth val="0"/>
          <c:extLst>
            <c:ext xmlns:c16="http://schemas.microsoft.com/office/drawing/2014/chart" uri="{C3380CC4-5D6E-409C-BE32-E72D297353CC}">
              <c16:uniqueId val="{00000000-2466-614F-A55F-607FF16C3BF6}"/>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'NEW Batch 4 (11-05-19)'!$CH$4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'NEW Batch 4 (11-05-19)'!$CM$5:$CM$31</c:f>
                <c:numCache>
                  <c:formatCode>General</c:formatCode>
                  <c:ptCount val="2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numCache>
              </c:numRef>
            </c:plus>
            <c:minus>
              <c:numRef>
                <c:f>'NEW Batch 4 (11-05-19)'!$CM$5:$CM$31</c:f>
                <c:numCache>
                  <c:formatCode>General</c:formatCode>
                  <c:ptCount val="2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(11-05-19)'!$CH$5:$CH$44</c:f>
              <c:numCache>
                <c:formatCode>General</c:formatCode>
                <c:ptCount val="40"/>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numCache>
            </c:numRef>
          </c:val>
          <c:smooth val="0"/>
          <c:extLst>
            <c:ext xmlns:c16="http://schemas.microsoft.com/office/drawing/2014/chart" uri="{C3380CC4-5D6E-409C-BE32-E72D297353CC}">
              <c16:uniqueId val="{00000000-323D-DC47-8E25-521DE9A93BE9}"/>
            </c:ext>
          </c:extLst>
        </c:ser>
        <c:ser>
          <c:idx val="1"/>
          <c:order val="1"/>
          <c:tx>
            <c:strRef>
              <c:f>'NEW Batch 4 (11-05-19)'!$CI$4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'NEW Batch 4 (11-05-19)'!$CN$5:$CN$31</c:f>
                <c:numCache>
                  <c:formatCode>General</c:formatCode>
                  <c:ptCount val="2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numCache>
              </c:numRef>
            </c:plus>
            <c:minus>
              <c:numRef>
                <c:f>'NEW Batch 4 (11-05-19)'!$CN$5:$CN$31</c:f>
                <c:numCache>
                  <c:formatCode>General</c:formatCode>
                  <c:ptCount val="2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(11-05-19)'!$CI$5:$CI$44</c:f>
              <c:numCache>
                <c:formatCode>General</c:formatCode>
                <c:ptCount val="40"/>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numCache>
            </c:numRef>
          </c:val>
          <c:smooth val="0"/>
          <c:extLst>
            <c:ext xmlns:c16="http://schemas.microsoft.com/office/drawing/2014/chart" uri="{C3380CC4-5D6E-409C-BE32-E72D297353CC}">
              <c16:uniqueId val="{00000001-323D-DC47-8E25-521DE9A93BE9}"/>
            </c:ext>
          </c:extLst>
        </c:ser>
        <c:ser>
          <c:idx val="2"/>
          <c:order val="2"/>
          <c:tx>
            <c:strRef>
              <c:f>'NEW Batch 4 (11-05-19)'!$CJ$4</c:f>
              <c:strCache>
                <c:ptCount val="1"/>
                <c:pt idx="0">
                  <c:v>Batch #4 in hatchery conditions</c:v>
                </c:pt>
              </c:strCache>
            </c:strRef>
          </c:tx>
          <c:spPr>
            <a:ln w="28575" cap="rnd">
              <a:solidFill>
                <a:schemeClr val="accent3"/>
              </a:solidFill>
              <a:round/>
            </a:ln>
            <a:effectLst/>
          </c:spPr>
          <c:marker>
            <c:symbol val="none"/>
          </c:marker>
          <c:errBars>
            <c:errDir val="y"/>
            <c:errBarType val="both"/>
            <c:errValType val="cust"/>
            <c:noEndCap val="0"/>
            <c:plus>
              <c:numRef>
                <c:f>'NEW Batch 4 (11-05-19)'!$CO$5:$CO$31</c:f>
                <c:numCache>
                  <c:formatCode>General</c:formatCode>
                  <c:ptCount val="2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numCache>
              </c:numRef>
            </c:plus>
            <c:minus>
              <c:numRef>
                <c:f>'NEW Batch 4 (11-05-19)'!$CO$5:$CO$31</c:f>
                <c:numCache>
                  <c:formatCode>General</c:formatCode>
                  <c:ptCount val="2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(11-05-19)'!$CJ$5:$CJ$44</c:f>
              <c:numCache>
                <c:formatCode>General</c:formatCode>
                <c:ptCount val="40"/>
                <c:pt idx="1">
                  <c:v>24.75</c:v>
                </c:pt>
                <c:pt idx="2">
                  <c:v>29.05</c:v>
                </c:pt>
                <c:pt idx="3">
                  <c:v>36.5</c:v>
                </c:pt>
                <c:pt idx="4">
                  <c:v>37.5</c:v>
                </c:pt>
                <c:pt idx="5">
                  <c:v>37.75</c:v>
                </c:pt>
                <c:pt idx="6">
                  <c:v>48.3</c:v>
                </c:pt>
                <c:pt idx="7">
                  <c:v>42.3</c:v>
                </c:pt>
                <c:pt idx="8">
                  <c:v>63.85</c:v>
                </c:pt>
                <c:pt idx="9">
                  <c:v>67.150000000000006</c:v>
                </c:pt>
                <c:pt idx="11">
                  <c:v>92.8</c:v>
                </c:pt>
                <c:pt idx="12">
                  <c:v>120.45</c:v>
                </c:pt>
                <c:pt idx="13">
                  <c:v>139.35714285714286</c:v>
                </c:pt>
                <c:pt idx="14">
                  <c:v>107.78571428571429</c:v>
                </c:pt>
                <c:pt idx="15">
                  <c:v>131.85714285714286</c:v>
                </c:pt>
                <c:pt idx="16">
                  <c:v>125.42857142857143</c:v>
                </c:pt>
                <c:pt idx="18">
                  <c:v>125.21428571428571</c:v>
                </c:pt>
                <c:pt idx="19">
                  <c:v>149.25</c:v>
                </c:pt>
                <c:pt idx="20">
                  <c:v>133.08333333333334</c:v>
                </c:pt>
                <c:pt idx="21">
                  <c:v>167.25</c:v>
                </c:pt>
                <c:pt idx="23">
                  <c:v>104.07142857142857</c:v>
                </c:pt>
                <c:pt idx="24">
                  <c:v>117.35714285714286</c:v>
                </c:pt>
                <c:pt idx="25">
                  <c:v>103.21428571428571</c:v>
                </c:pt>
                <c:pt idx="26">
                  <c:v>132.75</c:v>
                </c:pt>
              </c:numCache>
            </c:numRef>
          </c:val>
          <c:smooth val="0"/>
          <c:extLst>
            <c:ext xmlns:c16="http://schemas.microsoft.com/office/drawing/2014/chart" uri="{C3380CC4-5D6E-409C-BE32-E72D297353CC}">
              <c16:uniqueId val="{00000002-323D-DC47-8E25-521DE9A93BE9}"/>
            </c:ext>
          </c:extLst>
        </c:ser>
        <c:ser>
          <c:idx val="3"/>
          <c:order val="3"/>
          <c:tx>
            <c:strRef>
              <c:f>'NEW Batch 4 (11-05-19)'!$CK$4</c:f>
              <c:strCache>
                <c:ptCount val="1"/>
                <c:pt idx="0">
                  <c:v>NEW Batch #4 ad-lib</c:v>
                </c:pt>
              </c:strCache>
            </c:strRef>
          </c:tx>
          <c:spPr>
            <a:ln w="28575" cap="rnd">
              <a:solidFill>
                <a:schemeClr val="accent4"/>
              </a:solidFill>
              <a:round/>
            </a:ln>
            <a:effectLst/>
          </c:spPr>
          <c:marker>
            <c:symbol val="none"/>
          </c:marker>
          <c:errBars>
            <c:errDir val="y"/>
            <c:errBarType val="both"/>
            <c:errValType val="cust"/>
            <c:noEndCap val="0"/>
            <c:plus>
              <c:numRef>
                <c:f>'NEW Batch 4 (11-05-19)'!$CP$5:$CP$44</c:f>
                <c:numCache>
                  <c:formatCode>General</c:formatCode>
                  <c:ptCount val="40"/>
                  <c:pt idx="14">
                    <c:v>66.923622618383533</c:v>
                  </c:pt>
                  <c:pt idx="15">
                    <c:v>68.529220212902644</c:v>
                  </c:pt>
                  <c:pt idx="16">
                    <c:v>56.738229829083771</c:v>
                  </c:pt>
                  <c:pt idx="18">
                    <c:v>55.78935907686067</c:v>
                  </c:pt>
                  <c:pt idx="19">
                    <c:v>51.195817207144856</c:v>
                  </c:pt>
                  <c:pt idx="20">
                    <c:v>60.175339039937505</c:v>
                  </c:pt>
                  <c:pt idx="21">
                    <c:v>54.065519368775</c:v>
                  </c:pt>
                  <c:pt idx="22">
                    <c:v>58.842753988657748</c:v>
                  </c:pt>
                  <c:pt idx="23">
                    <c:v>69.722570985025399</c:v>
                  </c:pt>
                  <c:pt idx="24">
                    <c:v>71.019799385536885</c:v>
                  </c:pt>
                  <c:pt idx="25">
                    <c:v>62.639739022140773</c:v>
                  </c:pt>
                  <c:pt idx="26">
                    <c:v>65.992351649190951</c:v>
                  </c:pt>
                  <c:pt idx="27">
                    <c:v>68.878136001547091</c:v>
                  </c:pt>
                  <c:pt idx="28">
                    <c:v>67.131275774667827</c:v>
                  </c:pt>
                  <c:pt idx="29">
                    <c:v>66.87492690054485</c:v>
                  </c:pt>
                  <c:pt idx="30">
                    <c:v>55.649527249033625</c:v>
                  </c:pt>
                  <c:pt idx="31">
                    <c:v>67.780327486060784</c:v>
                  </c:pt>
                  <c:pt idx="32">
                    <c:v>62.006399352051233</c:v>
                  </c:pt>
                  <c:pt idx="33">
                    <c:v>55.778580118177985</c:v>
                  </c:pt>
                  <c:pt idx="34">
                    <c:v>50.249141191429239</c:v>
                  </c:pt>
                  <c:pt idx="36">
                    <c:v>47.934764698146452</c:v>
                  </c:pt>
                  <c:pt idx="38">
                    <c:v>0</c:v>
                  </c:pt>
                  <c:pt idx="39">
                    <c:v>26.16295090390226</c:v>
                  </c:pt>
                </c:numCache>
              </c:numRef>
            </c:plus>
            <c:minus>
              <c:numRef>
                <c:f>'NEW Batch 4 (11-05-19)'!$CP$5:$CP$44</c:f>
                <c:numCache>
                  <c:formatCode>General</c:formatCode>
                  <c:ptCount val="40"/>
                  <c:pt idx="14">
                    <c:v>66.923622618383533</c:v>
                  </c:pt>
                  <c:pt idx="15">
                    <c:v>68.529220212902644</c:v>
                  </c:pt>
                  <c:pt idx="16">
                    <c:v>56.738229829083771</c:v>
                  </c:pt>
                  <c:pt idx="18">
                    <c:v>55.78935907686067</c:v>
                  </c:pt>
                  <c:pt idx="19">
                    <c:v>51.195817207144856</c:v>
                  </c:pt>
                  <c:pt idx="20">
                    <c:v>60.175339039937505</c:v>
                  </c:pt>
                  <c:pt idx="21">
                    <c:v>54.065519368775</c:v>
                  </c:pt>
                  <c:pt idx="22">
                    <c:v>58.842753988657748</c:v>
                  </c:pt>
                  <c:pt idx="23">
                    <c:v>69.722570985025399</c:v>
                  </c:pt>
                  <c:pt idx="24">
                    <c:v>71.019799385536885</c:v>
                  </c:pt>
                  <c:pt idx="25">
                    <c:v>62.639739022140773</c:v>
                  </c:pt>
                  <c:pt idx="26">
                    <c:v>65.992351649190951</c:v>
                  </c:pt>
                  <c:pt idx="27">
                    <c:v>68.878136001547091</c:v>
                  </c:pt>
                  <c:pt idx="28">
                    <c:v>67.131275774667827</c:v>
                  </c:pt>
                  <c:pt idx="29">
                    <c:v>66.87492690054485</c:v>
                  </c:pt>
                  <c:pt idx="30">
                    <c:v>55.649527249033625</c:v>
                  </c:pt>
                  <c:pt idx="31">
                    <c:v>67.780327486060784</c:v>
                  </c:pt>
                  <c:pt idx="32">
                    <c:v>62.006399352051233</c:v>
                  </c:pt>
                  <c:pt idx="33">
                    <c:v>55.778580118177985</c:v>
                  </c:pt>
                  <c:pt idx="34">
                    <c:v>50.249141191429239</c:v>
                  </c:pt>
                  <c:pt idx="36">
                    <c:v>47.934764698146452</c:v>
                  </c:pt>
                  <c:pt idx="38">
                    <c:v>0</c:v>
                  </c:pt>
                  <c:pt idx="39">
                    <c:v>26.16295090390226</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(11-05-19)'!$CK$5:$CK$44</c:f>
              <c:numCache>
                <c:formatCode>General</c:formatCode>
                <c:ptCount val="40"/>
                <c:pt idx="14">
                  <c:v>108.93333333333334</c:v>
                </c:pt>
                <c:pt idx="15">
                  <c:v>123.73333333333333</c:v>
                </c:pt>
                <c:pt idx="16">
                  <c:v>128.15</c:v>
                </c:pt>
                <c:pt idx="18">
                  <c:v>128.94827586206895</c:v>
                </c:pt>
                <c:pt idx="19">
                  <c:v>124.62068965517241</c:v>
                </c:pt>
                <c:pt idx="20">
                  <c:v>150.85714285714286</c:v>
                </c:pt>
                <c:pt idx="21">
                  <c:v>132.59615384615384</c:v>
                </c:pt>
                <c:pt idx="22">
                  <c:v>140.77272727272728</c:v>
                </c:pt>
                <c:pt idx="23">
                  <c:v>154.02380952380952</c:v>
                </c:pt>
                <c:pt idx="24">
                  <c:v>152.6904761904762</c:v>
                </c:pt>
                <c:pt idx="25">
                  <c:v>134.6904761904762</c:v>
                </c:pt>
                <c:pt idx="26">
                  <c:v>129.4047619047619</c:v>
                </c:pt>
                <c:pt idx="27">
                  <c:v>130.38095238095238</c:v>
                </c:pt>
                <c:pt idx="28">
                  <c:v>134.44736842105263</c:v>
                </c:pt>
                <c:pt idx="29">
                  <c:v>125.31578947368421</c:v>
                </c:pt>
                <c:pt idx="30">
                  <c:v>108.78947368421052</c:v>
                </c:pt>
                <c:pt idx="31">
                  <c:v>117.61764705882354</c:v>
                </c:pt>
                <c:pt idx="32">
                  <c:v>121.54166666666667</c:v>
                </c:pt>
                <c:pt idx="33">
                  <c:v>114.5</c:v>
                </c:pt>
                <c:pt idx="34">
                  <c:v>114.64285714285714</c:v>
                </c:pt>
                <c:pt idx="36">
                  <c:v>102.41666666666667</c:v>
                </c:pt>
                <c:pt idx="38">
                  <c:v>146</c:v>
                </c:pt>
                <c:pt idx="39">
                  <c:v>118.5</c:v>
                </c:pt>
              </c:numCache>
            </c:numRef>
          </c:val>
          <c:smooth val="0"/>
          <c:extLst>
            <c:ext xmlns:c16="http://schemas.microsoft.com/office/drawing/2014/chart" uri="{C3380CC4-5D6E-409C-BE32-E72D297353CC}">
              <c16:uniqueId val="{00000000-BADE-9E48-AFC2-8DF74F5E3680}"/>
            </c:ext>
          </c:extLst>
        </c:ser>
        <c:ser>
          <c:idx val="4"/>
          <c:order val="4"/>
          <c:tx>
            <c:strRef>
              <c:f>'NEW Batch 4 (11-05-19)'!$CL$4</c:f>
              <c:strCache>
                <c:ptCount val="1"/>
                <c:pt idx="0">
                  <c:v>NEW Batch #4 CR</c:v>
                </c:pt>
              </c:strCache>
            </c:strRef>
          </c:tx>
          <c:spPr>
            <a:ln w="28575" cap="rnd">
              <a:solidFill>
                <a:schemeClr val="accent5"/>
              </a:solidFill>
              <a:round/>
            </a:ln>
            <a:effectLst/>
          </c:spPr>
          <c:marker>
            <c:symbol val="none"/>
          </c:marker>
          <c:errBars>
            <c:errDir val="y"/>
            <c:errBarType val="both"/>
            <c:errValType val="cust"/>
            <c:noEndCap val="0"/>
            <c:plus>
              <c:numRef>
                <c:f>'NEW Batch 4 (11-05-19)'!$CQ$5:$CQ$44</c:f>
                <c:numCache>
                  <c:formatCode>General</c:formatCode>
                  <c:ptCount val="40"/>
                  <c:pt idx="14">
                    <c:v>21.707916026961669</c:v>
                  </c:pt>
                  <c:pt idx="15">
                    <c:v>24.160049197134878</c:v>
                  </c:pt>
                  <c:pt idx="16">
                    <c:v>22.724661854695572</c:v>
                  </c:pt>
                  <c:pt idx="18">
                    <c:v>20.618395515127592</c:v>
                  </c:pt>
                  <c:pt idx="19">
                    <c:v>23.929517230228328</c:v>
                  </c:pt>
                  <c:pt idx="20">
                    <c:v>27.808970605792769</c:v>
                  </c:pt>
                  <c:pt idx="21">
                    <c:v>27.078319457000742</c:v>
                  </c:pt>
                  <c:pt idx="22">
                    <c:v>30.052518133325304</c:v>
                  </c:pt>
                  <c:pt idx="23">
                    <c:v>40.378478654619187</c:v>
                  </c:pt>
                  <c:pt idx="24">
                    <c:v>38.312212596742199</c:v>
                  </c:pt>
                  <c:pt idx="25">
                    <c:v>35.289999404519904</c:v>
                  </c:pt>
                  <c:pt idx="26">
                    <c:v>37.154342939626353</c:v>
                  </c:pt>
                  <c:pt idx="27">
                    <c:v>37.131722585067166</c:v>
                  </c:pt>
                  <c:pt idx="28">
                    <c:v>49.279489380401195</c:v>
                  </c:pt>
                  <c:pt idx="29">
                    <c:v>47.161390040225861</c:v>
                  </c:pt>
                  <c:pt idx="30">
                    <c:v>38.523062128930945</c:v>
                  </c:pt>
                  <c:pt idx="31">
                    <c:v>49.214621276287609</c:v>
                  </c:pt>
                  <c:pt idx="32">
                    <c:v>36.554271208570754</c:v>
                  </c:pt>
                  <c:pt idx="33">
                    <c:v>28.775267603291301</c:v>
                  </c:pt>
                  <c:pt idx="34">
                    <c:v>36.606579554318742</c:v>
                  </c:pt>
                  <c:pt idx="36">
                    <c:v>33.729674014002995</c:v>
                  </c:pt>
                  <c:pt idx="38">
                    <c:v>20.721365785102101</c:v>
                  </c:pt>
                  <c:pt idx="39">
                    <c:v>16.31142237819866</c:v>
                  </c:pt>
                </c:numCache>
              </c:numRef>
            </c:plus>
            <c:minus>
              <c:numRef>
                <c:f>'NEW Batch 4 (11-05-19)'!$CQ$5:$CQ$44</c:f>
                <c:numCache>
                  <c:formatCode>General</c:formatCode>
                  <c:ptCount val="40"/>
                  <c:pt idx="14">
                    <c:v>21.707916026961669</c:v>
                  </c:pt>
                  <c:pt idx="15">
                    <c:v>24.160049197134878</c:v>
                  </c:pt>
                  <c:pt idx="16">
                    <c:v>22.724661854695572</c:v>
                  </c:pt>
                  <c:pt idx="18">
                    <c:v>20.618395515127592</c:v>
                  </c:pt>
                  <c:pt idx="19">
                    <c:v>23.929517230228328</c:v>
                  </c:pt>
                  <c:pt idx="20">
                    <c:v>27.808970605792769</c:v>
                  </c:pt>
                  <c:pt idx="21">
                    <c:v>27.078319457000742</c:v>
                  </c:pt>
                  <c:pt idx="22">
                    <c:v>30.052518133325304</c:v>
                  </c:pt>
                  <c:pt idx="23">
                    <c:v>40.378478654619187</c:v>
                  </c:pt>
                  <c:pt idx="24">
                    <c:v>38.312212596742199</c:v>
                  </c:pt>
                  <c:pt idx="25">
                    <c:v>35.289999404519904</c:v>
                  </c:pt>
                  <c:pt idx="26">
                    <c:v>37.154342939626353</c:v>
                  </c:pt>
                  <c:pt idx="27">
                    <c:v>37.131722585067166</c:v>
                  </c:pt>
                  <c:pt idx="28">
                    <c:v>49.279489380401195</c:v>
                  </c:pt>
                  <c:pt idx="29">
                    <c:v>47.161390040225861</c:v>
                  </c:pt>
                  <c:pt idx="30">
                    <c:v>38.523062128930945</c:v>
                  </c:pt>
                  <c:pt idx="31">
                    <c:v>49.214621276287609</c:v>
                  </c:pt>
                  <c:pt idx="32">
                    <c:v>36.554271208570754</c:v>
                  </c:pt>
                  <c:pt idx="33">
                    <c:v>28.775267603291301</c:v>
                  </c:pt>
                  <c:pt idx="34">
                    <c:v>36.606579554318742</c:v>
                  </c:pt>
                  <c:pt idx="36">
                    <c:v>33.729674014002995</c:v>
                  </c:pt>
                  <c:pt idx="38">
                    <c:v>20.721365785102101</c:v>
                  </c:pt>
                  <c:pt idx="39">
                    <c:v>16.31142237819866</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(11-05-19)'!$CL$5:$CL$44</c:f>
              <c:numCache>
                <c:formatCode>General</c:formatCode>
                <c:ptCount val="40"/>
                <c:pt idx="14">
                  <c:v>102.18518518518519</c:v>
                </c:pt>
                <c:pt idx="15">
                  <c:v>98.351851851851848</c:v>
                </c:pt>
                <c:pt idx="16">
                  <c:v>93.888888888888886</c:v>
                </c:pt>
                <c:pt idx="18">
                  <c:v>87.18518518518519</c:v>
                </c:pt>
                <c:pt idx="19">
                  <c:v>87.111111111111114</c:v>
                </c:pt>
                <c:pt idx="20">
                  <c:v>95.67307692307692</c:v>
                </c:pt>
                <c:pt idx="21">
                  <c:v>85.65384615384616</c:v>
                </c:pt>
                <c:pt idx="22">
                  <c:v>90.92307692307692</c:v>
                </c:pt>
                <c:pt idx="23">
                  <c:v>102.19230769230769</c:v>
                </c:pt>
                <c:pt idx="24">
                  <c:v>103.60416666666667</c:v>
                </c:pt>
                <c:pt idx="25">
                  <c:v>94.166666666666671</c:v>
                </c:pt>
                <c:pt idx="26">
                  <c:v>89.145833333333329</c:v>
                </c:pt>
                <c:pt idx="27">
                  <c:v>92.086956521739125</c:v>
                </c:pt>
                <c:pt idx="28">
                  <c:v>104.29545454545455</c:v>
                </c:pt>
                <c:pt idx="29">
                  <c:v>102.02500000000001</c:v>
                </c:pt>
                <c:pt idx="30">
                  <c:v>85.5</c:v>
                </c:pt>
                <c:pt idx="31">
                  <c:v>94.131578947368425</c:v>
                </c:pt>
                <c:pt idx="32">
                  <c:v>106.38461538461539</c:v>
                </c:pt>
                <c:pt idx="33">
                  <c:v>89.65384615384616</c:v>
                </c:pt>
                <c:pt idx="34">
                  <c:v>87.5</c:v>
                </c:pt>
                <c:pt idx="36">
                  <c:v>79.909090909090907</c:v>
                </c:pt>
                <c:pt idx="38">
                  <c:v>92</c:v>
                </c:pt>
                <c:pt idx="39">
                  <c:v>83.625</c:v>
                </c:pt>
              </c:numCache>
            </c:numRef>
          </c:val>
          <c:smooth val="0"/>
          <c:extLst>
            <c:ext xmlns:c16="http://schemas.microsoft.com/office/drawing/2014/chart" uri="{C3380CC4-5D6E-409C-BE32-E72D297353CC}">
              <c16:uniqueId val="{00000001-BADE-9E48-AFC2-8DF74F5E368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'B4 practice graphs'!$B$4</c:f>
              <c:strCache>
                <c:ptCount val="1"/>
                <c:pt idx="0">
                  <c:v>inclusive ad-lib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'B4 practice graphs'!$G$5:$G$15</c:f>
                <c:numCache>
                  <c:formatCode>General</c:formatCode>
                  <c:ptCount val="11"/>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0">
                    <c:v>151.99669280499467</c:v>
                  </c:pt>
                </c:numCache>
              </c:numRef>
            </c:plus>
            <c:minus>
              <c:numRef>
                <c:f>'B4 practice graphs'!$G$5:$G$15</c:f>
                <c:numCache>
                  <c:formatCode>General</c:formatCode>
                  <c:ptCount val="11"/>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0">
                    <c:v>151.99669280499467</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graphs'!$B$5:$B$15</c:f>
              <c:numCache>
                <c:formatCode>General</c:formatCode>
                <c:ptCount val="11"/>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0">
                  <c:v>395.69354838709677</c:v>
                </c:pt>
              </c:numCache>
            </c:numRef>
          </c:val>
          <c:smooth val="0"/>
          <c:extLst>
            <c:ext xmlns:c16="http://schemas.microsoft.com/office/drawing/2014/chart" uri="{C3380CC4-5D6E-409C-BE32-E72D297353CC}">
              <c16:uniqueId val="{00000000-6731-F241-B9A8-77939D1BF012}"/>
            </c:ext>
          </c:extLst>
        </c:ser>
        <c:ser>
          <c:idx val="1"/>
          <c:order val="1"/>
          <c:tx>
            <c:strRef>
              <c:f>'B4 practice graphs'!$C$4</c:f>
              <c:strCache>
                <c:ptCount val="1"/>
                <c:pt idx="0">
                  <c:v>inclusive CR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'B4 practice graphs'!$H$5:$H$15</c:f>
                <c:numCache>
                  <c:formatCode>General</c:formatCode>
                  <c:ptCount val="11"/>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0">
                    <c:v>24.383370746051376</c:v>
                  </c:pt>
                </c:numCache>
              </c:numRef>
            </c:plus>
            <c:minus>
              <c:numRef>
                <c:f>'B4 practice graphs'!$H$5:$H$15</c:f>
                <c:numCache>
                  <c:formatCode>General</c:formatCode>
                  <c:ptCount val="11"/>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0">
                    <c:v>24.383370746051376</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graphs'!$C$5:$C$15</c:f>
              <c:numCache>
                <c:formatCode>General</c:formatCode>
                <c:ptCount val="11"/>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0">
                  <c:v>49.575757575757578</c:v>
                </c:pt>
              </c:numCache>
            </c:numRef>
          </c:val>
          <c:smooth val="0"/>
          <c:extLst>
            <c:ext xmlns:c16="http://schemas.microsoft.com/office/drawing/2014/chart" uri="{C3380CC4-5D6E-409C-BE32-E72D297353CC}">
              <c16:uniqueId val="{00000001-6731-F241-B9A8-77939D1BF012}"/>
            </c:ext>
          </c:extLst>
        </c:ser>
        <c:ser>
          <c:idx val="2"/>
          <c:order val="2"/>
          <c:tx>
            <c:strRef>
              <c:f>'B4 practice graphs'!$D$4</c:f>
              <c:strCache>
                <c:ptCount val="1"/>
                <c:pt idx="0">
                  <c:v>Batch #4 in hatchery conditions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errBars>
            <c:errDir val="y"/>
            <c:errBarType val="both"/>
            <c:errValType val="cust"/>
            <c:noEndCap val="0"/>
            <c:plus>
              <c:numRef>
                <c:f>'B4 practice graphs'!$I$5:$I$15</c:f>
                <c:numCache>
                  <c:formatCode>General</c:formatCode>
                  <c:ptCount val="11"/>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0">
                    <c:v>25.765178913495731</c:v>
                  </c:pt>
                </c:numCache>
              </c:numRef>
            </c:plus>
            <c:minus>
              <c:numRef>
                <c:f>'B4 practice graphs'!$I$5:$I$15</c:f>
                <c:numCache>
                  <c:formatCode>General</c:formatCode>
                  <c:ptCount val="11"/>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0">
                    <c:v>25.765178913495731</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graphs'!$D$5:$D$15</c:f>
              <c:numCache>
                <c:formatCode>General</c:formatCode>
                <c:ptCount val="11"/>
                <c:pt idx="1">
                  <c:v>24.75</c:v>
                </c:pt>
                <c:pt idx="2">
                  <c:v>29.05</c:v>
                </c:pt>
                <c:pt idx="3">
                  <c:v>36.5</c:v>
                </c:pt>
                <c:pt idx="4">
                  <c:v>37.5</c:v>
                </c:pt>
                <c:pt idx="5">
                  <c:v>37.75</c:v>
                </c:pt>
                <c:pt idx="6">
                  <c:v>48.3</c:v>
                </c:pt>
                <c:pt idx="7">
                  <c:v>42.3</c:v>
                </c:pt>
                <c:pt idx="8">
                  <c:v>63.85</c:v>
                </c:pt>
                <c:pt idx="9">
                  <c:v>67.150000000000006</c:v>
                </c:pt>
                <c:pt idx="10">
                  <c:v>92.8</c:v>
                </c:pt>
              </c:numCache>
            </c:numRef>
          </c:val>
          <c:smooth val="0"/>
          <c:extLst>
            <c:ext xmlns:c16="http://schemas.microsoft.com/office/drawing/2014/chart" uri="{C3380CC4-5D6E-409C-BE32-E72D297353CC}">
              <c16:uniqueId val="{00000002-6731-F241-B9A8-77939D1BF012}"/>
            </c:ext>
          </c:extLst>
        </c:ser>
        <c:dLbls>
          <c:showLegendKey val="0"/>
          <c:showVal val="0"/>
          <c:showCatName val="0"/>
          <c:showSerName val="0"/>
          <c:showPercent val="0"/>
          <c:showBubbleSize val="0"/>
        </c:dLbls>
        <c:marker val="1"/>
        <c:smooth val="0"/>
        <c:axId val="683789104"/>
        <c:axId val="683791360"/>
      </c:lineChart>
      <c:catAx>
        <c:axId val="6837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1360"/>
        <c:crosses val="autoZero"/>
        <c:auto val="1"/>
        <c:lblAlgn val="ctr"/>
        <c:lblOffset val="100"/>
        <c:noMultiLvlLbl val="0"/>
      </c:catAx>
      <c:valAx>
        <c:axId val="6837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8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exersice'!$AU$5:$AU$12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plus>
            <c:minus>
              <c:numRef>
                <c:f>'Batch 10 in exersice'!$AU$5:$AU$12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minus>
            <c:spPr>
              <a:noFill/>
              <a:ln w="9525" cap="flat" cmpd="sng" algn="ctr">
                <a:solidFill>
                  <a:schemeClr val="tx1">
                    <a:lumMod val="65000"/>
                    <a:lumOff val="35000"/>
                  </a:schemeClr>
                </a:solidFill>
                <a:round/>
              </a:ln>
              <a:effectLst/>
            </c:spPr>
          </c:errBars>
          <c:cat>
            <c:strRef>
              <c:f>'Batch 10 in exersice'!$AS$5:$AS$12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exersice'!$AT$5:$AT$12</c:f>
              <c:numCache>
                <c:formatCode>General</c:formatCode>
                <c:ptCount val="8"/>
                <c:pt idx="0">
                  <c:v>19.111111111111111</c:v>
                </c:pt>
                <c:pt idx="1">
                  <c:v>22.077777777777779</c:v>
                </c:pt>
                <c:pt idx="2">
                  <c:v>34.511111111111106</c:v>
                </c:pt>
                <c:pt idx="3">
                  <c:v>52.56666666666667</c:v>
                </c:pt>
                <c:pt idx="5">
                  <c:v>97.433333333333337</c:v>
                </c:pt>
                <c:pt idx="6">
                  <c:v>127.38444444444445</c:v>
                </c:pt>
                <c:pt idx="7">
                  <c:v>145.04444444444442</c:v>
                </c:pt>
              </c:numCache>
            </c:numRef>
          </c:val>
          <c:smooth val="0"/>
          <c:extLst>
            <c:ext xmlns:c16="http://schemas.microsoft.com/office/drawing/2014/chart" uri="{C3380CC4-5D6E-409C-BE32-E72D297353CC}">
              <c16:uniqueId val="{00000000-4A34-CD4A-89D9-051C8F13866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exersice'!$AZ$5:$AZ$12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plus>
            <c:minus>
              <c:numRef>
                <c:f>'Batch 10 in exersice'!$AZ$5:$AZ$12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minus>
            <c:spPr>
              <a:noFill/>
              <a:ln w="9525" cap="flat" cmpd="sng" algn="ctr">
                <a:solidFill>
                  <a:schemeClr val="tx1">
                    <a:lumMod val="65000"/>
                    <a:lumOff val="35000"/>
                  </a:schemeClr>
                </a:solidFill>
                <a:round/>
              </a:ln>
              <a:effectLst/>
            </c:spPr>
          </c:errBars>
          <c:cat>
            <c:strRef>
              <c:f>'Batch 10 in exersice'!$AX$5:$AX$12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exersice'!$AY$5:$AY$12</c:f>
              <c:numCache>
                <c:formatCode>General</c:formatCode>
                <c:ptCount val="8"/>
                <c:pt idx="0">
                  <c:v>14.966666666666669</c:v>
                </c:pt>
                <c:pt idx="1">
                  <c:v>14.833333333333334</c:v>
                </c:pt>
                <c:pt idx="2">
                  <c:v>14.633333333333333</c:v>
                </c:pt>
                <c:pt idx="3">
                  <c:v>16.822222222222223</c:v>
                </c:pt>
                <c:pt idx="5">
                  <c:v>19.522222222222226</c:v>
                </c:pt>
                <c:pt idx="6">
                  <c:v>23.655555555555551</c:v>
                </c:pt>
                <c:pt idx="7">
                  <c:v>26.888888888888893</c:v>
                </c:pt>
              </c:numCache>
            </c:numRef>
          </c:val>
          <c:smooth val="0"/>
          <c:extLst>
            <c:ext xmlns:c16="http://schemas.microsoft.com/office/drawing/2014/chart" uri="{C3380CC4-5D6E-409C-BE32-E72D297353CC}">
              <c16:uniqueId val="{00000000-468A-4E4C-B70C-577B60F5294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AC</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exersice'!$BE$5:$BE$12</c:f>
                <c:numCache>
                  <c:formatCode>General</c:formatCode>
                  <c:ptCount val="8"/>
                  <c:pt idx="0">
                    <c:v>0.74161984870956621</c:v>
                  </c:pt>
                  <c:pt idx="1">
                    <c:v>1.08397416943394</c:v>
                  </c:pt>
                  <c:pt idx="2">
                    <c:v>1.6431676725154949</c:v>
                  </c:pt>
                  <c:pt idx="3">
                    <c:v>2.5149552679918559</c:v>
                  </c:pt>
                  <c:pt idx="5">
                    <c:v>2.7018512172212614</c:v>
                  </c:pt>
                  <c:pt idx="6">
                    <c:v>3.6159369463529152</c:v>
                  </c:pt>
                  <c:pt idx="7">
                    <c:v>4.2041646019155765</c:v>
                  </c:pt>
                </c:numCache>
              </c:numRef>
            </c:plus>
            <c:minus>
              <c:numRef>
                <c:f>'Batch 10 in exersice'!$BE$5:$BE$12</c:f>
                <c:numCache>
                  <c:formatCode>General</c:formatCode>
                  <c:ptCount val="8"/>
                  <c:pt idx="0">
                    <c:v>0.74161984870956621</c:v>
                  </c:pt>
                  <c:pt idx="1">
                    <c:v>1.08397416943394</c:v>
                  </c:pt>
                  <c:pt idx="2">
                    <c:v>1.6431676725154949</c:v>
                  </c:pt>
                  <c:pt idx="3">
                    <c:v>2.5149552679918559</c:v>
                  </c:pt>
                  <c:pt idx="5">
                    <c:v>2.7018512172212614</c:v>
                  </c:pt>
                  <c:pt idx="6">
                    <c:v>3.6159369463529152</c:v>
                  </c:pt>
                  <c:pt idx="7">
                    <c:v>4.2041646019155765</c:v>
                  </c:pt>
                </c:numCache>
              </c:numRef>
            </c:minus>
            <c:spPr>
              <a:noFill/>
              <a:ln w="9525" cap="flat" cmpd="sng" algn="ctr">
                <a:solidFill>
                  <a:schemeClr val="tx1">
                    <a:lumMod val="65000"/>
                    <a:lumOff val="35000"/>
                  </a:schemeClr>
                </a:solidFill>
                <a:round/>
              </a:ln>
              <a:effectLst/>
            </c:spPr>
          </c:errBars>
          <c:cat>
            <c:strRef>
              <c:f>'Batch 10 in exersice'!$BC$5:$BC$12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exersice'!$BD$5:$BD$12</c:f>
              <c:numCache>
                <c:formatCode>General</c:formatCode>
                <c:ptCount val="8"/>
                <c:pt idx="0">
                  <c:v>13.4</c:v>
                </c:pt>
                <c:pt idx="1">
                  <c:v>12.9</c:v>
                </c:pt>
                <c:pt idx="2">
                  <c:v>12.7</c:v>
                </c:pt>
                <c:pt idx="3">
                  <c:v>14.8</c:v>
                </c:pt>
                <c:pt idx="5">
                  <c:v>17.600000000000001</c:v>
                </c:pt>
                <c:pt idx="6">
                  <c:v>21.2</c:v>
                </c:pt>
                <c:pt idx="7">
                  <c:v>23.6</c:v>
                </c:pt>
              </c:numCache>
            </c:numRef>
          </c:val>
          <c:smooth val="0"/>
          <c:extLst>
            <c:ext xmlns:c16="http://schemas.microsoft.com/office/drawing/2014/chart" uri="{C3380CC4-5D6E-409C-BE32-E72D297353CC}">
              <c16:uniqueId val="{00000000-0B07-E34F-B975-232F9A629C27}"/>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AD</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exersice'!$BJ$5:$BJ$12</c:f>
                <c:numCache>
                  <c:formatCode>General</c:formatCode>
                  <c:ptCount val="8"/>
                  <c:pt idx="0">
                    <c:v>1.4142135623730951</c:v>
                  </c:pt>
                  <c:pt idx="1">
                    <c:v>1.7888543819998317</c:v>
                  </c:pt>
                  <c:pt idx="2">
                    <c:v>2.1035683967962631</c:v>
                  </c:pt>
                  <c:pt idx="3">
                    <c:v>3.9528470752104741</c:v>
                  </c:pt>
                  <c:pt idx="5">
                    <c:v>5.0074943834217169</c:v>
                  </c:pt>
                  <c:pt idx="6">
                    <c:v>5.7597743011336782</c:v>
                  </c:pt>
                  <c:pt idx="7">
                    <c:v>6.9155621608080455</c:v>
                  </c:pt>
                </c:numCache>
              </c:numRef>
            </c:plus>
            <c:minus>
              <c:numRef>
                <c:f>'Batch 10 in exersice'!$BJ$5:$BJ$12</c:f>
                <c:numCache>
                  <c:formatCode>General</c:formatCode>
                  <c:ptCount val="8"/>
                  <c:pt idx="0">
                    <c:v>1.4142135623730951</c:v>
                  </c:pt>
                  <c:pt idx="1">
                    <c:v>1.7888543819998317</c:v>
                  </c:pt>
                  <c:pt idx="2">
                    <c:v>2.1035683967962631</c:v>
                  </c:pt>
                  <c:pt idx="3">
                    <c:v>3.9528470752104741</c:v>
                  </c:pt>
                  <c:pt idx="5">
                    <c:v>5.0074943834217169</c:v>
                  </c:pt>
                  <c:pt idx="6">
                    <c:v>5.7597743011336782</c:v>
                  </c:pt>
                  <c:pt idx="7">
                    <c:v>6.9155621608080455</c:v>
                  </c:pt>
                </c:numCache>
              </c:numRef>
            </c:minus>
            <c:spPr>
              <a:noFill/>
              <a:ln w="9525" cap="flat" cmpd="sng" algn="ctr">
                <a:solidFill>
                  <a:schemeClr val="tx1">
                    <a:lumMod val="65000"/>
                    <a:lumOff val="35000"/>
                  </a:schemeClr>
                </a:solidFill>
                <a:round/>
              </a:ln>
              <a:effectLst/>
            </c:spPr>
          </c:errBars>
          <c:cat>
            <c:strRef>
              <c:f>'Batch 10 in exersice'!$BH$5:$BH$12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exersice'!$BI$5:$BI$12</c:f>
              <c:numCache>
                <c:formatCode>General</c:formatCode>
                <c:ptCount val="8"/>
                <c:pt idx="0">
                  <c:v>20</c:v>
                </c:pt>
                <c:pt idx="1">
                  <c:v>19.2</c:v>
                </c:pt>
                <c:pt idx="2">
                  <c:v>19.899999999999999</c:v>
                </c:pt>
                <c:pt idx="3">
                  <c:v>22</c:v>
                </c:pt>
                <c:pt idx="5">
                  <c:v>23.8</c:v>
                </c:pt>
                <c:pt idx="6">
                  <c:v>28.9</c:v>
                </c:pt>
                <c:pt idx="7">
                  <c:v>28.9</c:v>
                </c:pt>
              </c:numCache>
            </c:numRef>
          </c:val>
          <c:smooth val="0"/>
          <c:extLst>
            <c:ext xmlns:c16="http://schemas.microsoft.com/office/drawing/2014/chart" uri="{C3380CC4-5D6E-409C-BE32-E72D297353CC}">
              <c16:uniqueId val="{00000000-BAD0-3141-9C78-8E56E154D40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excersice'!$BE$5:$BE$11</c:f>
                <c:numCache>
                  <c:formatCode>General</c:formatCode>
                  <c:ptCount val="7"/>
                  <c:pt idx="0">
                    <c:v>0.57008771254956891</c:v>
                  </c:pt>
                  <c:pt idx="1">
                    <c:v>2.3611437906235189</c:v>
                  </c:pt>
                  <c:pt idx="2">
                    <c:v>2.7386127875258306</c:v>
                  </c:pt>
                  <c:pt idx="3">
                    <c:v>3.0700162866017502</c:v>
                  </c:pt>
                  <c:pt idx="4">
                    <c:v>2.0432816741702551</c:v>
                  </c:pt>
                  <c:pt idx="5">
                    <c:v>1.2583057392117918</c:v>
                  </c:pt>
                  <c:pt idx="6">
                    <c:v>7.3711147958320042</c:v>
                  </c:pt>
                </c:numCache>
              </c:numRef>
            </c:plus>
            <c:minus>
              <c:numRef>
                <c:f>'Batch 4 in excersice'!$BE$5:$BE$11</c:f>
                <c:numCache>
                  <c:formatCode>General</c:formatCode>
                  <c:ptCount val="7"/>
                  <c:pt idx="0">
                    <c:v>0.57008771254956891</c:v>
                  </c:pt>
                  <c:pt idx="1">
                    <c:v>2.3611437906235189</c:v>
                  </c:pt>
                  <c:pt idx="2">
                    <c:v>2.7386127875258306</c:v>
                  </c:pt>
                  <c:pt idx="3">
                    <c:v>3.0700162866017502</c:v>
                  </c:pt>
                  <c:pt idx="4">
                    <c:v>2.0432816741702551</c:v>
                  </c:pt>
                  <c:pt idx="5">
                    <c:v>1.2583057392117918</c:v>
                  </c:pt>
                  <c:pt idx="6">
                    <c:v>7.3711147958320042</c:v>
                  </c:pt>
                </c:numCache>
              </c:numRef>
            </c:minus>
            <c:spPr>
              <a:noFill/>
              <a:ln w="9525" cap="flat" cmpd="sng" algn="ctr">
                <a:solidFill>
                  <a:schemeClr val="tx1">
                    <a:lumMod val="65000"/>
                    <a:lumOff val="35000"/>
                  </a:schemeClr>
                </a:solidFill>
                <a:round/>
              </a:ln>
              <a:effectLst/>
            </c:spPr>
          </c:errBars>
          <c:cat>
            <c:strRef>
              <c:f>'Batch 4 in excersice'!$BC$5:$BC$11</c:f>
              <c:strCache>
                <c:ptCount val="7"/>
                <c:pt idx="0">
                  <c:v>7/30/19</c:v>
                </c:pt>
                <c:pt idx="1">
                  <c:v>7/30-8/05/19</c:v>
                </c:pt>
                <c:pt idx="2">
                  <c:v>8/06-8/12/19</c:v>
                </c:pt>
                <c:pt idx="3">
                  <c:v>8/13-8/19/19</c:v>
                </c:pt>
                <c:pt idx="4">
                  <c:v>8/20-8/26/19</c:v>
                </c:pt>
                <c:pt idx="5">
                  <c:v>8/27-9/03/19</c:v>
                </c:pt>
                <c:pt idx="6">
                  <c:v>9/04-9/10/19</c:v>
                </c:pt>
              </c:strCache>
            </c:strRef>
          </c:cat>
          <c:val>
            <c:numRef>
              <c:f>'Batch 4 in excersice'!$BD$5:$BD$11</c:f>
              <c:numCache>
                <c:formatCode>General</c:formatCode>
                <c:ptCount val="7"/>
                <c:pt idx="0">
                  <c:v>31.7</c:v>
                </c:pt>
                <c:pt idx="1">
                  <c:v>29.7</c:v>
                </c:pt>
                <c:pt idx="2">
                  <c:v>32.5</c:v>
                </c:pt>
                <c:pt idx="3">
                  <c:v>40.9</c:v>
                </c:pt>
                <c:pt idx="4">
                  <c:v>42.9</c:v>
                </c:pt>
                <c:pt idx="5">
                  <c:v>43.333333333333336</c:v>
                </c:pt>
                <c:pt idx="6">
                  <c:v>48.166666666666664</c:v>
                </c:pt>
              </c:numCache>
            </c:numRef>
          </c:val>
          <c:smooth val="0"/>
          <c:extLst>
            <c:ext xmlns:c16="http://schemas.microsoft.com/office/drawing/2014/chart" uri="{C3380CC4-5D6E-409C-BE32-E72D297353CC}">
              <c16:uniqueId val="{00000000-B299-1542-96A8-29A4310C487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exersice'!$BO$5:$BO$12</c:f>
                <c:numCache>
                  <c:formatCode>General</c:formatCode>
                  <c:ptCount val="8"/>
                  <c:pt idx="0">
                    <c:v>0.82158383625774911</c:v>
                  </c:pt>
                  <c:pt idx="1">
                    <c:v>0.41833001326703778</c:v>
                  </c:pt>
                  <c:pt idx="2">
                    <c:v>1.3038404810405297</c:v>
                  </c:pt>
                  <c:pt idx="3">
                    <c:v>1.7818529681205462</c:v>
                  </c:pt>
                  <c:pt idx="5">
                    <c:v>2.2638462845343543</c:v>
                  </c:pt>
                  <c:pt idx="6">
                    <c:v>2.6832815729997477</c:v>
                  </c:pt>
                  <c:pt idx="7">
                    <c:v>3.8307962618755846</c:v>
                  </c:pt>
                </c:numCache>
              </c:numRef>
            </c:plus>
            <c:minus>
              <c:numRef>
                <c:f>'Batch 10 in exersice'!$BO$5:$BO$12</c:f>
                <c:numCache>
                  <c:formatCode>General</c:formatCode>
                  <c:ptCount val="8"/>
                  <c:pt idx="0">
                    <c:v>0.82158383625774911</c:v>
                  </c:pt>
                  <c:pt idx="1">
                    <c:v>0.41833001326703778</c:v>
                  </c:pt>
                  <c:pt idx="2">
                    <c:v>1.3038404810405297</c:v>
                  </c:pt>
                  <c:pt idx="3">
                    <c:v>1.7818529681205462</c:v>
                  </c:pt>
                  <c:pt idx="5">
                    <c:v>2.2638462845343543</c:v>
                  </c:pt>
                  <c:pt idx="6">
                    <c:v>2.6832815729997477</c:v>
                  </c:pt>
                  <c:pt idx="7">
                    <c:v>3.8307962618755846</c:v>
                  </c:pt>
                </c:numCache>
              </c:numRef>
            </c:minus>
            <c:spPr>
              <a:noFill/>
              <a:ln w="9525" cap="flat" cmpd="sng" algn="ctr">
                <a:solidFill>
                  <a:schemeClr val="tx1">
                    <a:lumMod val="65000"/>
                    <a:lumOff val="35000"/>
                  </a:schemeClr>
                </a:solidFill>
                <a:round/>
              </a:ln>
              <a:effectLst/>
            </c:spPr>
          </c:errBars>
          <c:cat>
            <c:strRef>
              <c:f>'Batch 10 in exersice'!$BM$5:$BM$12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exersice'!$BN$5:$BN$12</c:f>
              <c:numCache>
                <c:formatCode>General</c:formatCode>
                <c:ptCount val="8"/>
                <c:pt idx="0">
                  <c:v>16.399999999999999</c:v>
                </c:pt>
                <c:pt idx="1">
                  <c:v>16.399999999999999</c:v>
                </c:pt>
                <c:pt idx="2">
                  <c:v>16.8</c:v>
                </c:pt>
                <c:pt idx="3">
                  <c:v>19.100000000000001</c:v>
                </c:pt>
                <c:pt idx="5">
                  <c:v>21</c:v>
                </c:pt>
                <c:pt idx="6">
                  <c:v>25.3</c:v>
                </c:pt>
                <c:pt idx="7">
                  <c:v>29.1</c:v>
                </c:pt>
              </c:numCache>
            </c:numRef>
          </c:val>
          <c:smooth val="0"/>
          <c:extLst>
            <c:ext xmlns:c16="http://schemas.microsoft.com/office/drawing/2014/chart" uri="{C3380CC4-5D6E-409C-BE32-E72D297353CC}">
              <c16:uniqueId val="{00000000-67CA-3744-B476-9950915DC8A1}"/>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AF</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exersice'!$BT$5:$BT$12</c:f>
                <c:numCache>
                  <c:formatCode>General</c:formatCode>
                  <c:ptCount val="8"/>
                  <c:pt idx="0">
                    <c:v>1.1726039399558574</c:v>
                  </c:pt>
                  <c:pt idx="1">
                    <c:v>2.4494897427831779</c:v>
                  </c:pt>
                  <c:pt idx="2">
                    <c:v>1.8234582528810437</c:v>
                  </c:pt>
                  <c:pt idx="3">
                    <c:v>3.984344362627307</c:v>
                  </c:pt>
                  <c:pt idx="5">
                    <c:v>3.7080992435478315</c:v>
                  </c:pt>
                  <c:pt idx="6">
                    <c:v>6.3678881899731845</c:v>
                  </c:pt>
                  <c:pt idx="7">
                    <c:v>7.1186375100857573</c:v>
                  </c:pt>
                </c:numCache>
              </c:numRef>
            </c:plus>
            <c:minus>
              <c:numRef>
                <c:f>'Batch 10 in exersice'!$BT$5:$BT$12</c:f>
                <c:numCache>
                  <c:formatCode>General</c:formatCode>
                  <c:ptCount val="8"/>
                  <c:pt idx="0">
                    <c:v>1.1726039399558574</c:v>
                  </c:pt>
                  <c:pt idx="1">
                    <c:v>2.4494897427831779</c:v>
                  </c:pt>
                  <c:pt idx="2">
                    <c:v>1.8234582528810437</c:v>
                  </c:pt>
                  <c:pt idx="3">
                    <c:v>3.984344362627307</c:v>
                  </c:pt>
                  <c:pt idx="5">
                    <c:v>3.7080992435478315</c:v>
                  </c:pt>
                  <c:pt idx="6">
                    <c:v>6.3678881899731845</c:v>
                  </c:pt>
                  <c:pt idx="7">
                    <c:v>7.1186375100857573</c:v>
                  </c:pt>
                </c:numCache>
              </c:numRef>
            </c:minus>
            <c:spPr>
              <a:noFill/>
              <a:ln w="9525" cap="flat" cmpd="sng" algn="ctr">
                <a:solidFill>
                  <a:schemeClr val="tx1">
                    <a:lumMod val="65000"/>
                    <a:lumOff val="35000"/>
                  </a:schemeClr>
                </a:solidFill>
                <a:round/>
              </a:ln>
              <a:effectLst/>
            </c:spPr>
          </c:errBars>
          <c:cat>
            <c:strRef>
              <c:f>'Batch 10 in exersice'!$BR$5:$BR$12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exersice'!$BS$5:$BS$12</c:f>
              <c:numCache>
                <c:formatCode>General</c:formatCode>
                <c:ptCount val="8"/>
                <c:pt idx="0">
                  <c:v>17</c:v>
                </c:pt>
                <c:pt idx="1">
                  <c:v>17</c:v>
                </c:pt>
                <c:pt idx="2">
                  <c:v>15.2</c:v>
                </c:pt>
                <c:pt idx="3">
                  <c:v>17</c:v>
                </c:pt>
                <c:pt idx="5">
                  <c:v>20.5</c:v>
                </c:pt>
                <c:pt idx="6">
                  <c:v>25.4</c:v>
                </c:pt>
                <c:pt idx="7">
                  <c:v>25.4</c:v>
                </c:pt>
              </c:numCache>
            </c:numRef>
          </c:val>
          <c:smooth val="0"/>
          <c:extLst>
            <c:ext xmlns:c16="http://schemas.microsoft.com/office/drawing/2014/chart" uri="{C3380CC4-5D6E-409C-BE32-E72D297353CC}">
              <c16:uniqueId val="{00000000-F35A-9C44-B596-305E6EB4D1A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exersice'!$BY$5:$BY$12</c:f>
                <c:numCache>
                  <c:formatCode>General</c:formatCode>
                  <c:ptCount val="8"/>
                  <c:pt idx="0">
                    <c:v>1.0246950765959599</c:v>
                  </c:pt>
                  <c:pt idx="1">
                    <c:v>2.5495097567963922</c:v>
                  </c:pt>
                  <c:pt idx="2">
                    <c:v>4.7880058479496403</c:v>
                  </c:pt>
                  <c:pt idx="3">
                    <c:v>8.2036577207974712</c:v>
                  </c:pt>
                  <c:pt idx="5">
                    <c:v>9.650129532809391</c:v>
                  </c:pt>
                  <c:pt idx="6">
                    <c:v>13.95707705789432</c:v>
                  </c:pt>
                  <c:pt idx="7">
                    <c:v>17.379585725787603</c:v>
                  </c:pt>
                </c:numCache>
              </c:numRef>
            </c:plus>
            <c:minus>
              <c:numRef>
                <c:f>'Batch 10 in exersice'!$BY$5:$BY$12</c:f>
                <c:numCache>
                  <c:formatCode>General</c:formatCode>
                  <c:ptCount val="8"/>
                  <c:pt idx="0">
                    <c:v>1.0246950765959599</c:v>
                  </c:pt>
                  <c:pt idx="1">
                    <c:v>2.5495097567963922</c:v>
                  </c:pt>
                  <c:pt idx="2">
                    <c:v>4.7880058479496403</c:v>
                  </c:pt>
                  <c:pt idx="3">
                    <c:v>8.2036577207974712</c:v>
                  </c:pt>
                  <c:pt idx="5">
                    <c:v>9.650129532809391</c:v>
                  </c:pt>
                  <c:pt idx="6">
                    <c:v>13.95707705789432</c:v>
                  </c:pt>
                  <c:pt idx="7">
                    <c:v>17.379585725787603</c:v>
                  </c:pt>
                </c:numCache>
              </c:numRef>
            </c:minus>
            <c:spPr>
              <a:noFill/>
              <a:ln w="9525" cap="flat" cmpd="sng" algn="ctr">
                <a:solidFill>
                  <a:schemeClr val="tx1">
                    <a:lumMod val="65000"/>
                    <a:lumOff val="35000"/>
                  </a:schemeClr>
                </a:solidFill>
                <a:round/>
              </a:ln>
              <a:effectLst/>
            </c:spPr>
          </c:errBars>
          <c:cat>
            <c:strRef>
              <c:f>'Batch 10 in exersice'!$BW$5:$BW$12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exersice'!$BX$5:$BX$12</c:f>
              <c:numCache>
                <c:formatCode>General</c:formatCode>
                <c:ptCount val="8"/>
                <c:pt idx="0">
                  <c:v>22.6</c:v>
                </c:pt>
                <c:pt idx="1">
                  <c:v>22.5</c:v>
                </c:pt>
                <c:pt idx="2">
                  <c:v>20.6</c:v>
                </c:pt>
                <c:pt idx="3">
                  <c:v>25.1</c:v>
                </c:pt>
                <c:pt idx="5">
                  <c:v>29.5</c:v>
                </c:pt>
                <c:pt idx="6">
                  <c:v>37.1</c:v>
                </c:pt>
                <c:pt idx="7">
                  <c:v>41.9</c:v>
                </c:pt>
              </c:numCache>
            </c:numRef>
          </c:val>
          <c:smooth val="0"/>
          <c:extLst>
            <c:ext xmlns:c16="http://schemas.microsoft.com/office/drawing/2014/chart" uri="{C3380CC4-5D6E-409C-BE32-E72D297353CC}">
              <c16:uniqueId val="{00000000-783E-3E4F-8C74-79472AB1689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exersice'!$CD$5:$CD$12</c:f>
                <c:numCache>
                  <c:formatCode>General</c:formatCode>
                  <c:ptCount val="8"/>
                  <c:pt idx="0">
                    <c:v>0.97467943448089633</c:v>
                  </c:pt>
                  <c:pt idx="1">
                    <c:v>0.89442719099991586</c:v>
                  </c:pt>
                  <c:pt idx="2">
                    <c:v>1.6046806535881177</c:v>
                  </c:pt>
                  <c:pt idx="3">
                    <c:v>1.9493588689617958</c:v>
                  </c:pt>
                  <c:pt idx="5">
                    <c:v>4.9573178231781743</c:v>
                  </c:pt>
                  <c:pt idx="6">
                    <c:v>6.9588073690827228</c:v>
                  </c:pt>
                  <c:pt idx="7">
                    <c:v>9.076067430335673</c:v>
                  </c:pt>
                </c:numCache>
              </c:numRef>
            </c:plus>
            <c:minus>
              <c:numRef>
                <c:f>'Batch 10 in exersice'!$CD$5:$CD$12</c:f>
                <c:numCache>
                  <c:formatCode>General</c:formatCode>
                  <c:ptCount val="8"/>
                  <c:pt idx="0">
                    <c:v>0.97467943448089633</c:v>
                  </c:pt>
                  <c:pt idx="1">
                    <c:v>0.89442719099991586</c:v>
                  </c:pt>
                  <c:pt idx="2">
                    <c:v>1.6046806535881177</c:v>
                  </c:pt>
                  <c:pt idx="3">
                    <c:v>1.9493588689617958</c:v>
                  </c:pt>
                  <c:pt idx="5">
                    <c:v>4.9573178231781743</c:v>
                  </c:pt>
                  <c:pt idx="6">
                    <c:v>6.9588073690827228</c:v>
                  </c:pt>
                  <c:pt idx="7">
                    <c:v>9.076067430335673</c:v>
                  </c:pt>
                </c:numCache>
              </c:numRef>
            </c:minus>
            <c:spPr>
              <a:noFill/>
              <a:ln w="9525" cap="flat" cmpd="sng" algn="ctr">
                <a:solidFill>
                  <a:schemeClr val="tx1">
                    <a:lumMod val="65000"/>
                    <a:lumOff val="35000"/>
                  </a:schemeClr>
                </a:solidFill>
                <a:round/>
              </a:ln>
              <a:effectLst/>
            </c:spPr>
          </c:errBars>
          <c:cat>
            <c:strRef>
              <c:f>'Batch 10 in exersice'!$CB$5:$CB$12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exersice'!$CC$5:$CC$12</c:f>
              <c:numCache>
                <c:formatCode>General</c:formatCode>
                <c:ptCount val="8"/>
                <c:pt idx="0">
                  <c:v>12.7</c:v>
                </c:pt>
                <c:pt idx="1">
                  <c:v>12.4</c:v>
                </c:pt>
                <c:pt idx="2">
                  <c:v>13.3</c:v>
                </c:pt>
                <c:pt idx="3">
                  <c:v>14.9</c:v>
                </c:pt>
                <c:pt idx="5">
                  <c:v>17.2</c:v>
                </c:pt>
                <c:pt idx="6">
                  <c:v>18.899999999999999</c:v>
                </c:pt>
                <c:pt idx="7">
                  <c:v>21</c:v>
                </c:pt>
              </c:numCache>
            </c:numRef>
          </c:val>
          <c:smooth val="0"/>
          <c:extLst>
            <c:ext xmlns:c16="http://schemas.microsoft.com/office/drawing/2014/chart" uri="{C3380CC4-5D6E-409C-BE32-E72D297353CC}">
              <c16:uniqueId val="{00000000-06F0-3141-9458-7EE0F2936DF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AI</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exersice'!$CI$5:$CI$12</c:f>
                <c:numCache>
                  <c:formatCode>General</c:formatCode>
                  <c:ptCount val="8"/>
                  <c:pt idx="0">
                    <c:v>1.0954451150103321</c:v>
                  </c:pt>
                  <c:pt idx="1">
                    <c:v>2.318404623873926</c:v>
                  </c:pt>
                  <c:pt idx="2">
                    <c:v>3.0290262461721937</c:v>
                  </c:pt>
                  <c:pt idx="3">
                    <c:v>4.5689167206242667</c:v>
                  </c:pt>
                  <c:pt idx="5">
                    <c:v>5.909737726836954</c:v>
                  </c:pt>
                  <c:pt idx="6">
                    <c:v>7.4128267212987007</c:v>
                  </c:pt>
                  <c:pt idx="7">
                    <c:v>9.93981891183134</c:v>
                  </c:pt>
                </c:numCache>
              </c:numRef>
            </c:plus>
            <c:minus>
              <c:numRef>
                <c:f>'Batch 10 in exersice'!$CI$5:$CI$12</c:f>
                <c:numCache>
                  <c:formatCode>General</c:formatCode>
                  <c:ptCount val="8"/>
                  <c:pt idx="0">
                    <c:v>1.0954451150103321</c:v>
                  </c:pt>
                  <c:pt idx="1">
                    <c:v>2.318404623873926</c:v>
                  </c:pt>
                  <c:pt idx="2">
                    <c:v>3.0290262461721937</c:v>
                  </c:pt>
                  <c:pt idx="3">
                    <c:v>4.5689167206242667</c:v>
                  </c:pt>
                  <c:pt idx="5">
                    <c:v>5.909737726836954</c:v>
                  </c:pt>
                  <c:pt idx="6">
                    <c:v>7.4128267212987007</c:v>
                  </c:pt>
                  <c:pt idx="7">
                    <c:v>9.93981891183134</c:v>
                  </c:pt>
                </c:numCache>
              </c:numRef>
            </c:minus>
            <c:spPr>
              <a:noFill/>
              <a:ln w="9525" cap="flat" cmpd="sng" algn="ctr">
                <a:solidFill>
                  <a:schemeClr val="tx1">
                    <a:lumMod val="65000"/>
                    <a:lumOff val="35000"/>
                  </a:schemeClr>
                </a:solidFill>
                <a:round/>
              </a:ln>
              <a:effectLst/>
            </c:spPr>
          </c:errBars>
          <c:cat>
            <c:strRef>
              <c:f>'Batch 10 in exersice'!$CG$5:$CG$12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exersice'!$CH$5:$CH$12</c:f>
              <c:numCache>
                <c:formatCode>General</c:formatCode>
                <c:ptCount val="8"/>
                <c:pt idx="0">
                  <c:v>11.7</c:v>
                </c:pt>
                <c:pt idx="1">
                  <c:v>11</c:v>
                </c:pt>
                <c:pt idx="2">
                  <c:v>11.9</c:v>
                </c:pt>
                <c:pt idx="3">
                  <c:v>14</c:v>
                </c:pt>
                <c:pt idx="5">
                  <c:v>16.399999999999999</c:v>
                </c:pt>
                <c:pt idx="6">
                  <c:v>20.7</c:v>
                </c:pt>
                <c:pt idx="7">
                  <c:v>22.4</c:v>
                </c:pt>
              </c:numCache>
            </c:numRef>
          </c:val>
          <c:smooth val="0"/>
          <c:extLst>
            <c:ext xmlns:c16="http://schemas.microsoft.com/office/drawing/2014/chart" uri="{C3380CC4-5D6E-409C-BE32-E72D297353CC}">
              <c16:uniqueId val="{00000000-4583-0742-8A63-9BA7A86F3EB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exersice'!$CN$5:$CN$12</c:f>
                <c:numCache>
                  <c:formatCode>General</c:formatCode>
                  <c:ptCount val="8"/>
                  <c:pt idx="0">
                    <c:v>0.5</c:v>
                  </c:pt>
                  <c:pt idx="1">
                    <c:v>1.1180339887498949</c:v>
                  </c:pt>
                  <c:pt idx="2">
                    <c:v>1.1510864433221351</c:v>
                  </c:pt>
                  <c:pt idx="3">
                    <c:v>1.2247448713915889</c:v>
                  </c:pt>
                  <c:pt idx="5">
                    <c:v>2.190890230020667</c:v>
                  </c:pt>
                  <c:pt idx="6">
                    <c:v>1.4747881203752624</c:v>
                  </c:pt>
                  <c:pt idx="7">
                    <c:v>2.6598872156540754</c:v>
                  </c:pt>
                </c:numCache>
              </c:numRef>
            </c:plus>
            <c:minus>
              <c:numRef>
                <c:f>'Batch 10 in exersice'!$CN$5:$CN$12</c:f>
                <c:numCache>
                  <c:formatCode>General</c:formatCode>
                  <c:ptCount val="8"/>
                  <c:pt idx="0">
                    <c:v>0.5</c:v>
                  </c:pt>
                  <c:pt idx="1">
                    <c:v>1.1180339887498949</c:v>
                  </c:pt>
                  <c:pt idx="2">
                    <c:v>1.1510864433221351</c:v>
                  </c:pt>
                  <c:pt idx="3">
                    <c:v>1.2247448713915889</c:v>
                  </c:pt>
                  <c:pt idx="5">
                    <c:v>2.190890230020667</c:v>
                  </c:pt>
                  <c:pt idx="6">
                    <c:v>1.4747881203752624</c:v>
                  </c:pt>
                  <c:pt idx="7">
                    <c:v>2.6598872156540754</c:v>
                  </c:pt>
                </c:numCache>
              </c:numRef>
            </c:minus>
            <c:spPr>
              <a:noFill/>
              <a:ln w="9525" cap="flat" cmpd="sng" algn="ctr">
                <a:solidFill>
                  <a:schemeClr val="tx1">
                    <a:lumMod val="65000"/>
                    <a:lumOff val="35000"/>
                  </a:schemeClr>
                </a:solidFill>
                <a:round/>
              </a:ln>
              <a:effectLst/>
            </c:spPr>
          </c:errBars>
          <c:cat>
            <c:strRef>
              <c:f>'Batch 10 in exersice'!$CL$5:$CL$12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exersice'!$CM$5:$CM$12</c:f>
              <c:numCache>
                <c:formatCode>General</c:formatCode>
                <c:ptCount val="8"/>
                <c:pt idx="0">
                  <c:v>10</c:v>
                </c:pt>
                <c:pt idx="1">
                  <c:v>9.5</c:v>
                </c:pt>
                <c:pt idx="2">
                  <c:v>9.6999999999999993</c:v>
                </c:pt>
                <c:pt idx="3">
                  <c:v>10.5</c:v>
                </c:pt>
                <c:pt idx="5">
                  <c:v>13.4</c:v>
                </c:pt>
                <c:pt idx="6">
                  <c:v>15.9</c:v>
                </c:pt>
                <c:pt idx="7">
                  <c:v>18.3</c:v>
                </c:pt>
              </c:numCache>
            </c:numRef>
          </c:val>
          <c:smooth val="0"/>
          <c:extLst>
            <c:ext xmlns:c16="http://schemas.microsoft.com/office/drawing/2014/chart" uri="{C3380CC4-5D6E-409C-BE32-E72D297353CC}">
              <c16:uniqueId val="{00000000-02FB-A941-A251-2565C220ADC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AK</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exersice'!$CS$5:$CS$12</c:f>
                <c:numCache>
                  <c:formatCode>General</c:formatCode>
                  <c:ptCount val="8"/>
                  <c:pt idx="0">
                    <c:v>0.65192024052026487</c:v>
                  </c:pt>
                  <c:pt idx="1">
                    <c:v>1.5165750888103138</c:v>
                  </c:pt>
                  <c:pt idx="2">
                    <c:v>2.1621748310439681</c:v>
                  </c:pt>
                  <c:pt idx="3">
                    <c:v>1.8027756377319946</c:v>
                  </c:pt>
                  <c:pt idx="5">
                    <c:v>3.7516662964608125</c:v>
                  </c:pt>
                  <c:pt idx="6">
                    <c:v>4.5689167206242667</c:v>
                  </c:pt>
                  <c:pt idx="7">
                    <c:v>11.844830095868828</c:v>
                  </c:pt>
                </c:numCache>
              </c:numRef>
            </c:plus>
            <c:minus>
              <c:numRef>
                <c:f>'Batch 10 in exersice'!$CS$5:$CS$12</c:f>
                <c:numCache>
                  <c:formatCode>General</c:formatCode>
                  <c:ptCount val="8"/>
                  <c:pt idx="0">
                    <c:v>0.65192024052026487</c:v>
                  </c:pt>
                  <c:pt idx="1">
                    <c:v>1.5165750888103138</c:v>
                  </c:pt>
                  <c:pt idx="2">
                    <c:v>2.1621748310439681</c:v>
                  </c:pt>
                  <c:pt idx="3">
                    <c:v>1.8027756377319946</c:v>
                  </c:pt>
                  <c:pt idx="5">
                    <c:v>3.7516662964608125</c:v>
                  </c:pt>
                  <c:pt idx="6">
                    <c:v>4.5689167206242667</c:v>
                  </c:pt>
                  <c:pt idx="7">
                    <c:v>11.844830095868828</c:v>
                  </c:pt>
                </c:numCache>
              </c:numRef>
            </c:minus>
            <c:spPr>
              <a:noFill/>
              <a:ln w="9525" cap="flat" cmpd="sng" algn="ctr">
                <a:solidFill>
                  <a:schemeClr val="tx1">
                    <a:lumMod val="65000"/>
                    <a:lumOff val="35000"/>
                  </a:schemeClr>
                </a:solidFill>
                <a:round/>
              </a:ln>
              <a:effectLst/>
            </c:spPr>
          </c:errBars>
          <c:cat>
            <c:strRef>
              <c:f>'Batch 10 in exersice'!$CQ$5:$CQ$12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exersice'!$CR$5:$CR$12</c:f>
              <c:numCache>
                <c:formatCode>General</c:formatCode>
                <c:ptCount val="8"/>
                <c:pt idx="0">
                  <c:v>10.9</c:v>
                </c:pt>
                <c:pt idx="1">
                  <c:v>12.6</c:v>
                </c:pt>
                <c:pt idx="2">
                  <c:v>11.6</c:v>
                </c:pt>
                <c:pt idx="3">
                  <c:v>14</c:v>
                </c:pt>
                <c:pt idx="5">
                  <c:v>16.3</c:v>
                </c:pt>
                <c:pt idx="6">
                  <c:v>19.5</c:v>
                </c:pt>
                <c:pt idx="7">
                  <c:v>25.6</c:v>
                </c:pt>
              </c:numCache>
            </c:numRef>
          </c:val>
          <c:smooth val="0"/>
          <c:extLst>
            <c:ext xmlns:c16="http://schemas.microsoft.com/office/drawing/2014/chart" uri="{C3380CC4-5D6E-409C-BE32-E72D297353CC}">
              <c16:uniqueId val="{00000000-AFE4-2E45-AE76-8B42398490D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a:t>
            </a:r>
            <a:r>
              <a:rPr lang="en-US" sz="1600" baseline="0">
                <a:solidFill>
                  <a:schemeClr val="tx1"/>
                </a:solidFill>
                <a:latin typeface="Times New Roman" panose="02020603050405020304" pitchFamily="18" charset="0"/>
                <a:cs typeface="Times New Roman" panose="02020603050405020304" pitchFamily="18" charset="0"/>
              </a:rPr>
              <a:t> Hatchery Conditions</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exersice'!$DC$5:$DC$12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plus>
            <c:minus>
              <c:numRef>
                <c:f>'Batch 10 in exersice'!$DC$5:$DC$12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minus>
            <c:spPr>
              <a:noFill/>
              <a:ln w="9525" cap="flat" cmpd="sng" algn="ctr">
                <a:solidFill>
                  <a:schemeClr val="tx1">
                    <a:lumMod val="65000"/>
                    <a:lumOff val="35000"/>
                  </a:schemeClr>
                </a:solidFill>
                <a:round/>
              </a:ln>
              <a:effectLst/>
            </c:spPr>
          </c:errBars>
          <c:cat>
            <c:strRef>
              <c:f>'Batch 10 in exersice'!$DA$5:$DA$12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exersice'!$DB$5:$DB$12</c:f>
              <c:numCache>
                <c:formatCode>General</c:formatCode>
                <c:ptCount val="8"/>
                <c:pt idx="0">
                  <c:v>20.350000000000001</c:v>
                </c:pt>
                <c:pt idx="1">
                  <c:v>19.95</c:v>
                </c:pt>
                <c:pt idx="2">
                  <c:v>21.3</c:v>
                </c:pt>
                <c:pt idx="3">
                  <c:v>22.45</c:v>
                </c:pt>
                <c:pt idx="5">
                  <c:v>57.1</c:v>
                </c:pt>
                <c:pt idx="6">
                  <c:v>73.150000000000006</c:v>
                </c:pt>
                <c:pt idx="7">
                  <c:v>80.45</c:v>
                </c:pt>
              </c:numCache>
            </c:numRef>
          </c:val>
          <c:smooth val="0"/>
          <c:extLst>
            <c:ext xmlns:c16="http://schemas.microsoft.com/office/drawing/2014/chart" uri="{C3380CC4-5D6E-409C-BE32-E72D297353CC}">
              <c16:uniqueId val="{00000000-F161-D84F-88BB-EA908A87A05F}"/>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'Batch 10 in exersice'!$DH$4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'Batch 10 in exersice'!$DK$5:$DK$12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plus>
            <c:minus>
              <c:numRef>
                <c:f>'Batch 10 in exersice'!$DK$5:$DK$12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exersice'!$DH$5:$DH$12</c:f>
              <c:numCache>
                <c:formatCode>General</c:formatCode>
                <c:ptCount val="8"/>
                <c:pt idx="0">
                  <c:v>19.111111111111111</c:v>
                </c:pt>
                <c:pt idx="1">
                  <c:v>22.077777777777779</c:v>
                </c:pt>
                <c:pt idx="2">
                  <c:v>34.511111111111106</c:v>
                </c:pt>
                <c:pt idx="3">
                  <c:v>52.56666666666667</c:v>
                </c:pt>
                <c:pt idx="5">
                  <c:v>97.433333333333337</c:v>
                </c:pt>
                <c:pt idx="6">
                  <c:v>127.38444444444445</c:v>
                </c:pt>
                <c:pt idx="7">
                  <c:v>145.04444444444442</c:v>
                </c:pt>
              </c:numCache>
            </c:numRef>
          </c:val>
          <c:smooth val="0"/>
          <c:extLst>
            <c:ext xmlns:c16="http://schemas.microsoft.com/office/drawing/2014/chart" uri="{C3380CC4-5D6E-409C-BE32-E72D297353CC}">
              <c16:uniqueId val="{00000000-B13F-0E45-939D-53896B7D17A9}"/>
            </c:ext>
          </c:extLst>
        </c:ser>
        <c:ser>
          <c:idx val="1"/>
          <c:order val="1"/>
          <c:tx>
            <c:strRef>
              <c:f>'Batch 10 in exersice'!$DI$4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'Batch 10 in exersice'!$DL$5:$DL$12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plus>
            <c:minus>
              <c:numRef>
                <c:f>'Batch 10 in exersice'!$DL$5:$DL$12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exersice'!$DI$5:$DI$12</c:f>
              <c:numCache>
                <c:formatCode>General</c:formatCode>
                <c:ptCount val="8"/>
                <c:pt idx="0">
                  <c:v>14.966666666666669</c:v>
                </c:pt>
                <c:pt idx="1">
                  <c:v>14.833333333333334</c:v>
                </c:pt>
                <c:pt idx="2">
                  <c:v>14.633333333333333</c:v>
                </c:pt>
                <c:pt idx="3">
                  <c:v>16.822222222222223</c:v>
                </c:pt>
                <c:pt idx="5">
                  <c:v>19.522222222222226</c:v>
                </c:pt>
                <c:pt idx="6">
                  <c:v>23.655555555555551</c:v>
                </c:pt>
                <c:pt idx="7">
                  <c:v>26.888888888888893</c:v>
                </c:pt>
              </c:numCache>
            </c:numRef>
          </c:val>
          <c:smooth val="0"/>
          <c:extLst>
            <c:ext xmlns:c16="http://schemas.microsoft.com/office/drawing/2014/chart" uri="{C3380CC4-5D6E-409C-BE32-E72D297353CC}">
              <c16:uniqueId val="{00000001-B13F-0E45-939D-53896B7D17A9}"/>
            </c:ext>
          </c:extLst>
        </c:ser>
        <c:ser>
          <c:idx val="2"/>
          <c:order val="2"/>
          <c:tx>
            <c:strRef>
              <c:f>'Batch 10 in exersice'!$DJ$4</c:f>
              <c:strCache>
                <c:ptCount val="1"/>
                <c:pt idx="0">
                  <c:v>Batch #10 in hatchery conditions</c:v>
                </c:pt>
              </c:strCache>
            </c:strRef>
          </c:tx>
          <c:spPr>
            <a:ln w="28575" cap="rnd">
              <a:solidFill>
                <a:schemeClr val="accent3"/>
              </a:solidFill>
              <a:round/>
            </a:ln>
            <a:effectLst/>
          </c:spPr>
          <c:marker>
            <c:symbol val="none"/>
          </c:marker>
          <c:errBars>
            <c:errDir val="y"/>
            <c:errBarType val="both"/>
            <c:errValType val="cust"/>
            <c:noEndCap val="0"/>
            <c:plus>
              <c:numRef>
                <c:f>'Batch 10 in exersice'!$DM$5:$DM$12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plus>
            <c:minus>
              <c:numRef>
                <c:f>'Batch 10 in exersice'!$DM$5:$DM$12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exersice'!$DJ$5:$DJ$12</c:f>
              <c:numCache>
                <c:formatCode>General</c:formatCode>
                <c:ptCount val="8"/>
                <c:pt idx="0">
                  <c:v>20.350000000000001</c:v>
                </c:pt>
                <c:pt idx="1">
                  <c:v>19.95</c:v>
                </c:pt>
                <c:pt idx="2">
                  <c:v>21.3</c:v>
                </c:pt>
                <c:pt idx="3">
                  <c:v>22.45</c:v>
                </c:pt>
                <c:pt idx="5">
                  <c:v>57.1</c:v>
                </c:pt>
                <c:pt idx="6">
                  <c:v>73.150000000000006</c:v>
                </c:pt>
                <c:pt idx="7">
                  <c:v>80.45</c:v>
                </c:pt>
              </c:numCache>
            </c:numRef>
          </c:val>
          <c:smooth val="0"/>
          <c:extLst>
            <c:ext xmlns:c16="http://schemas.microsoft.com/office/drawing/2014/chart" uri="{C3380CC4-5D6E-409C-BE32-E72D297353CC}">
              <c16:uniqueId val="{00000002-B13F-0E45-939D-53896B7D17A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K</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excersice'!$BJ$5:$BJ$25</c:f>
                <c:numCache>
                  <c:formatCode>General</c:formatCode>
                  <c:ptCount val="21"/>
                  <c:pt idx="0">
                    <c:v>3.5249113464029072</c:v>
                  </c:pt>
                  <c:pt idx="1">
                    <c:v>4.7827816174272479</c:v>
                  </c:pt>
                  <c:pt idx="2">
                    <c:v>5.7489129407219197</c:v>
                  </c:pt>
                  <c:pt idx="3">
                    <c:v>6.5830843834786128</c:v>
                  </c:pt>
                  <c:pt idx="4">
                    <c:v>7.4531872376856301</c:v>
                  </c:pt>
                  <c:pt idx="5">
                    <c:v>8.0885721854972612</c:v>
                  </c:pt>
                  <c:pt idx="6">
                    <c:v>12.799414049088343</c:v>
                  </c:pt>
                  <c:pt idx="7">
                    <c:v>8.9330845736509161</c:v>
                  </c:pt>
                  <c:pt idx="8">
                    <c:v>9.1991847464870489</c:v>
                  </c:pt>
                  <c:pt idx="9">
                    <c:v>13.121547164873515</c:v>
                  </c:pt>
                  <c:pt idx="11">
                    <c:v>21.857492994394395</c:v>
                  </c:pt>
                  <c:pt idx="12">
                    <c:v>26.667864556428214</c:v>
                  </c:pt>
                  <c:pt idx="13">
                    <c:v>28.856541719339823</c:v>
                  </c:pt>
                  <c:pt idx="14">
                    <c:v>37.569269356749537</c:v>
                  </c:pt>
                  <c:pt idx="15">
                    <c:v>28.152264562553405</c:v>
                  </c:pt>
                  <c:pt idx="16">
                    <c:v>29.940774873072336</c:v>
                  </c:pt>
                  <c:pt idx="18">
                    <c:v>27.126094447966516</c:v>
                  </c:pt>
                  <c:pt idx="19">
                    <c:v>22.817208418209269</c:v>
                  </c:pt>
                </c:numCache>
              </c:numRef>
            </c:plus>
            <c:minus>
              <c:numRef>
                <c:f>'Batch 4 in excersice'!$BJ$5:$BJ$25</c:f>
                <c:numCache>
                  <c:formatCode>General</c:formatCode>
                  <c:ptCount val="21"/>
                  <c:pt idx="0">
                    <c:v>3.5249113464029072</c:v>
                  </c:pt>
                  <c:pt idx="1">
                    <c:v>4.7827816174272479</c:v>
                  </c:pt>
                  <c:pt idx="2">
                    <c:v>5.7489129407219197</c:v>
                  </c:pt>
                  <c:pt idx="3">
                    <c:v>6.5830843834786128</c:v>
                  </c:pt>
                  <c:pt idx="4">
                    <c:v>7.4531872376856301</c:v>
                  </c:pt>
                  <c:pt idx="5">
                    <c:v>8.0885721854972612</c:v>
                  </c:pt>
                  <c:pt idx="6">
                    <c:v>12.799414049088343</c:v>
                  </c:pt>
                  <c:pt idx="7">
                    <c:v>8.9330845736509161</c:v>
                  </c:pt>
                  <c:pt idx="8">
                    <c:v>9.1991847464870489</c:v>
                  </c:pt>
                  <c:pt idx="9">
                    <c:v>13.121547164873515</c:v>
                  </c:pt>
                  <c:pt idx="11">
                    <c:v>21.857492994394395</c:v>
                  </c:pt>
                  <c:pt idx="12">
                    <c:v>26.667864556428214</c:v>
                  </c:pt>
                  <c:pt idx="13">
                    <c:v>28.856541719339823</c:v>
                  </c:pt>
                  <c:pt idx="14">
                    <c:v>37.569269356749537</c:v>
                  </c:pt>
                  <c:pt idx="15">
                    <c:v>28.152264562553405</c:v>
                  </c:pt>
                  <c:pt idx="16">
                    <c:v>29.940774873072336</c:v>
                  </c:pt>
                  <c:pt idx="18">
                    <c:v>27.126094447966516</c:v>
                  </c:pt>
                  <c:pt idx="19">
                    <c:v>22.817208418209269</c:v>
                  </c:pt>
                </c:numCache>
              </c:numRef>
            </c:minus>
            <c:spPr>
              <a:noFill/>
              <a:ln w="9525" cap="flat" cmpd="sng" algn="ctr">
                <a:solidFill>
                  <a:schemeClr val="tx1">
                    <a:lumMod val="65000"/>
                    <a:lumOff val="35000"/>
                  </a:schemeClr>
                </a:solidFill>
                <a:round/>
              </a:ln>
              <a:effectLst/>
            </c:spPr>
          </c:errBars>
          <c:cat>
            <c:strRef>
              <c:f>'Batch 4 in excersice'!$BH$5:$BH$25</c:f>
              <c:strCache>
                <c:ptCount val="21"/>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strCache>
            </c:strRef>
          </c:cat>
          <c:val>
            <c:numRef>
              <c:f>'Batch 4 in excersice'!$BI$5:$BI$25</c:f>
              <c:numCache>
                <c:formatCode>General</c:formatCode>
                <c:ptCount val="21"/>
                <c:pt idx="0">
                  <c:v>24.1</c:v>
                </c:pt>
                <c:pt idx="1">
                  <c:v>23</c:v>
                </c:pt>
                <c:pt idx="2">
                  <c:v>25.9</c:v>
                </c:pt>
                <c:pt idx="3">
                  <c:v>31.32</c:v>
                </c:pt>
                <c:pt idx="4">
                  <c:v>31.1</c:v>
                </c:pt>
                <c:pt idx="5">
                  <c:v>32.1</c:v>
                </c:pt>
                <c:pt idx="6">
                  <c:v>37.799999999999997</c:v>
                </c:pt>
                <c:pt idx="7">
                  <c:v>36.4</c:v>
                </c:pt>
                <c:pt idx="8">
                  <c:v>35</c:v>
                </c:pt>
                <c:pt idx="9">
                  <c:v>41.9</c:v>
                </c:pt>
                <c:pt idx="11">
                  <c:v>45</c:v>
                </c:pt>
                <c:pt idx="12">
                  <c:v>53.4</c:v>
                </c:pt>
                <c:pt idx="13">
                  <c:v>51.7</c:v>
                </c:pt>
                <c:pt idx="14">
                  <c:v>56.7</c:v>
                </c:pt>
                <c:pt idx="15">
                  <c:v>48.1</c:v>
                </c:pt>
                <c:pt idx="16">
                  <c:v>45.8</c:v>
                </c:pt>
                <c:pt idx="18">
                  <c:v>40.799999999999997</c:v>
                </c:pt>
                <c:pt idx="19">
                  <c:v>35</c:v>
                </c:pt>
                <c:pt idx="20">
                  <c:v>14</c:v>
                </c:pt>
              </c:numCache>
            </c:numRef>
          </c:val>
          <c:smooth val="0"/>
          <c:extLst>
            <c:ext xmlns:c16="http://schemas.microsoft.com/office/drawing/2014/chart" uri="{C3380CC4-5D6E-409C-BE32-E72D297353CC}">
              <c16:uniqueId val="{00000000-C351-3641-885E-82ECD29B97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excersice'!$BO$5:$BO$27</c:f>
                <c:numCache>
                  <c:formatCode>General</c:formatCode>
                  <c:ptCount val="23"/>
                  <c:pt idx="0">
                    <c:v>3.3837848631377327</c:v>
                  </c:pt>
                  <c:pt idx="1">
                    <c:v>4.2337926260033045</c:v>
                  </c:pt>
                  <c:pt idx="2">
                    <c:v>4.5359673720166951</c:v>
                  </c:pt>
                  <c:pt idx="3">
                    <c:v>5.3820999619107663</c:v>
                  </c:pt>
                  <c:pt idx="4">
                    <c:v>5.315072906367325</c:v>
                  </c:pt>
                  <c:pt idx="5">
                    <c:v>6.3972650406247791</c:v>
                  </c:pt>
                  <c:pt idx="6">
                    <c:v>9.1610588907614918</c:v>
                  </c:pt>
                  <c:pt idx="7">
                    <c:v>9.3166517590817026</c:v>
                  </c:pt>
                  <c:pt idx="8">
                    <c:v>9.8704103258172697</c:v>
                  </c:pt>
                  <c:pt idx="9">
                    <c:v>9.8742088290657488</c:v>
                  </c:pt>
                  <c:pt idx="11">
                    <c:v>9.0719347440333902</c:v>
                  </c:pt>
                  <c:pt idx="12">
                    <c:v>20.460327465610124</c:v>
                  </c:pt>
                  <c:pt idx="13">
                    <c:v>20.522548574677565</c:v>
                  </c:pt>
                  <c:pt idx="14">
                    <c:v>29.22969380612804</c:v>
                  </c:pt>
                  <c:pt idx="15">
                    <c:v>29.490252626927429</c:v>
                  </c:pt>
                  <c:pt idx="16">
                    <c:v>28.858707524766245</c:v>
                  </c:pt>
                  <c:pt idx="18">
                    <c:v>32.274990317581818</c:v>
                  </c:pt>
                  <c:pt idx="19">
                    <c:v>33.237027544592486</c:v>
                  </c:pt>
                  <c:pt idx="20">
                    <c:v>37.233497463081989</c:v>
                  </c:pt>
                  <c:pt idx="21">
                    <c:v>32.715949219506584</c:v>
                  </c:pt>
                </c:numCache>
              </c:numRef>
            </c:plus>
            <c:minus>
              <c:numRef>
                <c:f>'Batch 4 in excersice'!$BO$5:$BO$27</c:f>
                <c:numCache>
                  <c:formatCode>General</c:formatCode>
                  <c:ptCount val="23"/>
                  <c:pt idx="0">
                    <c:v>3.3837848631377327</c:v>
                  </c:pt>
                  <c:pt idx="1">
                    <c:v>4.2337926260033045</c:v>
                  </c:pt>
                  <c:pt idx="2">
                    <c:v>4.5359673720166951</c:v>
                  </c:pt>
                  <c:pt idx="3">
                    <c:v>5.3820999619107663</c:v>
                  </c:pt>
                  <c:pt idx="4">
                    <c:v>5.315072906367325</c:v>
                  </c:pt>
                  <c:pt idx="5">
                    <c:v>6.3972650406247791</c:v>
                  </c:pt>
                  <c:pt idx="6">
                    <c:v>9.1610588907614918</c:v>
                  </c:pt>
                  <c:pt idx="7">
                    <c:v>9.3166517590817026</c:v>
                  </c:pt>
                  <c:pt idx="8">
                    <c:v>9.8704103258172697</c:v>
                  </c:pt>
                  <c:pt idx="9">
                    <c:v>9.8742088290657488</c:v>
                  </c:pt>
                  <c:pt idx="11">
                    <c:v>9.0719347440333902</c:v>
                  </c:pt>
                  <c:pt idx="12">
                    <c:v>20.460327465610124</c:v>
                  </c:pt>
                  <c:pt idx="13">
                    <c:v>20.522548574677565</c:v>
                  </c:pt>
                  <c:pt idx="14">
                    <c:v>29.22969380612804</c:v>
                  </c:pt>
                  <c:pt idx="15">
                    <c:v>29.490252626927429</c:v>
                  </c:pt>
                  <c:pt idx="16">
                    <c:v>28.858707524766245</c:v>
                  </c:pt>
                  <c:pt idx="18">
                    <c:v>32.274990317581818</c:v>
                  </c:pt>
                  <c:pt idx="19">
                    <c:v>33.237027544592486</c:v>
                  </c:pt>
                  <c:pt idx="20">
                    <c:v>37.233497463081989</c:v>
                  </c:pt>
                  <c:pt idx="21">
                    <c:v>32.715949219506584</c:v>
                  </c:pt>
                </c:numCache>
              </c:numRef>
            </c:minus>
            <c:spPr>
              <a:noFill/>
              <a:ln w="9525" cap="flat" cmpd="sng" algn="ctr">
                <a:solidFill>
                  <a:schemeClr val="tx1">
                    <a:lumMod val="65000"/>
                    <a:lumOff val="35000"/>
                  </a:schemeClr>
                </a:solidFill>
                <a:round/>
              </a:ln>
              <a:effectLst/>
            </c:spPr>
          </c:errBars>
          <c:cat>
            <c:strRef>
              <c:f>'Batch 4 in excersice'!$BM$5:$BM$27</c:f>
              <c:strCache>
                <c:ptCount val="2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strCache>
            </c:strRef>
          </c:cat>
          <c:val>
            <c:numRef>
              <c:f>'Batch 4 in excersice'!$BN$5:$BN$27</c:f>
              <c:numCache>
                <c:formatCode>General</c:formatCode>
                <c:ptCount val="23"/>
                <c:pt idx="0">
                  <c:v>24.2</c:v>
                </c:pt>
                <c:pt idx="1">
                  <c:v>24.1</c:v>
                </c:pt>
                <c:pt idx="2">
                  <c:v>27.3</c:v>
                </c:pt>
                <c:pt idx="3">
                  <c:v>32.28</c:v>
                </c:pt>
                <c:pt idx="4">
                  <c:v>34</c:v>
                </c:pt>
                <c:pt idx="5">
                  <c:v>37.9</c:v>
                </c:pt>
                <c:pt idx="6">
                  <c:v>46.4</c:v>
                </c:pt>
                <c:pt idx="7">
                  <c:v>43.4</c:v>
                </c:pt>
                <c:pt idx="8">
                  <c:v>45.6</c:v>
                </c:pt>
                <c:pt idx="9">
                  <c:v>49</c:v>
                </c:pt>
                <c:pt idx="11">
                  <c:v>56.9</c:v>
                </c:pt>
                <c:pt idx="12">
                  <c:v>71.5</c:v>
                </c:pt>
                <c:pt idx="13">
                  <c:v>74.099999999999994</c:v>
                </c:pt>
                <c:pt idx="14">
                  <c:v>86</c:v>
                </c:pt>
                <c:pt idx="15">
                  <c:v>75.599999999999994</c:v>
                </c:pt>
                <c:pt idx="16">
                  <c:v>71.8</c:v>
                </c:pt>
                <c:pt idx="18">
                  <c:v>70.599999999999994</c:v>
                </c:pt>
                <c:pt idx="19">
                  <c:v>69.3</c:v>
                </c:pt>
                <c:pt idx="20">
                  <c:v>56.166666666666664</c:v>
                </c:pt>
                <c:pt idx="21">
                  <c:v>49.166666666666664</c:v>
                </c:pt>
                <c:pt idx="22">
                  <c:v>23.5</c:v>
                </c:pt>
              </c:numCache>
            </c:numRef>
          </c:val>
          <c:smooth val="0"/>
          <c:extLst>
            <c:ext xmlns:c16="http://schemas.microsoft.com/office/drawing/2014/chart" uri="{C3380CC4-5D6E-409C-BE32-E72D297353CC}">
              <c16:uniqueId val="{00000000-55CD-7047-99AB-C65E10DC279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M</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excersice'!$BT$5:$BT$36</c:f>
                <c:numCache>
                  <c:formatCode>General</c:formatCode>
                  <c:ptCount val="32"/>
                  <c:pt idx="0">
                    <c:v>4.0311288741492746</c:v>
                  </c:pt>
                  <c:pt idx="1">
                    <c:v>6.3007936008093495</c:v>
                  </c:pt>
                  <c:pt idx="2">
                    <c:v>6.0415229867972862</c:v>
                  </c:pt>
                  <c:pt idx="3">
                    <c:v>7.1116102255396294</c:v>
                  </c:pt>
                  <c:pt idx="4">
                    <c:v>10.114346246792236</c:v>
                  </c:pt>
                  <c:pt idx="5">
                    <c:v>13.188062784199968</c:v>
                  </c:pt>
                  <c:pt idx="6">
                    <c:v>14.707141122597559</c:v>
                  </c:pt>
                  <c:pt idx="7">
                    <c:v>15.574819421104047</c:v>
                  </c:pt>
                  <c:pt idx="8">
                    <c:v>16.265761586842462</c:v>
                  </c:pt>
                  <c:pt idx="9">
                    <c:v>21.206131188880253</c:v>
                  </c:pt>
                  <c:pt idx="11">
                    <c:v>31.513092517237986</c:v>
                  </c:pt>
                  <c:pt idx="12">
                    <c:v>40.391211915464986</c:v>
                  </c:pt>
                  <c:pt idx="13">
                    <c:v>60.096450255679272</c:v>
                  </c:pt>
                  <c:pt idx="14">
                    <c:v>81.651061434211215</c:v>
                  </c:pt>
                  <c:pt idx="15">
                    <c:v>76.040970316446291</c:v>
                  </c:pt>
                  <c:pt idx="16">
                    <c:v>72.281135159874182</c:v>
                  </c:pt>
                  <c:pt idx="18">
                    <c:v>79.064715054609962</c:v>
                  </c:pt>
                  <c:pt idx="19">
                    <c:v>77.826061401906586</c:v>
                  </c:pt>
                  <c:pt idx="20">
                    <c:v>78.017092144392734</c:v>
                  </c:pt>
                  <c:pt idx="21">
                    <c:v>74.71543236395901</c:v>
                  </c:pt>
                  <c:pt idx="22">
                    <c:v>58.590919376071696</c:v>
                  </c:pt>
                  <c:pt idx="23">
                    <c:v>79.558547623746875</c:v>
                  </c:pt>
                  <c:pt idx="24">
                    <c:v>74.47818472546173</c:v>
                  </c:pt>
                  <c:pt idx="25">
                    <c:v>58.689862838483442</c:v>
                  </c:pt>
                  <c:pt idx="26">
                    <c:v>61.871843353822911</c:v>
                  </c:pt>
                  <c:pt idx="27">
                    <c:v>56.568542494923804</c:v>
                  </c:pt>
                </c:numCache>
              </c:numRef>
            </c:plus>
            <c:minus>
              <c:numRef>
                <c:f>'Batch 4 in excersice'!$BT$5:$BT$36</c:f>
                <c:numCache>
                  <c:formatCode>General</c:formatCode>
                  <c:ptCount val="32"/>
                  <c:pt idx="0">
                    <c:v>4.0311288741492746</c:v>
                  </c:pt>
                  <c:pt idx="1">
                    <c:v>6.3007936008093495</c:v>
                  </c:pt>
                  <c:pt idx="2">
                    <c:v>6.0415229867972862</c:v>
                  </c:pt>
                  <c:pt idx="3">
                    <c:v>7.1116102255396294</c:v>
                  </c:pt>
                  <c:pt idx="4">
                    <c:v>10.114346246792236</c:v>
                  </c:pt>
                  <c:pt idx="5">
                    <c:v>13.188062784199968</c:v>
                  </c:pt>
                  <c:pt idx="6">
                    <c:v>14.707141122597559</c:v>
                  </c:pt>
                  <c:pt idx="7">
                    <c:v>15.574819421104047</c:v>
                  </c:pt>
                  <c:pt idx="8">
                    <c:v>16.265761586842462</c:v>
                  </c:pt>
                  <c:pt idx="9">
                    <c:v>21.206131188880253</c:v>
                  </c:pt>
                  <c:pt idx="11">
                    <c:v>31.513092517237986</c:v>
                  </c:pt>
                  <c:pt idx="12">
                    <c:v>40.391211915464986</c:v>
                  </c:pt>
                  <c:pt idx="13">
                    <c:v>60.096450255679272</c:v>
                  </c:pt>
                  <c:pt idx="14">
                    <c:v>81.651061434211215</c:v>
                  </c:pt>
                  <c:pt idx="15">
                    <c:v>76.040970316446291</c:v>
                  </c:pt>
                  <c:pt idx="16">
                    <c:v>72.281135159874182</c:v>
                  </c:pt>
                  <c:pt idx="18">
                    <c:v>79.064715054609962</c:v>
                  </c:pt>
                  <c:pt idx="19">
                    <c:v>77.826061401906586</c:v>
                  </c:pt>
                  <c:pt idx="20">
                    <c:v>78.017092144392734</c:v>
                  </c:pt>
                  <c:pt idx="21">
                    <c:v>74.71543236395901</c:v>
                  </c:pt>
                  <c:pt idx="22">
                    <c:v>58.590919376071696</c:v>
                  </c:pt>
                  <c:pt idx="23">
                    <c:v>79.558547623746875</c:v>
                  </c:pt>
                  <c:pt idx="24">
                    <c:v>74.47818472546173</c:v>
                  </c:pt>
                  <c:pt idx="25">
                    <c:v>58.689862838483442</c:v>
                  </c:pt>
                  <c:pt idx="26">
                    <c:v>61.871843353822911</c:v>
                  </c:pt>
                  <c:pt idx="27">
                    <c:v>56.568542494923804</c:v>
                  </c:pt>
                </c:numCache>
              </c:numRef>
            </c:minus>
            <c:spPr>
              <a:noFill/>
              <a:ln w="9525" cap="flat" cmpd="sng" algn="ctr">
                <a:solidFill>
                  <a:schemeClr val="tx1">
                    <a:lumMod val="65000"/>
                    <a:lumOff val="35000"/>
                  </a:schemeClr>
                </a:solidFill>
                <a:round/>
              </a:ln>
              <a:effectLst/>
            </c:spPr>
          </c:errBars>
          <c:cat>
            <c:strRef>
              <c:f>'Batch 4 in excersice'!$BR$5:$BR$36</c:f>
              <c:strCache>
                <c:ptCount val="3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strCache>
            </c:strRef>
          </c:cat>
          <c:val>
            <c:numRef>
              <c:f>'Batch 4 in excersice'!$BS$5:$BS$36</c:f>
              <c:numCache>
                <c:formatCode>General</c:formatCode>
                <c:ptCount val="32"/>
                <c:pt idx="0">
                  <c:v>33.5</c:v>
                </c:pt>
                <c:pt idx="1">
                  <c:v>30.2</c:v>
                </c:pt>
                <c:pt idx="2">
                  <c:v>34.5</c:v>
                </c:pt>
                <c:pt idx="3">
                  <c:v>41.7</c:v>
                </c:pt>
                <c:pt idx="4">
                  <c:v>47.4</c:v>
                </c:pt>
                <c:pt idx="5">
                  <c:v>47.6</c:v>
                </c:pt>
                <c:pt idx="6">
                  <c:v>60.9</c:v>
                </c:pt>
                <c:pt idx="7">
                  <c:v>62.3</c:v>
                </c:pt>
                <c:pt idx="8">
                  <c:v>65.2</c:v>
                </c:pt>
                <c:pt idx="9">
                  <c:v>73.3</c:v>
                </c:pt>
                <c:pt idx="11">
                  <c:v>83.2</c:v>
                </c:pt>
                <c:pt idx="12">
                  <c:v>99.3</c:v>
                </c:pt>
                <c:pt idx="13">
                  <c:v>115.75</c:v>
                </c:pt>
                <c:pt idx="14">
                  <c:v>123.625</c:v>
                </c:pt>
                <c:pt idx="15">
                  <c:v>111.875</c:v>
                </c:pt>
                <c:pt idx="16">
                  <c:v>102.625</c:v>
                </c:pt>
                <c:pt idx="18">
                  <c:v>99.375</c:v>
                </c:pt>
                <c:pt idx="19">
                  <c:v>90.875</c:v>
                </c:pt>
                <c:pt idx="20">
                  <c:v>88</c:v>
                </c:pt>
                <c:pt idx="21">
                  <c:v>82.375</c:v>
                </c:pt>
                <c:pt idx="22">
                  <c:v>69.625</c:v>
                </c:pt>
                <c:pt idx="23">
                  <c:v>79.625</c:v>
                </c:pt>
                <c:pt idx="24">
                  <c:v>88.5</c:v>
                </c:pt>
                <c:pt idx="25">
                  <c:v>98.5</c:v>
                </c:pt>
                <c:pt idx="26">
                  <c:v>93.75</c:v>
                </c:pt>
                <c:pt idx="27">
                  <c:v>82.5</c:v>
                </c:pt>
                <c:pt idx="28">
                  <c:v>116.5</c:v>
                </c:pt>
                <c:pt idx="29">
                  <c:v>102</c:v>
                </c:pt>
                <c:pt idx="30">
                  <c:v>91</c:v>
                </c:pt>
                <c:pt idx="31">
                  <c:v>85.5</c:v>
                </c:pt>
              </c:numCache>
            </c:numRef>
          </c:val>
          <c:smooth val="0"/>
          <c:extLst>
            <c:ext xmlns:c16="http://schemas.microsoft.com/office/drawing/2014/chart" uri="{C3380CC4-5D6E-409C-BE32-E72D297353CC}">
              <c16:uniqueId val="{00000000-129B-FA4C-8A4E-A8EF8375800F}"/>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excersice'!$BY$5:$BY$27</c:f>
                <c:numCache>
                  <c:formatCode>General</c:formatCode>
                  <c:ptCount val="23"/>
                  <c:pt idx="0">
                    <c:v>3.0413812651491097</c:v>
                  </c:pt>
                  <c:pt idx="1">
                    <c:v>4.0865633483405155</c:v>
                  </c:pt>
                  <c:pt idx="2">
                    <c:v>4.3156691254080171</c:v>
                  </c:pt>
                  <c:pt idx="3">
                    <c:v>6.2809234989768861</c:v>
                  </c:pt>
                  <c:pt idx="4">
                    <c:v>9.5223421488623252</c:v>
                  </c:pt>
                  <c:pt idx="5">
                    <c:v>7.6517971745205031</c:v>
                  </c:pt>
                  <c:pt idx="6">
                    <c:v>5.727128425310557</c:v>
                  </c:pt>
                  <c:pt idx="7">
                    <c:v>6.078651166171638</c:v>
                  </c:pt>
                  <c:pt idx="8">
                    <c:v>6.8501824793212762</c:v>
                  </c:pt>
                  <c:pt idx="9">
                    <c:v>5.901271049528213</c:v>
                  </c:pt>
                  <c:pt idx="11">
                    <c:v>5.9686681931566614</c:v>
                  </c:pt>
                  <c:pt idx="12">
                    <c:v>11.546644534235902</c:v>
                  </c:pt>
                  <c:pt idx="13">
                    <c:v>10.853570840972116</c:v>
                  </c:pt>
                  <c:pt idx="14">
                    <c:v>13.129166005500883</c:v>
                  </c:pt>
                  <c:pt idx="15">
                    <c:v>11.496738667987552</c:v>
                  </c:pt>
                  <c:pt idx="16">
                    <c:v>14.686728703152374</c:v>
                  </c:pt>
                  <c:pt idx="18">
                    <c:v>24.481115170677985</c:v>
                  </c:pt>
                  <c:pt idx="19">
                    <c:v>22.539964507514203</c:v>
                  </c:pt>
                  <c:pt idx="20">
                    <c:v>21.920310216782973</c:v>
                  </c:pt>
                  <c:pt idx="21">
                    <c:v>19.091883092036785</c:v>
                  </c:pt>
                  <c:pt idx="22">
                    <c:v>18.384776310850235</c:v>
                  </c:pt>
                </c:numCache>
              </c:numRef>
            </c:plus>
            <c:minus>
              <c:numRef>
                <c:f>'Batch 4 in excersice'!$BY$5:$BY$27</c:f>
                <c:numCache>
                  <c:formatCode>General</c:formatCode>
                  <c:ptCount val="23"/>
                  <c:pt idx="0">
                    <c:v>3.0413812651491097</c:v>
                  </c:pt>
                  <c:pt idx="1">
                    <c:v>4.0865633483405155</c:v>
                  </c:pt>
                  <c:pt idx="2">
                    <c:v>4.3156691254080171</c:v>
                  </c:pt>
                  <c:pt idx="3">
                    <c:v>6.2809234989768861</c:v>
                  </c:pt>
                  <c:pt idx="4">
                    <c:v>9.5223421488623252</c:v>
                  </c:pt>
                  <c:pt idx="5">
                    <c:v>7.6517971745205031</c:v>
                  </c:pt>
                  <c:pt idx="6">
                    <c:v>5.727128425310557</c:v>
                  </c:pt>
                  <c:pt idx="7">
                    <c:v>6.078651166171638</c:v>
                  </c:pt>
                  <c:pt idx="8">
                    <c:v>6.8501824793212762</c:v>
                  </c:pt>
                  <c:pt idx="9">
                    <c:v>5.901271049528213</c:v>
                  </c:pt>
                  <c:pt idx="11">
                    <c:v>5.9686681931566614</c:v>
                  </c:pt>
                  <c:pt idx="12">
                    <c:v>11.546644534235902</c:v>
                  </c:pt>
                  <c:pt idx="13">
                    <c:v>10.853570840972116</c:v>
                  </c:pt>
                  <c:pt idx="14">
                    <c:v>13.129166005500883</c:v>
                  </c:pt>
                  <c:pt idx="15">
                    <c:v>11.496738667987552</c:v>
                  </c:pt>
                  <c:pt idx="16">
                    <c:v>14.686728703152374</c:v>
                  </c:pt>
                  <c:pt idx="18">
                    <c:v>24.481115170677985</c:v>
                  </c:pt>
                  <c:pt idx="19">
                    <c:v>22.539964507514203</c:v>
                  </c:pt>
                  <c:pt idx="20">
                    <c:v>21.920310216782973</c:v>
                  </c:pt>
                  <c:pt idx="21">
                    <c:v>19.091883092036785</c:v>
                  </c:pt>
                  <c:pt idx="22">
                    <c:v>18.384776310850235</c:v>
                  </c:pt>
                </c:numCache>
              </c:numRef>
            </c:minus>
            <c:spPr>
              <a:noFill/>
              <a:ln w="9525" cap="flat" cmpd="sng" algn="ctr">
                <a:solidFill>
                  <a:schemeClr val="tx1">
                    <a:lumMod val="65000"/>
                    <a:lumOff val="35000"/>
                  </a:schemeClr>
                </a:solidFill>
                <a:round/>
              </a:ln>
              <a:effectLst/>
            </c:spPr>
          </c:errBars>
          <c:cat>
            <c:strRef>
              <c:f>'Batch 4 in excersice'!$BW$5:$BW$28</c:f>
              <c:strCache>
                <c:ptCount val="24"/>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strCache>
            </c:strRef>
          </c:cat>
          <c:val>
            <c:numRef>
              <c:f>'Batch 4 in excersice'!$BX$5:$BX$28</c:f>
              <c:numCache>
                <c:formatCode>General</c:formatCode>
                <c:ptCount val="24"/>
                <c:pt idx="0">
                  <c:v>25.5</c:v>
                </c:pt>
                <c:pt idx="1">
                  <c:v>23.7</c:v>
                </c:pt>
                <c:pt idx="2">
                  <c:v>27.5</c:v>
                </c:pt>
                <c:pt idx="3">
                  <c:v>32.700000000000003</c:v>
                </c:pt>
                <c:pt idx="4">
                  <c:v>36.1</c:v>
                </c:pt>
                <c:pt idx="5">
                  <c:v>37.9</c:v>
                </c:pt>
                <c:pt idx="6">
                  <c:v>45.4</c:v>
                </c:pt>
                <c:pt idx="7">
                  <c:v>41.7</c:v>
                </c:pt>
                <c:pt idx="8">
                  <c:v>41.1</c:v>
                </c:pt>
                <c:pt idx="9">
                  <c:v>46.8</c:v>
                </c:pt>
                <c:pt idx="11">
                  <c:v>49.5</c:v>
                </c:pt>
                <c:pt idx="12">
                  <c:v>63.7</c:v>
                </c:pt>
                <c:pt idx="13">
                  <c:v>65.099999999999994</c:v>
                </c:pt>
                <c:pt idx="14">
                  <c:v>66.5</c:v>
                </c:pt>
                <c:pt idx="15">
                  <c:v>58.6</c:v>
                </c:pt>
                <c:pt idx="16">
                  <c:v>42.2</c:v>
                </c:pt>
                <c:pt idx="18">
                  <c:v>43.8</c:v>
                </c:pt>
                <c:pt idx="19">
                  <c:v>38.9</c:v>
                </c:pt>
                <c:pt idx="20">
                  <c:v>30.5</c:v>
                </c:pt>
                <c:pt idx="21">
                  <c:v>27</c:v>
                </c:pt>
                <c:pt idx="22">
                  <c:v>25</c:v>
                </c:pt>
                <c:pt idx="23">
                  <c:v>35</c:v>
                </c:pt>
              </c:numCache>
            </c:numRef>
          </c:val>
          <c:smooth val="0"/>
          <c:extLst>
            <c:ext xmlns:c16="http://schemas.microsoft.com/office/drawing/2014/chart" uri="{C3380CC4-5D6E-409C-BE32-E72D297353CC}">
              <c16:uniqueId val="{00000000-6215-5049-99A8-80F1A8468F1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O</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excersice'!$CD$5:$CD$26</c:f>
                <c:numCache>
                  <c:formatCode>General</c:formatCode>
                  <c:ptCount val="22"/>
                  <c:pt idx="0">
                    <c:v>3.1741140496207829</c:v>
                  </c:pt>
                  <c:pt idx="1">
                    <c:v>5.1185935568278955</c:v>
                  </c:pt>
                  <c:pt idx="2">
                    <c:v>4.644889664997442</c:v>
                  </c:pt>
                  <c:pt idx="3">
                    <c:v>7.9733932550702677</c:v>
                  </c:pt>
                  <c:pt idx="4">
                    <c:v>9.665660867214406</c:v>
                  </c:pt>
                  <c:pt idx="5">
                    <c:v>12.552888113896341</c:v>
                  </c:pt>
                  <c:pt idx="6">
                    <c:v>14.127101613565326</c:v>
                  </c:pt>
                  <c:pt idx="7">
                    <c:v>13.24764129949177</c:v>
                  </c:pt>
                  <c:pt idx="8">
                    <c:v>14.456832294800961</c:v>
                  </c:pt>
                  <c:pt idx="9">
                    <c:v>18.311198759229288</c:v>
                  </c:pt>
                  <c:pt idx="11">
                    <c:v>24.966477524873223</c:v>
                  </c:pt>
                  <c:pt idx="12">
                    <c:v>37.193749474878167</c:v>
                  </c:pt>
                  <c:pt idx="13">
                    <c:v>11.862932464895291</c:v>
                  </c:pt>
                  <c:pt idx="14">
                    <c:v>7.75</c:v>
                  </c:pt>
                  <c:pt idx="15">
                    <c:v>8.8694231304333808</c:v>
                  </c:pt>
                  <c:pt idx="16">
                    <c:v>15.228126389458859</c:v>
                  </c:pt>
                  <c:pt idx="18">
                    <c:v>19.301878146957616</c:v>
                  </c:pt>
                  <c:pt idx="19">
                    <c:v>20.039544239661073</c:v>
                  </c:pt>
                  <c:pt idx="20">
                    <c:v>10.253048327204938</c:v>
                  </c:pt>
                </c:numCache>
              </c:numRef>
            </c:plus>
            <c:minus>
              <c:numRef>
                <c:f>'Batch 4 in excersice'!$CD$5:$CD$26</c:f>
                <c:numCache>
                  <c:formatCode>General</c:formatCode>
                  <c:ptCount val="22"/>
                  <c:pt idx="0">
                    <c:v>3.1741140496207829</c:v>
                  </c:pt>
                  <c:pt idx="1">
                    <c:v>5.1185935568278955</c:v>
                  </c:pt>
                  <c:pt idx="2">
                    <c:v>4.644889664997442</c:v>
                  </c:pt>
                  <c:pt idx="3">
                    <c:v>7.9733932550702677</c:v>
                  </c:pt>
                  <c:pt idx="4">
                    <c:v>9.665660867214406</c:v>
                  </c:pt>
                  <c:pt idx="5">
                    <c:v>12.552888113896341</c:v>
                  </c:pt>
                  <c:pt idx="6">
                    <c:v>14.127101613565326</c:v>
                  </c:pt>
                  <c:pt idx="7">
                    <c:v>13.24764129949177</c:v>
                  </c:pt>
                  <c:pt idx="8">
                    <c:v>14.456832294800961</c:v>
                  </c:pt>
                  <c:pt idx="9">
                    <c:v>18.311198759229288</c:v>
                  </c:pt>
                  <c:pt idx="11">
                    <c:v>24.966477524873223</c:v>
                  </c:pt>
                  <c:pt idx="12">
                    <c:v>37.193749474878167</c:v>
                  </c:pt>
                  <c:pt idx="13">
                    <c:v>11.862932464895291</c:v>
                  </c:pt>
                  <c:pt idx="14">
                    <c:v>7.75</c:v>
                  </c:pt>
                  <c:pt idx="15">
                    <c:v>8.8694231304333808</c:v>
                  </c:pt>
                  <c:pt idx="16">
                    <c:v>15.228126389458859</c:v>
                  </c:pt>
                  <c:pt idx="18">
                    <c:v>19.301878146957616</c:v>
                  </c:pt>
                  <c:pt idx="19">
                    <c:v>20.039544239661073</c:v>
                  </c:pt>
                  <c:pt idx="20">
                    <c:v>10.253048327204938</c:v>
                  </c:pt>
                </c:numCache>
              </c:numRef>
            </c:minus>
            <c:spPr>
              <a:noFill/>
              <a:ln w="9525" cap="flat" cmpd="sng" algn="ctr">
                <a:solidFill>
                  <a:schemeClr val="tx1">
                    <a:lumMod val="65000"/>
                    <a:lumOff val="35000"/>
                  </a:schemeClr>
                </a:solidFill>
                <a:round/>
              </a:ln>
              <a:effectLst/>
            </c:spPr>
          </c:errBars>
          <c:cat>
            <c:strRef>
              <c:f>'Batch 4 in excersice'!$CB$5:$CB$26</c:f>
              <c:strCache>
                <c:ptCount val="2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strCache>
            </c:strRef>
          </c:cat>
          <c:val>
            <c:numRef>
              <c:f>'Batch 4 in excersice'!$CC$5:$CC$26</c:f>
              <c:numCache>
                <c:formatCode>General</c:formatCode>
                <c:ptCount val="22"/>
                <c:pt idx="0">
                  <c:v>23.3</c:v>
                </c:pt>
                <c:pt idx="1">
                  <c:v>23.2</c:v>
                </c:pt>
                <c:pt idx="2">
                  <c:v>25.2</c:v>
                </c:pt>
                <c:pt idx="3">
                  <c:v>29.8</c:v>
                </c:pt>
                <c:pt idx="4">
                  <c:v>31.1</c:v>
                </c:pt>
                <c:pt idx="5">
                  <c:v>31.7</c:v>
                </c:pt>
                <c:pt idx="6">
                  <c:v>36.700000000000003</c:v>
                </c:pt>
                <c:pt idx="7">
                  <c:v>35.5</c:v>
                </c:pt>
                <c:pt idx="8">
                  <c:v>37</c:v>
                </c:pt>
                <c:pt idx="9">
                  <c:v>42.6</c:v>
                </c:pt>
                <c:pt idx="11">
                  <c:v>44.7</c:v>
                </c:pt>
                <c:pt idx="12">
                  <c:v>56.5</c:v>
                </c:pt>
                <c:pt idx="13">
                  <c:v>41.875</c:v>
                </c:pt>
                <c:pt idx="14">
                  <c:v>39.875</c:v>
                </c:pt>
                <c:pt idx="15">
                  <c:v>34</c:v>
                </c:pt>
                <c:pt idx="16">
                  <c:v>46.875</c:v>
                </c:pt>
                <c:pt idx="18">
                  <c:v>42.375</c:v>
                </c:pt>
                <c:pt idx="19">
                  <c:v>38.75</c:v>
                </c:pt>
                <c:pt idx="20">
                  <c:v>20.25</c:v>
                </c:pt>
                <c:pt idx="21">
                  <c:v>25.5</c:v>
                </c:pt>
              </c:numCache>
            </c:numRef>
          </c:val>
          <c:smooth val="0"/>
          <c:extLst>
            <c:ext xmlns:c16="http://schemas.microsoft.com/office/drawing/2014/chart" uri="{C3380CC4-5D6E-409C-BE32-E72D297353CC}">
              <c16:uniqueId val="{00000000-787F-0F48-9A1A-2573198BD9B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plus>
            <c:min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minus>
            <c:spPr>
              <a:noFill/>
              <a:ln w="9525" cap="flat" cmpd="sng" algn="ctr">
                <a:solidFill>
                  <a:schemeClr val="tx1">
                    <a:lumMod val="65000"/>
                    <a:lumOff val="35000"/>
                  </a:schemeClr>
                </a:solidFill>
                <a:round/>
              </a:ln>
              <a:effectLst/>
            </c:spPr>
          </c:errBars>
          <c:cat>
            <c:strRef>
              <c:f>'Batch 4 in excersice'!$CG$5:$CG$12</c:f>
              <c:strCache>
                <c:ptCount val="8"/>
                <c:pt idx="0">
                  <c:v>7/30/19</c:v>
                </c:pt>
                <c:pt idx="1">
                  <c:v>7/30-8/05/19</c:v>
                </c:pt>
                <c:pt idx="2">
                  <c:v>8/06-8/12/19</c:v>
                </c:pt>
                <c:pt idx="3">
                  <c:v>8/13-8/19/19</c:v>
                </c:pt>
                <c:pt idx="4">
                  <c:v>8/20-8/26/19</c:v>
                </c:pt>
                <c:pt idx="5">
                  <c:v>8/27-9/03/19</c:v>
                </c:pt>
                <c:pt idx="6">
                  <c:v>9/04-9/10/19</c:v>
                </c:pt>
                <c:pt idx="7">
                  <c:v>9/11-9/17/19</c:v>
                </c:pt>
              </c:strCache>
            </c:strRef>
          </c:cat>
          <c:val>
            <c:numRef>
              <c:f>'Batch 4 in excersice'!$CH$5:$CH$12</c:f>
              <c:numCache>
                <c:formatCode>General</c:formatCode>
                <c:ptCount val="8"/>
                <c:pt idx="0">
                  <c:v>15</c:v>
                </c:pt>
                <c:pt idx="1">
                  <c:v>16.100000000000001</c:v>
                </c:pt>
                <c:pt idx="2">
                  <c:v>17.399999999999999</c:v>
                </c:pt>
                <c:pt idx="3">
                  <c:v>22.6</c:v>
                </c:pt>
                <c:pt idx="4">
                  <c:v>24.4</c:v>
                </c:pt>
                <c:pt idx="5">
                  <c:v>24.2</c:v>
                </c:pt>
                <c:pt idx="6">
                  <c:v>35.25</c:v>
                </c:pt>
                <c:pt idx="7">
                  <c:v>33.75</c:v>
                </c:pt>
              </c:numCache>
            </c:numRef>
          </c:val>
          <c:smooth val="0"/>
          <c:extLst>
            <c:ext xmlns:c16="http://schemas.microsoft.com/office/drawing/2014/chart" uri="{C3380CC4-5D6E-409C-BE32-E72D297353CC}">
              <c16:uniqueId val="{00000000-8566-274C-BE93-AC6BD4060E9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18</xdr:col>
      <xdr:colOff>520700</xdr:colOff>
      <xdr:row>1</xdr:row>
      <xdr:rowOff>177800</xdr:rowOff>
    </xdr:from>
    <xdr:to>
      <xdr:col>26</xdr:col>
      <xdr:colOff>127000</xdr:colOff>
      <xdr:row>29</xdr:row>
      <xdr:rowOff>88900</xdr:rowOff>
    </xdr:to>
    <xdr:pic>
      <xdr:nvPicPr>
        <xdr:cNvPr id="2" name="Picture 1">
          <a:extLst>
            <a:ext uri="{FF2B5EF4-FFF2-40B4-BE49-F238E27FC236}">
              <a16:creationId xmlns:a16="http://schemas.microsoft.com/office/drawing/2014/main" id="{6AFC6B5F-523D-944C-8E2B-CB41DBC6E814}"/>
            </a:ext>
          </a:extLst>
        </xdr:cNvPr>
        <xdr:cNvPicPr>
          <a:picLocks noChangeAspect="1"/>
        </xdr:cNvPicPr>
      </xdr:nvPicPr>
      <xdr:blipFill>
        <a:blip xmlns:r="http://schemas.openxmlformats.org/officeDocument/2006/relationships" r:embed="rId1"/>
        <a:stretch>
          <a:fillRect/>
        </a:stretch>
      </xdr:blipFill>
      <xdr:spPr>
        <a:xfrm>
          <a:off x="18110200" y="393700"/>
          <a:ext cx="6210300" cy="5651500"/>
        </a:xfrm>
        <a:prstGeom prst="rect">
          <a:avLst/>
        </a:prstGeom>
      </xdr:spPr>
    </xdr:pic>
    <xdr:clientData/>
  </xdr:twoCellAnchor>
  <xdr:twoCellAnchor editAs="oneCell">
    <xdr:from>
      <xdr:col>26</xdr:col>
      <xdr:colOff>558800</xdr:colOff>
      <xdr:row>6</xdr:row>
      <xdr:rowOff>25400</xdr:rowOff>
    </xdr:from>
    <xdr:to>
      <xdr:col>33</xdr:col>
      <xdr:colOff>558800</xdr:colOff>
      <xdr:row>27</xdr:row>
      <xdr:rowOff>38100</xdr:rowOff>
    </xdr:to>
    <xdr:pic>
      <xdr:nvPicPr>
        <xdr:cNvPr id="4" name="Picture 3">
          <a:extLst>
            <a:ext uri="{FF2B5EF4-FFF2-40B4-BE49-F238E27FC236}">
              <a16:creationId xmlns:a16="http://schemas.microsoft.com/office/drawing/2014/main" id="{10137D19-8581-654E-9E98-9CCA26F20B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46300" y="1257300"/>
          <a:ext cx="5778500" cy="4330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43</xdr:col>
      <xdr:colOff>613128</xdr:colOff>
      <xdr:row>42</xdr:row>
      <xdr:rowOff>77610</xdr:rowOff>
    </xdr:from>
    <xdr:to>
      <xdr:col>47</xdr:col>
      <xdr:colOff>200378</xdr:colOff>
      <xdr:row>54</xdr:row>
      <xdr:rowOff>183444</xdr:rowOff>
    </xdr:to>
    <xdr:graphicFrame macro="">
      <xdr:nvGraphicFramePr>
        <xdr:cNvPr id="2" name="Chart 1">
          <a:extLst>
            <a:ext uri="{FF2B5EF4-FFF2-40B4-BE49-F238E27FC236}">
              <a16:creationId xmlns:a16="http://schemas.microsoft.com/office/drawing/2014/main" id="{90296E33-B833-B642-83B4-FDE4C27D9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729546</xdr:colOff>
      <xdr:row>42</xdr:row>
      <xdr:rowOff>49386</xdr:rowOff>
    </xdr:from>
    <xdr:to>
      <xdr:col>52</xdr:col>
      <xdr:colOff>240596</xdr:colOff>
      <xdr:row>54</xdr:row>
      <xdr:rowOff>163688</xdr:rowOff>
    </xdr:to>
    <xdr:graphicFrame macro="">
      <xdr:nvGraphicFramePr>
        <xdr:cNvPr id="4" name="Chart 3">
          <a:extLst>
            <a:ext uri="{FF2B5EF4-FFF2-40B4-BE49-F238E27FC236}">
              <a16:creationId xmlns:a16="http://schemas.microsoft.com/office/drawing/2014/main" id="{C30BDF9C-F4A0-804F-8D5F-9263CFCA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12700</xdr:colOff>
      <xdr:row>14</xdr:row>
      <xdr:rowOff>139700</xdr:rowOff>
    </xdr:from>
    <xdr:to>
      <xdr:col>57</xdr:col>
      <xdr:colOff>463550</xdr:colOff>
      <xdr:row>28</xdr:row>
      <xdr:rowOff>0</xdr:rowOff>
    </xdr:to>
    <xdr:graphicFrame macro="">
      <xdr:nvGraphicFramePr>
        <xdr:cNvPr id="5" name="Chart 4">
          <a:extLst>
            <a:ext uri="{FF2B5EF4-FFF2-40B4-BE49-F238E27FC236}">
              <a16:creationId xmlns:a16="http://schemas.microsoft.com/office/drawing/2014/main" id="{B1DE5DFD-0D22-A340-945B-3171916F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632178</xdr:colOff>
      <xdr:row>37</xdr:row>
      <xdr:rowOff>191911</xdr:rowOff>
    </xdr:from>
    <xdr:to>
      <xdr:col>62</xdr:col>
      <xdr:colOff>219428</xdr:colOff>
      <xdr:row>50</xdr:row>
      <xdr:rowOff>108656</xdr:rowOff>
    </xdr:to>
    <xdr:graphicFrame macro="">
      <xdr:nvGraphicFramePr>
        <xdr:cNvPr id="6" name="Chart 5">
          <a:extLst>
            <a:ext uri="{FF2B5EF4-FFF2-40B4-BE49-F238E27FC236}">
              <a16:creationId xmlns:a16="http://schemas.microsoft.com/office/drawing/2014/main" id="{756C63CC-C8AB-6441-A69D-92601FC51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63</xdr:col>
      <xdr:colOff>677333</xdr:colOff>
      <xdr:row>38</xdr:row>
      <xdr:rowOff>23989</xdr:rowOff>
    </xdr:from>
    <xdr:to>
      <xdr:col>67</xdr:col>
      <xdr:colOff>270227</xdr:colOff>
      <xdr:row>50</xdr:row>
      <xdr:rowOff>152401</xdr:rowOff>
    </xdr:to>
    <xdr:graphicFrame macro="">
      <xdr:nvGraphicFramePr>
        <xdr:cNvPr id="7" name="Chart 6">
          <a:extLst>
            <a:ext uri="{FF2B5EF4-FFF2-40B4-BE49-F238E27FC236}">
              <a16:creationId xmlns:a16="http://schemas.microsoft.com/office/drawing/2014/main" id="{4132F702-19CA-6A40-AAD2-FAB2C53CE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558799</xdr:colOff>
      <xdr:row>43</xdr:row>
      <xdr:rowOff>108655</xdr:rowOff>
    </xdr:from>
    <xdr:to>
      <xdr:col>72</xdr:col>
      <xdr:colOff>82549</xdr:colOff>
      <xdr:row>56</xdr:row>
      <xdr:rowOff>11289</xdr:rowOff>
    </xdr:to>
    <xdr:graphicFrame macro="">
      <xdr:nvGraphicFramePr>
        <xdr:cNvPr id="8" name="Chart 7">
          <a:extLst>
            <a:ext uri="{FF2B5EF4-FFF2-40B4-BE49-F238E27FC236}">
              <a16:creationId xmlns:a16="http://schemas.microsoft.com/office/drawing/2014/main" id="{35B630E4-EB6E-6644-8766-881BA6F4D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73</xdr:col>
      <xdr:colOff>699912</xdr:colOff>
      <xdr:row>38</xdr:row>
      <xdr:rowOff>110067</xdr:rowOff>
    </xdr:from>
    <xdr:to>
      <xdr:col>77</xdr:col>
      <xdr:colOff>299862</xdr:colOff>
      <xdr:row>51</xdr:row>
      <xdr:rowOff>26812</xdr:rowOff>
    </xdr:to>
    <xdr:graphicFrame macro="">
      <xdr:nvGraphicFramePr>
        <xdr:cNvPr id="9" name="Chart 8">
          <a:extLst>
            <a:ext uri="{FF2B5EF4-FFF2-40B4-BE49-F238E27FC236}">
              <a16:creationId xmlns:a16="http://schemas.microsoft.com/office/drawing/2014/main" id="{CDC5B8DC-7507-6A49-AD20-AAF003D3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536222</xdr:colOff>
      <xdr:row>38</xdr:row>
      <xdr:rowOff>112888</xdr:rowOff>
    </xdr:from>
    <xdr:to>
      <xdr:col>82</xdr:col>
      <xdr:colOff>9172</xdr:colOff>
      <xdr:row>51</xdr:row>
      <xdr:rowOff>35277</xdr:rowOff>
    </xdr:to>
    <xdr:graphicFrame macro="">
      <xdr:nvGraphicFramePr>
        <xdr:cNvPr id="10" name="Chart 9">
          <a:extLst>
            <a:ext uri="{FF2B5EF4-FFF2-40B4-BE49-F238E27FC236}">
              <a16:creationId xmlns:a16="http://schemas.microsoft.com/office/drawing/2014/main" id="{1A74D935-BFA3-2743-959A-92F01B37B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800100</xdr:colOff>
      <xdr:row>14</xdr:row>
      <xdr:rowOff>101600</xdr:rowOff>
    </xdr:from>
    <xdr:to>
      <xdr:col>87</xdr:col>
      <xdr:colOff>336550</xdr:colOff>
      <xdr:row>27</xdr:row>
      <xdr:rowOff>165100</xdr:rowOff>
    </xdr:to>
    <xdr:graphicFrame macro="">
      <xdr:nvGraphicFramePr>
        <xdr:cNvPr id="11" name="Chart 10">
          <a:extLst>
            <a:ext uri="{FF2B5EF4-FFF2-40B4-BE49-F238E27FC236}">
              <a16:creationId xmlns:a16="http://schemas.microsoft.com/office/drawing/2014/main" id="{33E73A67-B64E-684E-83AD-7C7AC8BBF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88</xdr:col>
      <xdr:colOff>685800</xdr:colOff>
      <xdr:row>42</xdr:row>
      <xdr:rowOff>138290</xdr:rowOff>
    </xdr:from>
    <xdr:to>
      <xdr:col>92</xdr:col>
      <xdr:colOff>298450</xdr:colOff>
      <xdr:row>55</xdr:row>
      <xdr:rowOff>55035</xdr:rowOff>
    </xdr:to>
    <xdr:graphicFrame macro="">
      <xdr:nvGraphicFramePr>
        <xdr:cNvPr id="12" name="Chart 11">
          <a:extLst>
            <a:ext uri="{FF2B5EF4-FFF2-40B4-BE49-F238E27FC236}">
              <a16:creationId xmlns:a16="http://schemas.microsoft.com/office/drawing/2014/main" id="{5B817565-778A-534F-A389-9B90EA544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93</xdr:col>
      <xdr:colOff>623711</xdr:colOff>
      <xdr:row>38</xdr:row>
      <xdr:rowOff>29632</xdr:rowOff>
    </xdr:from>
    <xdr:to>
      <xdr:col>97</xdr:col>
      <xdr:colOff>249061</xdr:colOff>
      <xdr:row>50</xdr:row>
      <xdr:rowOff>163688</xdr:rowOff>
    </xdr:to>
    <xdr:graphicFrame macro="">
      <xdr:nvGraphicFramePr>
        <xdr:cNvPr id="13" name="Chart 12">
          <a:extLst>
            <a:ext uri="{FF2B5EF4-FFF2-40B4-BE49-F238E27FC236}">
              <a16:creationId xmlns:a16="http://schemas.microsoft.com/office/drawing/2014/main" id="{C8195689-348E-BB4E-982F-BD5FDD9E0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107</xdr:col>
      <xdr:colOff>2822222</xdr:colOff>
      <xdr:row>44</xdr:row>
      <xdr:rowOff>62088</xdr:rowOff>
    </xdr:from>
    <xdr:to>
      <xdr:col>111</xdr:col>
      <xdr:colOff>411339</xdr:colOff>
      <xdr:row>57</xdr:row>
      <xdr:rowOff>55033</xdr:rowOff>
    </xdr:to>
    <xdr:graphicFrame macro="">
      <xdr:nvGraphicFramePr>
        <xdr:cNvPr id="14" name="Chart 13">
          <a:extLst>
            <a:ext uri="{FF2B5EF4-FFF2-40B4-BE49-F238E27FC236}">
              <a16:creationId xmlns:a16="http://schemas.microsoft.com/office/drawing/2014/main" id="{1E5B5354-3DE7-D947-8A62-7DFFCB434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114</xdr:col>
      <xdr:colOff>865012</xdr:colOff>
      <xdr:row>45</xdr:row>
      <xdr:rowOff>79022</xdr:rowOff>
    </xdr:from>
    <xdr:to>
      <xdr:col>136</xdr:col>
      <xdr:colOff>134056</xdr:colOff>
      <xdr:row>88</xdr:row>
      <xdr:rowOff>90013</xdr:rowOff>
    </xdr:to>
    <xdr:graphicFrame macro="">
      <xdr:nvGraphicFramePr>
        <xdr:cNvPr id="18" name="Chart 17">
          <a:extLst>
            <a:ext uri="{FF2B5EF4-FFF2-40B4-BE49-F238E27FC236}">
              <a16:creationId xmlns:a16="http://schemas.microsoft.com/office/drawing/2014/main" id="{3552A661-8870-F64C-B220-6398BF04B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98</xdr:col>
      <xdr:colOff>762000</xdr:colOff>
      <xdr:row>18</xdr:row>
      <xdr:rowOff>112889</xdr:rowOff>
    </xdr:from>
    <xdr:to>
      <xdr:col>102</xdr:col>
      <xdr:colOff>330905</xdr:colOff>
      <xdr:row>31</xdr:row>
      <xdr:rowOff>134056</xdr:rowOff>
    </xdr:to>
    <xdr:graphicFrame macro="">
      <xdr:nvGraphicFramePr>
        <xdr:cNvPr id="15" name="Chart 14">
          <a:extLst>
            <a:ext uri="{FF2B5EF4-FFF2-40B4-BE49-F238E27FC236}">
              <a16:creationId xmlns:a16="http://schemas.microsoft.com/office/drawing/2014/main" id="{DBF4EC97-E909-4946-B54C-7621D3E3B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649817</xdr:colOff>
      <xdr:row>34</xdr:row>
      <xdr:rowOff>88900</xdr:rowOff>
    </xdr:from>
    <xdr:to>
      <xdr:col>42</xdr:col>
      <xdr:colOff>237067</xdr:colOff>
      <xdr:row>47</xdr:row>
      <xdr:rowOff>80434</xdr:rowOff>
    </xdr:to>
    <xdr:graphicFrame macro="">
      <xdr:nvGraphicFramePr>
        <xdr:cNvPr id="2" name="Chart 1">
          <a:extLst>
            <a:ext uri="{FF2B5EF4-FFF2-40B4-BE49-F238E27FC236}">
              <a16:creationId xmlns:a16="http://schemas.microsoft.com/office/drawing/2014/main" id="{BD0CDB44-1887-7744-9AFC-C75973EE8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577145</xdr:colOff>
      <xdr:row>34</xdr:row>
      <xdr:rowOff>88900</xdr:rowOff>
    </xdr:from>
    <xdr:to>
      <xdr:col>47</xdr:col>
      <xdr:colOff>88195</xdr:colOff>
      <xdr:row>47</xdr:row>
      <xdr:rowOff>87489</xdr:rowOff>
    </xdr:to>
    <xdr:graphicFrame macro="">
      <xdr:nvGraphicFramePr>
        <xdr:cNvPr id="3" name="Chart 2">
          <a:extLst>
            <a:ext uri="{FF2B5EF4-FFF2-40B4-BE49-F238E27FC236}">
              <a16:creationId xmlns:a16="http://schemas.microsoft.com/office/drawing/2014/main" id="{D9C6ED55-42F0-FA4B-A629-41FBE2962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622300</xdr:colOff>
      <xdr:row>32</xdr:row>
      <xdr:rowOff>114300</xdr:rowOff>
    </xdr:from>
    <xdr:to>
      <xdr:col>52</xdr:col>
      <xdr:colOff>247650</xdr:colOff>
      <xdr:row>45</xdr:row>
      <xdr:rowOff>127000</xdr:rowOff>
    </xdr:to>
    <xdr:graphicFrame macro="">
      <xdr:nvGraphicFramePr>
        <xdr:cNvPr id="4" name="Chart 3">
          <a:extLst>
            <a:ext uri="{FF2B5EF4-FFF2-40B4-BE49-F238E27FC236}">
              <a16:creationId xmlns:a16="http://schemas.microsoft.com/office/drawing/2014/main" id="{98A68395-CAC6-E244-A637-F212F684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781756</xdr:colOff>
      <xdr:row>33</xdr:row>
      <xdr:rowOff>59266</xdr:rowOff>
    </xdr:from>
    <xdr:to>
      <xdr:col>57</xdr:col>
      <xdr:colOff>369006</xdr:colOff>
      <xdr:row>45</xdr:row>
      <xdr:rowOff>206022</xdr:rowOff>
    </xdr:to>
    <xdr:graphicFrame macro="">
      <xdr:nvGraphicFramePr>
        <xdr:cNvPr id="5" name="Chart 4">
          <a:extLst>
            <a:ext uri="{FF2B5EF4-FFF2-40B4-BE49-F238E27FC236}">
              <a16:creationId xmlns:a16="http://schemas.microsoft.com/office/drawing/2014/main" id="{D0824D74-788A-5A45-ABF5-52FD5A525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596901</xdr:colOff>
      <xdr:row>32</xdr:row>
      <xdr:rowOff>165100</xdr:rowOff>
    </xdr:from>
    <xdr:to>
      <xdr:col>62</xdr:col>
      <xdr:colOff>189795</xdr:colOff>
      <xdr:row>45</xdr:row>
      <xdr:rowOff>112889</xdr:rowOff>
    </xdr:to>
    <xdr:graphicFrame macro="">
      <xdr:nvGraphicFramePr>
        <xdr:cNvPr id="6" name="Chart 5">
          <a:extLst>
            <a:ext uri="{FF2B5EF4-FFF2-40B4-BE49-F238E27FC236}">
              <a16:creationId xmlns:a16="http://schemas.microsoft.com/office/drawing/2014/main" id="{5CBAD3A4-6EA3-1449-A31C-799581F33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63</xdr:col>
      <xdr:colOff>691444</xdr:colOff>
      <xdr:row>33</xdr:row>
      <xdr:rowOff>47977</xdr:rowOff>
    </xdr:from>
    <xdr:to>
      <xdr:col>67</xdr:col>
      <xdr:colOff>215194</xdr:colOff>
      <xdr:row>45</xdr:row>
      <xdr:rowOff>207433</xdr:rowOff>
    </xdr:to>
    <xdr:graphicFrame macro="">
      <xdr:nvGraphicFramePr>
        <xdr:cNvPr id="7" name="Chart 6">
          <a:extLst>
            <a:ext uri="{FF2B5EF4-FFF2-40B4-BE49-F238E27FC236}">
              <a16:creationId xmlns:a16="http://schemas.microsoft.com/office/drawing/2014/main" id="{C142515E-A8AB-4247-A4AB-CD974288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723900</xdr:colOff>
      <xdr:row>34</xdr:row>
      <xdr:rowOff>14110</xdr:rowOff>
    </xdr:from>
    <xdr:to>
      <xdr:col>72</xdr:col>
      <xdr:colOff>323850</xdr:colOff>
      <xdr:row>46</xdr:row>
      <xdr:rowOff>166511</xdr:rowOff>
    </xdr:to>
    <xdr:graphicFrame macro="">
      <xdr:nvGraphicFramePr>
        <xdr:cNvPr id="8" name="Chart 7">
          <a:extLst>
            <a:ext uri="{FF2B5EF4-FFF2-40B4-BE49-F238E27FC236}">
              <a16:creationId xmlns:a16="http://schemas.microsoft.com/office/drawing/2014/main" id="{1DE4BF94-1B51-8A4F-AC87-B5A0E3B0B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73</xdr:col>
      <xdr:colOff>653344</xdr:colOff>
      <xdr:row>34</xdr:row>
      <xdr:rowOff>55033</xdr:rowOff>
    </xdr:from>
    <xdr:to>
      <xdr:col>77</xdr:col>
      <xdr:colOff>126294</xdr:colOff>
      <xdr:row>46</xdr:row>
      <xdr:rowOff>198966</xdr:rowOff>
    </xdr:to>
    <xdr:graphicFrame macro="">
      <xdr:nvGraphicFramePr>
        <xdr:cNvPr id="9" name="Chart 8">
          <a:extLst>
            <a:ext uri="{FF2B5EF4-FFF2-40B4-BE49-F238E27FC236}">
              <a16:creationId xmlns:a16="http://schemas.microsoft.com/office/drawing/2014/main" id="{6A28E70E-C10D-FE42-A025-B248148E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800100</xdr:colOff>
      <xdr:row>14</xdr:row>
      <xdr:rowOff>101600</xdr:rowOff>
    </xdr:from>
    <xdr:to>
      <xdr:col>79</xdr:col>
      <xdr:colOff>0</xdr:colOff>
      <xdr:row>27</xdr:row>
      <xdr:rowOff>165100</xdr:rowOff>
    </xdr:to>
    <xdr:graphicFrame macro="">
      <xdr:nvGraphicFramePr>
        <xdr:cNvPr id="10" name="Chart 9">
          <a:extLst>
            <a:ext uri="{FF2B5EF4-FFF2-40B4-BE49-F238E27FC236}">
              <a16:creationId xmlns:a16="http://schemas.microsoft.com/office/drawing/2014/main" id="{37A3C151-3C8F-CA41-AAC6-722C675A4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84</xdr:col>
      <xdr:colOff>863601</xdr:colOff>
      <xdr:row>49</xdr:row>
      <xdr:rowOff>122767</xdr:rowOff>
    </xdr:from>
    <xdr:to>
      <xdr:col>108</xdr:col>
      <xdr:colOff>139701</xdr:colOff>
      <xdr:row>92</xdr:row>
      <xdr:rowOff>136581</xdr:rowOff>
    </xdr:to>
    <xdr:graphicFrame macro="">
      <xdr:nvGraphicFramePr>
        <xdr:cNvPr id="14" name="Chart 13">
          <a:extLst>
            <a:ext uri="{FF2B5EF4-FFF2-40B4-BE49-F238E27FC236}">
              <a16:creationId xmlns:a16="http://schemas.microsoft.com/office/drawing/2014/main" id="{43040096-AB7E-5440-9913-0FCBAC9CF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15</xdr:row>
      <xdr:rowOff>110066</xdr:rowOff>
    </xdr:from>
    <xdr:to>
      <xdr:col>10</xdr:col>
      <xdr:colOff>546100</xdr:colOff>
      <xdr:row>29</xdr:row>
      <xdr:rowOff>10583</xdr:rowOff>
    </xdr:to>
    <xdr:graphicFrame macro="">
      <xdr:nvGraphicFramePr>
        <xdr:cNvPr id="2" name="Chart 1">
          <a:extLst>
            <a:ext uri="{FF2B5EF4-FFF2-40B4-BE49-F238E27FC236}">
              <a16:creationId xmlns:a16="http://schemas.microsoft.com/office/drawing/2014/main" id="{36B06930-CB20-2A4E-92F7-534584221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43</xdr:col>
      <xdr:colOff>641350</xdr:colOff>
      <xdr:row>12</xdr:row>
      <xdr:rowOff>84667</xdr:rowOff>
    </xdr:from>
    <xdr:to>
      <xdr:col>47</xdr:col>
      <xdr:colOff>228600</xdr:colOff>
      <xdr:row>25</xdr:row>
      <xdr:rowOff>148166</xdr:rowOff>
    </xdr:to>
    <xdr:graphicFrame macro="">
      <xdr:nvGraphicFramePr>
        <xdr:cNvPr id="2" name="Chart 1">
          <a:extLst>
            <a:ext uri="{FF2B5EF4-FFF2-40B4-BE49-F238E27FC236}">
              <a16:creationId xmlns:a16="http://schemas.microsoft.com/office/drawing/2014/main" id="{9A8F7A1B-893F-6946-801D-EAEC2DA5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800100</xdr:colOff>
      <xdr:row>12</xdr:row>
      <xdr:rowOff>105834</xdr:rowOff>
    </xdr:from>
    <xdr:to>
      <xdr:col>52</xdr:col>
      <xdr:colOff>311150</xdr:colOff>
      <xdr:row>25</xdr:row>
      <xdr:rowOff>163689</xdr:rowOff>
    </xdr:to>
    <xdr:graphicFrame macro="">
      <xdr:nvGraphicFramePr>
        <xdr:cNvPr id="3" name="Chart 2">
          <a:extLst>
            <a:ext uri="{FF2B5EF4-FFF2-40B4-BE49-F238E27FC236}">
              <a16:creationId xmlns:a16="http://schemas.microsoft.com/office/drawing/2014/main" id="{622E8080-B128-C64C-BEF0-AB02EF0E1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12700</xdr:colOff>
      <xdr:row>12</xdr:row>
      <xdr:rowOff>125590</xdr:rowOff>
    </xdr:from>
    <xdr:to>
      <xdr:col>57</xdr:col>
      <xdr:colOff>463550</xdr:colOff>
      <xdr:row>25</xdr:row>
      <xdr:rowOff>183445</xdr:rowOff>
    </xdr:to>
    <xdr:graphicFrame macro="">
      <xdr:nvGraphicFramePr>
        <xdr:cNvPr id="4" name="Chart 3">
          <a:extLst>
            <a:ext uri="{FF2B5EF4-FFF2-40B4-BE49-F238E27FC236}">
              <a16:creationId xmlns:a16="http://schemas.microsoft.com/office/drawing/2014/main" id="{FE90C332-FDC4-5E41-80AC-61038BFFD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773289</xdr:colOff>
      <xdr:row>12</xdr:row>
      <xdr:rowOff>79023</xdr:rowOff>
    </xdr:from>
    <xdr:to>
      <xdr:col>62</xdr:col>
      <xdr:colOff>360539</xdr:colOff>
      <xdr:row>25</xdr:row>
      <xdr:rowOff>136878</xdr:rowOff>
    </xdr:to>
    <xdr:graphicFrame macro="">
      <xdr:nvGraphicFramePr>
        <xdr:cNvPr id="5" name="Chart 4">
          <a:extLst>
            <a:ext uri="{FF2B5EF4-FFF2-40B4-BE49-F238E27FC236}">
              <a16:creationId xmlns:a16="http://schemas.microsoft.com/office/drawing/2014/main" id="{0F3A9008-45F9-AC41-B96A-A66E2992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0</xdr:colOff>
      <xdr:row>12</xdr:row>
      <xdr:rowOff>80434</xdr:rowOff>
    </xdr:from>
    <xdr:to>
      <xdr:col>67</xdr:col>
      <xdr:colOff>425450</xdr:colOff>
      <xdr:row>25</xdr:row>
      <xdr:rowOff>138289</xdr:rowOff>
    </xdr:to>
    <xdr:graphicFrame macro="">
      <xdr:nvGraphicFramePr>
        <xdr:cNvPr id="6" name="Chart 5">
          <a:extLst>
            <a:ext uri="{FF2B5EF4-FFF2-40B4-BE49-F238E27FC236}">
              <a16:creationId xmlns:a16="http://schemas.microsoft.com/office/drawing/2014/main" id="{4FFABD5C-3E17-C044-B7D1-A948D4EE8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812800</xdr:colOff>
      <xdr:row>12</xdr:row>
      <xdr:rowOff>94545</xdr:rowOff>
    </xdr:from>
    <xdr:to>
      <xdr:col>72</xdr:col>
      <xdr:colOff>336550</xdr:colOff>
      <xdr:row>25</xdr:row>
      <xdr:rowOff>152400</xdr:rowOff>
    </xdr:to>
    <xdr:graphicFrame macro="">
      <xdr:nvGraphicFramePr>
        <xdr:cNvPr id="7" name="Chart 6">
          <a:extLst>
            <a:ext uri="{FF2B5EF4-FFF2-40B4-BE49-F238E27FC236}">
              <a16:creationId xmlns:a16="http://schemas.microsoft.com/office/drawing/2014/main" id="{48B0DF55-4023-564D-A043-2926F1344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73</xdr:col>
      <xdr:colOff>812800</xdr:colOff>
      <xdr:row>12</xdr:row>
      <xdr:rowOff>81845</xdr:rowOff>
    </xdr:from>
    <xdr:to>
      <xdr:col>77</xdr:col>
      <xdr:colOff>412750</xdr:colOff>
      <xdr:row>25</xdr:row>
      <xdr:rowOff>139700</xdr:rowOff>
    </xdr:to>
    <xdr:graphicFrame macro="">
      <xdr:nvGraphicFramePr>
        <xdr:cNvPr id="8" name="Chart 7">
          <a:extLst>
            <a:ext uri="{FF2B5EF4-FFF2-40B4-BE49-F238E27FC236}">
              <a16:creationId xmlns:a16="http://schemas.microsoft.com/office/drawing/2014/main" id="{9C565E30-5E37-FB46-9A49-E820E1D6A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747889</xdr:colOff>
      <xdr:row>12</xdr:row>
      <xdr:rowOff>98779</xdr:rowOff>
    </xdr:from>
    <xdr:to>
      <xdr:col>82</xdr:col>
      <xdr:colOff>220839</xdr:colOff>
      <xdr:row>25</xdr:row>
      <xdr:rowOff>162278</xdr:rowOff>
    </xdr:to>
    <xdr:graphicFrame macro="">
      <xdr:nvGraphicFramePr>
        <xdr:cNvPr id="9" name="Chart 8">
          <a:extLst>
            <a:ext uri="{FF2B5EF4-FFF2-40B4-BE49-F238E27FC236}">
              <a16:creationId xmlns:a16="http://schemas.microsoft.com/office/drawing/2014/main" id="{B9FAEBD7-3E1E-1243-8768-C96EC3A05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800100</xdr:colOff>
      <xdr:row>12</xdr:row>
      <xdr:rowOff>87490</xdr:rowOff>
    </xdr:from>
    <xdr:to>
      <xdr:col>87</xdr:col>
      <xdr:colOff>336550</xdr:colOff>
      <xdr:row>25</xdr:row>
      <xdr:rowOff>150989</xdr:rowOff>
    </xdr:to>
    <xdr:graphicFrame macro="">
      <xdr:nvGraphicFramePr>
        <xdr:cNvPr id="10" name="Chart 9">
          <a:extLst>
            <a:ext uri="{FF2B5EF4-FFF2-40B4-BE49-F238E27FC236}">
              <a16:creationId xmlns:a16="http://schemas.microsoft.com/office/drawing/2014/main" id="{E1845200-1EFD-A347-A4F6-BE375D23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88</xdr:col>
      <xdr:colOff>798689</xdr:colOff>
      <xdr:row>12</xdr:row>
      <xdr:rowOff>124178</xdr:rowOff>
    </xdr:from>
    <xdr:to>
      <xdr:col>92</xdr:col>
      <xdr:colOff>411339</xdr:colOff>
      <xdr:row>25</xdr:row>
      <xdr:rowOff>182033</xdr:rowOff>
    </xdr:to>
    <xdr:graphicFrame macro="">
      <xdr:nvGraphicFramePr>
        <xdr:cNvPr id="11" name="Chart 10">
          <a:extLst>
            <a:ext uri="{FF2B5EF4-FFF2-40B4-BE49-F238E27FC236}">
              <a16:creationId xmlns:a16="http://schemas.microsoft.com/office/drawing/2014/main" id="{00EC7900-EE4D-4043-90C2-0AE6EF0B3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93</xdr:col>
      <xdr:colOff>708378</xdr:colOff>
      <xdr:row>12</xdr:row>
      <xdr:rowOff>114301</xdr:rowOff>
    </xdr:from>
    <xdr:to>
      <xdr:col>97</xdr:col>
      <xdr:colOff>333728</xdr:colOff>
      <xdr:row>25</xdr:row>
      <xdr:rowOff>177800</xdr:rowOff>
    </xdr:to>
    <xdr:graphicFrame macro="">
      <xdr:nvGraphicFramePr>
        <xdr:cNvPr id="12" name="Chart 11">
          <a:extLst>
            <a:ext uri="{FF2B5EF4-FFF2-40B4-BE49-F238E27FC236}">
              <a16:creationId xmlns:a16="http://schemas.microsoft.com/office/drawing/2014/main" id="{10D00E91-17D7-2F47-ACC4-1F0F105B2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104</xdr:col>
      <xdr:colOff>12700</xdr:colOff>
      <xdr:row>11</xdr:row>
      <xdr:rowOff>173567</xdr:rowOff>
    </xdr:from>
    <xdr:to>
      <xdr:col>107</xdr:col>
      <xdr:colOff>565150</xdr:colOff>
      <xdr:row>25</xdr:row>
      <xdr:rowOff>40923</xdr:rowOff>
    </xdr:to>
    <xdr:graphicFrame macro="">
      <xdr:nvGraphicFramePr>
        <xdr:cNvPr id="13" name="Chart 12">
          <a:extLst>
            <a:ext uri="{FF2B5EF4-FFF2-40B4-BE49-F238E27FC236}">
              <a16:creationId xmlns:a16="http://schemas.microsoft.com/office/drawing/2014/main" id="{C53CC8AC-9851-3746-8A70-F20A848B3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111</xdr:col>
      <xdr:colOff>215900</xdr:colOff>
      <xdr:row>13</xdr:row>
      <xdr:rowOff>66322</xdr:rowOff>
    </xdr:from>
    <xdr:to>
      <xdr:col>132</xdr:col>
      <xdr:colOff>444500</xdr:colOff>
      <xdr:row>56</xdr:row>
      <xdr:rowOff>135170</xdr:rowOff>
    </xdr:to>
    <xdr:graphicFrame macro="">
      <xdr:nvGraphicFramePr>
        <xdr:cNvPr id="14" name="Chart 13">
          <a:extLst>
            <a:ext uri="{FF2B5EF4-FFF2-40B4-BE49-F238E27FC236}">
              <a16:creationId xmlns:a16="http://schemas.microsoft.com/office/drawing/2014/main" id="{569612A2-AC41-8848-B144-C67668FBA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122D-7CF0-4144-9970-237E01319B08}">
  <dimension ref="A1:K378"/>
  <sheetViews>
    <sheetView zoomScale="120" zoomScaleNormal="120" workbookViewId="0">
      <pane ySplit="3" topLeftCell="A49" activePane="bottomLeft" state="frozen"/>
      <selection pane="bottomLeft" activeCell="C124" sqref="C124"/>
    </sheetView>
  </sheetViews>
  <sheetFormatPr baseColWidth="10" defaultRowHeight="16" x14ac:dyDescent="0.2"/>
  <cols>
    <col min="2" max="2" width="19.5" style="3" customWidth="1"/>
    <col min="3" max="3" width="117.5" customWidth="1"/>
    <col min="6" max="6" width="163.1640625" customWidth="1"/>
    <col min="7" max="7" width="14.5" customWidth="1"/>
    <col min="8" max="9" width="18.5" customWidth="1"/>
    <col min="10" max="10" width="14.5" customWidth="1"/>
    <col min="11" max="11" width="17.33203125" customWidth="1"/>
  </cols>
  <sheetData>
    <row r="1" spans="1:11" x14ac:dyDescent="0.2">
      <c r="A1" t="s">
        <v>3</v>
      </c>
      <c r="B1" s="4" t="s">
        <v>4</v>
      </c>
      <c r="C1" t="s">
        <v>551</v>
      </c>
    </row>
    <row r="2" spans="1:11" x14ac:dyDescent="0.2">
      <c r="B2" s="4"/>
    </row>
    <row r="3" spans="1:11" ht="17" thickBot="1" x14ac:dyDescent="0.25">
      <c r="A3" s="1" t="s">
        <v>0</v>
      </c>
      <c r="B3" s="5" t="s">
        <v>1</v>
      </c>
      <c r="C3" s="1" t="s">
        <v>2</v>
      </c>
      <c r="G3" s="1" t="s">
        <v>49</v>
      </c>
      <c r="H3" s="7" t="s">
        <v>50</v>
      </c>
      <c r="I3" s="7"/>
      <c r="J3" s="1" t="s">
        <v>49</v>
      </c>
      <c r="K3" s="7" t="s">
        <v>51</v>
      </c>
    </row>
    <row r="4" spans="1:11" ht="17" thickBot="1" x14ac:dyDescent="0.25">
      <c r="A4" s="2">
        <v>43605</v>
      </c>
      <c r="B4" s="3" t="s">
        <v>7</v>
      </c>
      <c r="C4" t="s">
        <v>8</v>
      </c>
      <c r="G4" s="8" t="s">
        <v>50</v>
      </c>
      <c r="J4" s="8" t="s">
        <v>51</v>
      </c>
    </row>
    <row r="5" spans="1:11" x14ac:dyDescent="0.2">
      <c r="A5" s="2">
        <v>43606</v>
      </c>
      <c r="B5" s="3" t="s">
        <v>7</v>
      </c>
      <c r="G5" s="6" t="s">
        <v>52</v>
      </c>
      <c r="H5" s="6" t="s">
        <v>53</v>
      </c>
      <c r="I5" s="6"/>
      <c r="J5" s="6" t="s">
        <v>52</v>
      </c>
      <c r="K5" s="6" t="s">
        <v>53</v>
      </c>
    </row>
    <row r="6" spans="1:11" x14ac:dyDescent="0.2">
      <c r="A6" s="2">
        <v>43607</v>
      </c>
      <c r="B6" s="3" t="s">
        <v>7</v>
      </c>
      <c r="G6" t="s">
        <v>55</v>
      </c>
      <c r="H6">
        <v>8</v>
      </c>
      <c r="J6" t="s">
        <v>55</v>
      </c>
      <c r="K6">
        <v>9</v>
      </c>
    </row>
    <row r="7" spans="1:11" x14ac:dyDescent="0.2">
      <c r="A7" s="2">
        <v>43608</v>
      </c>
      <c r="B7" s="3" t="s">
        <v>7</v>
      </c>
      <c r="H7">
        <v>43</v>
      </c>
      <c r="K7">
        <v>12.5</v>
      </c>
    </row>
    <row r="8" spans="1:11" x14ac:dyDescent="0.2">
      <c r="A8" s="2">
        <v>43609</v>
      </c>
      <c r="B8" s="3" t="s">
        <v>11</v>
      </c>
      <c r="C8" t="s">
        <v>9</v>
      </c>
      <c r="H8">
        <v>28.5</v>
      </c>
      <c r="K8">
        <v>8.5</v>
      </c>
    </row>
    <row r="9" spans="1:11" x14ac:dyDescent="0.2">
      <c r="A9" s="2">
        <v>43610</v>
      </c>
      <c r="H9">
        <v>51</v>
      </c>
      <c r="K9">
        <v>39.5</v>
      </c>
    </row>
    <row r="10" spans="1:11" x14ac:dyDescent="0.2">
      <c r="A10" s="2">
        <v>43611</v>
      </c>
      <c r="H10">
        <v>22</v>
      </c>
      <c r="K10">
        <v>35.5</v>
      </c>
    </row>
    <row r="11" spans="1:11" x14ac:dyDescent="0.2">
      <c r="A11" s="2">
        <v>43612</v>
      </c>
      <c r="B11" s="3" t="s">
        <v>7</v>
      </c>
      <c r="H11">
        <v>9.5</v>
      </c>
      <c r="K11">
        <v>7</v>
      </c>
    </row>
    <row r="12" spans="1:11" x14ac:dyDescent="0.2">
      <c r="A12" s="2">
        <v>43613</v>
      </c>
      <c r="B12" s="3" t="s">
        <v>7</v>
      </c>
      <c r="H12">
        <v>15.5</v>
      </c>
      <c r="K12">
        <v>25</v>
      </c>
    </row>
    <row r="13" spans="1:11" x14ac:dyDescent="0.2">
      <c r="A13" s="2">
        <v>43614</v>
      </c>
      <c r="B13" s="3" t="s">
        <v>7</v>
      </c>
      <c r="H13">
        <v>11</v>
      </c>
      <c r="K13">
        <v>17</v>
      </c>
    </row>
    <row r="14" spans="1:11" x14ac:dyDescent="0.2">
      <c r="A14" s="2">
        <v>43615</v>
      </c>
      <c r="B14" s="3" t="s">
        <v>7</v>
      </c>
      <c r="H14">
        <v>15</v>
      </c>
      <c r="K14">
        <v>13</v>
      </c>
    </row>
    <row r="15" spans="1:11" x14ac:dyDescent="0.2">
      <c r="A15" s="2">
        <v>43616</v>
      </c>
      <c r="B15" s="3" t="s">
        <v>7</v>
      </c>
      <c r="H15">
        <v>26</v>
      </c>
      <c r="K15">
        <v>12.5</v>
      </c>
    </row>
    <row r="16" spans="1:11" x14ac:dyDescent="0.2">
      <c r="A16" s="2">
        <v>43617</v>
      </c>
      <c r="B16" s="3" t="s">
        <v>7</v>
      </c>
      <c r="G16" t="s">
        <v>54</v>
      </c>
      <c r="H16" s="1">
        <f>AVERAGE(H6:H15)</f>
        <v>22.95</v>
      </c>
      <c r="I16" s="1"/>
      <c r="J16" t="s">
        <v>54</v>
      </c>
      <c r="K16" s="1">
        <f>AVERAGE(K6:K15)</f>
        <v>17.95</v>
      </c>
    </row>
    <row r="17" spans="1:11" x14ac:dyDescent="0.2">
      <c r="A17" s="2">
        <v>43618</v>
      </c>
      <c r="B17" s="3" t="s">
        <v>7</v>
      </c>
    </row>
    <row r="18" spans="1:11" x14ac:dyDescent="0.2">
      <c r="A18" s="2">
        <v>43619</v>
      </c>
      <c r="B18" s="3" t="s">
        <v>7</v>
      </c>
      <c r="G18" s="6" t="s">
        <v>52</v>
      </c>
      <c r="H18" s="6" t="s">
        <v>53</v>
      </c>
      <c r="I18" s="6"/>
      <c r="J18" s="6" t="s">
        <v>52</v>
      </c>
      <c r="K18" s="6" t="s">
        <v>53</v>
      </c>
    </row>
    <row r="19" spans="1:11" x14ac:dyDescent="0.2">
      <c r="A19" s="2">
        <v>43620</v>
      </c>
      <c r="B19" s="3" t="s">
        <v>11</v>
      </c>
      <c r="C19" t="s">
        <v>10</v>
      </c>
      <c r="G19" t="s">
        <v>69</v>
      </c>
      <c r="H19">
        <v>19</v>
      </c>
      <c r="J19" t="s">
        <v>69</v>
      </c>
      <c r="K19">
        <v>19.5</v>
      </c>
    </row>
    <row r="20" spans="1:11" x14ac:dyDescent="0.2">
      <c r="A20" s="2">
        <v>43621</v>
      </c>
      <c r="B20" s="3" t="s">
        <v>7</v>
      </c>
      <c r="H20">
        <v>29.5</v>
      </c>
      <c r="K20">
        <v>9.5</v>
      </c>
    </row>
    <row r="21" spans="1:11" x14ac:dyDescent="0.2">
      <c r="A21" s="2">
        <v>43622</v>
      </c>
      <c r="B21" s="3" t="s">
        <v>7</v>
      </c>
      <c r="H21">
        <v>39.5</v>
      </c>
      <c r="K21">
        <v>7.5</v>
      </c>
    </row>
    <row r="22" spans="1:11" x14ac:dyDescent="0.2">
      <c r="A22" s="2">
        <v>43623</v>
      </c>
      <c r="B22" s="3" t="s">
        <v>7</v>
      </c>
      <c r="H22">
        <v>19</v>
      </c>
      <c r="K22">
        <v>33</v>
      </c>
    </row>
    <row r="23" spans="1:11" x14ac:dyDescent="0.2">
      <c r="A23" s="2">
        <v>43624</v>
      </c>
      <c r="B23" s="3" t="s">
        <v>7</v>
      </c>
      <c r="H23">
        <v>51</v>
      </c>
      <c r="K23">
        <v>15.5</v>
      </c>
    </row>
    <row r="24" spans="1:11" x14ac:dyDescent="0.2">
      <c r="A24" s="2">
        <v>43625</v>
      </c>
      <c r="B24" s="3" t="s">
        <v>11</v>
      </c>
      <c r="C24" t="s">
        <v>10</v>
      </c>
      <c r="H24">
        <v>68</v>
      </c>
      <c r="K24">
        <v>8.5</v>
      </c>
    </row>
    <row r="25" spans="1:11" x14ac:dyDescent="0.2">
      <c r="A25" s="2">
        <v>43626</v>
      </c>
      <c r="B25" s="3" t="s">
        <v>11</v>
      </c>
      <c r="C25" t="s">
        <v>20</v>
      </c>
      <c r="H25">
        <v>29</v>
      </c>
      <c r="K25">
        <v>15.5</v>
      </c>
    </row>
    <row r="26" spans="1:11" x14ac:dyDescent="0.2">
      <c r="A26" s="2">
        <v>43627</v>
      </c>
      <c r="B26" s="3" t="s">
        <v>7</v>
      </c>
      <c r="H26">
        <v>15.5</v>
      </c>
      <c r="K26">
        <v>19</v>
      </c>
    </row>
    <row r="27" spans="1:11" x14ac:dyDescent="0.2">
      <c r="A27" s="2">
        <v>43628</v>
      </c>
      <c r="B27" s="3" t="s">
        <v>7</v>
      </c>
      <c r="H27">
        <v>13</v>
      </c>
      <c r="K27">
        <v>18.5</v>
      </c>
    </row>
    <row r="28" spans="1:11" x14ac:dyDescent="0.2">
      <c r="A28" s="2">
        <v>43629</v>
      </c>
      <c r="B28" s="3" t="s">
        <v>7</v>
      </c>
      <c r="C28" t="s">
        <v>12</v>
      </c>
      <c r="H28">
        <v>56</v>
      </c>
      <c r="K28">
        <v>30</v>
      </c>
    </row>
    <row r="29" spans="1:11" x14ac:dyDescent="0.2">
      <c r="A29" s="2">
        <v>43630</v>
      </c>
      <c r="B29" s="3" t="s">
        <v>15</v>
      </c>
      <c r="C29" t="s">
        <v>16</v>
      </c>
      <c r="G29" t="s">
        <v>54</v>
      </c>
      <c r="H29" s="1">
        <f>AVERAGE(H19:H28)</f>
        <v>33.950000000000003</v>
      </c>
      <c r="I29" s="1"/>
      <c r="J29" t="s">
        <v>54</v>
      </c>
      <c r="K29" s="1">
        <f>AVERAGE(K19:K28)</f>
        <v>17.649999999999999</v>
      </c>
    </row>
    <row r="30" spans="1:11" x14ac:dyDescent="0.2">
      <c r="A30" s="2">
        <v>43631</v>
      </c>
      <c r="B30" s="3" t="s">
        <v>11</v>
      </c>
      <c r="C30" t="s">
        <v>10</v>
      </c>
    </row>
    <row r="31" spans="1:11" x14ac:dyDescent="0.2">
      <c r="A31" s="2">
        <v>43632</v>
      </c>
      <c r="B31" s="3" t="s">
        <v>15</v>
      </c>
      <c r="G31" s="6" t="s">
        <v>52</v>
      </c>
      <c r="H31" s="6" t="s">
        <v>53</v>
      </c>
      <c r="I31" s="6"/>
      <c r="J31" s="6" t="s">
        <v>52</v>
      </c>
      <c r="K31" s="6" t="s">
        <v>53</v>
      </c>
    </row>
    <row r="32" spans="1:11" x14ac:dyDescent="0.2">
      <c r="A32" s="2">
        <v>43633</v>
      </c>
      <c r="B32" s="3" t="s">
        <v>11</v>
      </c>
      <c r="C32" t="s">
        <v>18</v>
      </c>
      <c r="G32" t="s">
        <v>74</v>
      </c>
      <c r="H32">
        <v>57</v>
      </c>
      <c r="J32" t="s">
        <v>74</v>
      </c>
      <c r="K32">
        <v>19</v>
      </c>
    </row>
    <row r="33" spans="1:11" x14ac:dyDescent="0.2">
      <c r="A33" s="2">
        <v>43634</v>
      </c>
      <c r="B33" s="3" t="s">
        <v>7</v>
      </c>
      <c r="C33" t="s">
        <v>19</v>
      </c>
      <c r="H33">
        <v>29.5</v>
      </c>
      <c r="K33">
        <v>5</v>
      </c>
    </row>
    <row r="34" spans="1:11" x14ac:dyDescent="0.2">
      <c r="A34" s="2">
        <v>43635</v>
      </c>
      <c r="H34">
        <v>91</v>
      </c>
      <c r="K34">
        <v>14.5</v>
      </c>
    </row>
    <row r="35" spans="1:11" x14ac:dyDescent="0.2">
      <c r="A35" s="2">
        <v>43636</v>
      </c>
      <c r="B35" s="3" t="s">
        <v>7</v>
      </c>
      <c r="H35">
        <v>37.5</v>
      </c>
      <c r="K35">
        <v>17.5</v>
      </c>
    </row>
    <row r="36" spans="1:11" x14ac:dyDescent="0.2">
      <c r="A36" s="2">
        <v>43637</v>
      </c>
      <c r="B36" s="3" t="s">
        <v>7</v>
      </c>
      <c r="H36">
        <v>71.5</v>
      </c>
      <c r="K36">
        <v>11</v>
      </c>
    </row>
    <row r="37" spans="1:11" x14ac:dyDescent="0.2">
      <c r="A37" s="2">
        <v>43638</v>
      </c>
      <c r="B37" s="3" t="s">
        <v>11</v>
      </c>
      <c r="C37" t="s">
        <v>10</v>
      </c>
      <c r="H37">
        <v>23.5</v>
      </c>
      <c r="K37">
        <v>6.5</v>
      </c>
    </row>
    <row r="38" spans="1:11" x14ac:dyDescent="0.2">
      <c r="A38" s="2">
        <v>43639</v>
      </c>
      <c r="B38" s="3" t="s">
        <v>7</v>
      </c>
      <c r="H38">
        <v>37</v>
      </c>
      <c r="K38">
        <v>22</v>
      </c>
    </row>
    <row r="39" spans="1:11" x14ac:dyDescent="0.2">
      <c r="A39" s="2">
        <v>43640</v>
      </c>
      <c r="B39" s="3" t="s">
        <v>7</v>
      </c>
      <c r="H39">
        <v>20</v>
      </c>
      <c r="K39">
        <v>11</v>
      </c>
    </row>
    <row r="40" spans="1:11" x14ac:dyDescent="0.2">
      <c r="A40" s="2">
        <v>43641</v>
      </c>
      <c r="C40" t="s">
        <v>10</v>
      </c>
      <c r="H40">
        <v>12</v>
      </c>
      <c r="K40">
        <v>8</v>
      </c>
    </row>
    <row r="41" spans="1:11" x14ac:dyDescent="0.2">
      <c r="A41" s="2">
        <v>43642</v>
      </c>
      <c r="B41" s="3" t="s">
        <v>7</v>
      </c>
      <c r="H41">
        <v>25</v>
      </c>
      <c r="K41">
        <v>31.5</v>
      </c>
    </row>
    <row r="42" spans="1:11" x14ac:dyDescent="0.2">
      <c r="A42" s="2">
        <v>43643</v>
      </c>
      <c r="B42" s="3" t="s">
        <v>7</v>
      </c>
      <c r="C42" t="s">
        <v>21</v>
      </c>
      <c r="G42" t="s">
        <v>54</v>
      </c>
      <c r="H42" s="1">
        <f>AVERAGE(H32:H41)</f>
        <v>40.4</v>
      </c>
      <c r="I42" s="1"/>
      <c r="J42" t="s">
        <v>54</v>
      </c>
      <c r="K42" s="1">
        <f>AVERAGE(K32:K41)</f>
        <v>14.6</v>
      </c>
    </row>
    <row r="43" spans="1:11" x14ac:dyDescent="0.2">
      <c r="A43" s="2">
        <v>43644</v>
      </c>
      <c r="B43" s="3" t="s">
        <v>7</v>
      </c>
      <c r="C43" t="s">
        <v>22</v>
      </c>
    </row>
    <row r="44" spans="1:11" x14ac:dyDescent="0.2">
      <c r="A44" s="2">
        <v>43645</v>
      </c>
      <c r="B44" s="3" t="s">
        <v>7</v>
      </c>
      <c r="C44" t="s">
        <v>23</v>
      </c>
      <c r="G44" s="6" t="s">
        <v>52</v>
      </c>
      <c r="H44" s="6" t="s">
        <v>53</v>
      </c>
      <c r="I44" s="6"/>
      <c r="J44" s="6" t="s">
        <v>52</v>
      </c>
      <c r="K44" s="6" t="s">
        <v>53</v>
      </c>
    </row>
    <row r="45" spans="1:11" x14ac:dyDescent="0.2">
      <c r="A45" s="2">
        <v>43646</v>
      </c>
      <c r="B45" s="3" t="s">
        <v>7</v>
      </c>
      <c r="C45" t="s">
        <v>23</v>
      </c>
      <c r="G45" t="s">
        <v>108</v>
      </c>
      <c r="H45">
        <v>68</v>
      </c>
      <c r="J45" t="s">
        <v>108</v>
      </c>
      <c r="K45">
        <v>35.5</v>
      </c>
    </row>
    <row r="46" spans="1:11" x14ac:dyDescent="0.2">
      <c r="A46" s="2">
        <v>43647</v>
      </c>
      <c r="B46" s="3" t="s">
        <v>7</v>
      </c>
      <c r="C46" t="s">
        <v>31</v>
      </c>
      <c r="H46">
        <v>40</v>
      </c>
      <c r="K46">
        <v>28.5</v>
      </c>
    </row>
    <row r="47" spans="1:11" x14ac:dyDescent="0.2">
      <c r="A47" s="2">
        <v>43648</v>
      </c>
      <c r="B47" s="3" t="s">
        <v>7</v>
      </c>
      <c r="C47" t="s">
        <v>32</v>
      </c>
      <c r="H47">
        <v>33.5</v>
      </c>
      <c r="K47">
        <v>32.5</v>
      </c>
    </row>
    <row r="48" spans="1:11" x14ac:dyDescent="0.2">
      <c r="A48" s="2">
        <v>43649</v>
      </c>
      <c r="B48" s="3" t="s">
        <v>7</v>
      </c>
      <c r="C48" t="s">
        <v>34</v>
      </c>
      <c r="H48">
        <v>82.5</v>
      </c>
      <c r="K48">
        <v>26</v>
      </c>
    </row>
    <row r="49" spans="1:11" x14ac:dyDescent="0.2">
      <c r="A49" s="2">
        <v>43650</v>
      </c>
      <c r="B49" s="3" t="s">
        <v>7</v>
      </c>
      <c r="C49" t="s">
        <v>34</v>
      </c>
      <c r="H49">
        <v>24</v>
      </c>
      <c r="K49">
        <v>10</v>
      </c>
    </row>
    <row r="50" spans="1:11" x14ac:dyDescent="0.2">
      <c r="A50" s="2">
        <v>43651</v>
      </c>
      <c r="B50" s="3" t="s">
        <v>7</v>
      </c>
      <c r="C50" t="s">
        <v>34</v>
      </c>
      <c r="H50">
        <v>35</v>
      </c>
      <c r="K50">
        <v>15.5</v>
      </c>
    </row>
    <row r="51" spans="1:11" x14ac:dyDescent="0.2">
      <c r="A51" s="2">
        <v>43652</v>
      </c>
      <c r="B51" s="3" t="s">
        <v>7</v>
      </c>
      <c r="C51" t="s">
        <v>34</v>
      </c>
      <c r="H51">
        <v>82</v>
      </c>
      <c r="K51">
        <v>21</v>
      </c>
    </row>
    <row r="52" spans="1:11" x14ac:dyDescent="0.2">
      <c r="A52" s="2">
        <v>43653</v>
      </c>
      <c r="B52" s="3" t="s">
        <v>7</v>
      </c>
      <c r="C52" t="s">
        <v>35</v>
      </c>
      <c r="H52">
        <v>71</v>
      </c>
      <c r="K52">
        <v>12.5</v>
      </c>
    </row>
    <row r="53" spans="1:11" x14ac:dyDescent="0.2">
      <c r="A53" s="2">
        <v>43654</v>
      </c>
      <c r="B53" s="3" t="s">
        <v>7</v>
      </c>
      <c r="C53" t="s">
        <v>36</v>
      </c>
      <c r="H53">
        <v>22</v>
      </c>
      <c r="K53">
        <v>23</v>
      </c>
    </row>
    <row r="54" spans="1:11" x14ac:dyDescent="0.2">
      <c r="A54" s="2">
        <v>43655</v>
      </c>
      <c r="B54" s="3" t="s">
        <v>7</v>
      </c>
      <c r="C54" t="s">
        <v>37</v>
      </c>
      <c r="H54">
        <v>17.5</v>
      </c>
      <c r="K54">
        <v>12.5</v>
      </c>
    </row>
    <row r="55" spans="1:11" x14ac:dyDescent="0.2">
      <c r="A55" s="2">
        <v>43656</v>
      </c>
      <c r="B55" s="3" t="s">
        <v>7</v>
      </c>
      <c r="C55" t="s">
        <v>38</v>
      </c>
      <c r="G55" t="s">
        <v>54</v>
      </c>
      <c r="H55" s="1">
        <f>AVERAGE(H45:H54)</f>
        <v>47.55</v>
      </c>
      <c r="I55" s="1"/>
      <c r="J55" t="s">
        <v>54</v>
      </c>
      <c r="K55" s="1">
        <f>AVERAGE(K45:K54)</f>
        <v>21.7</v>
      </c>
    </row>
    <row r="56" spans="1:11" x14ac:dyDescent="0.2">
      <c r="A56" s="2">
        <v>43657</v>
      </c>
      <c r="B56" s="3" t="s">
        <v>7</v>
      </c>
      <c r="C56" t="s">
        <v>39</v>
      </c>
    </row>
    <row r="57" spans="1:11" x14ac:dyDescent="0.2">
      <c r="A57" s="2">
        <v>43658</v>
      </c>
      <c r="B57" s="3" t="s">
        <v>7</v>
      </c>
      <c r="C57" t="s">
        <v>40</v>
      </c>
      <c r="G57" s="6" t="s">
        <v>52</v>
      </c>
      <c r="H57" s="6" t="s">
        <v>53</v>
      </c>
      <c r="I57" s="6"/>
      <c r="J57" s="6" t="s">
        <v>52</v>
      </c>
      <c r="K57" s="6" t="s">
        <v>53</v>
      </c>
    </row>
    <row r="58" spans="1:11" x14ac:dyDescent="0.2">
      <c r="A58" s="2">
        <v>43659</v>
      </c>
      <c r="B58" s="3" t="s">
        <v>7</v>
      </c>
      <c r="C58" t="s">
        <v>41</v>
      </c>
      <c r="G58" t="s">
        <v>109</v>
      </c>
      <c r="H58">
        <v>138.5</v>
      </c>
      <c r="J58" t="s">
        <v>109</v>
      </c>
      <c r="K58">
        <v>14.5</v>
      </c>
    </row>
    <row r="59" spans="1:11" x14ac:dyDescent="0.2">
      <c r="A59" s="2">
        <v>43660</v>
      </c>
      <c r="B59" s="3" t="s">
        <v>7</v>
      </c>
      <c r="C59" t="s">
        <v>63</v>
      </c>
      <c r="H59">
        <v>36</v>
      </c>
      <c r="K59">
        <v>13</v>
      </c>
    </row>
    <row r="60" spans="1:11" x14ac:dyDescent="0.2">
      <c r="A60" s="2">
        <v>43661</v>
      </c>
      <c r="B60" s="3" t="s">
        <v>7</v>
      </c>
      <c r="C60" t="s">
        <v>64</v>
      </c>
      <c r="H60">
        <v>21.5</v>
      </c>
      <c r="K60">
        <v>24</v>
      </c>
    </row>
    <row r="61" spans="1:11" x14ac:dyDescent="0.2">
      <c r="A61" s="2">
        <v>43662</v>
      </c>
      <c r="B61" s="3" t="s">
        <v>7</v>
      </c>
      <c r="C61" t="s">
        <v>65</v>
      </c>
      <c r="H61">
        <v>10.5</v>
      </c>
      <c r="K61">
        <v>19</v>
      </c>
    </row>
    <row r="62" spans="1:11" x14ac:dyDescent="0.2">
      <c r="A62" s="2">
        <v>43663</v>
      </c>
      <c r="B62" s="3" t="s">
        <v>7</v>
      </c>
      <c r="C62" t="s">
        <v>66</v>
      </c>
      <c r="H62">
        <v>22.5</v>
      </c>
      <c r="K62">
        <v>13.5</v>
      </c>
    </row>
    <row r="63" spans="1:11" x14ac:dyDescent="0.2">
      <c r="A63" s="2">
        <v>43664</v>
      </c>
      <c r="B63" s="3" t="s">
        <v>60</v>
      </c>
      <c r="C63" t="s">
        <v>67</v>
      </c>
      <c r="H63">
        <v>36</v>
      </c>
      <c r="K63">
        <v>15</v>
      </c>
    </row>
    <row r="64" spans="1:11" x14ac:dyDescent="0.2">
      <c r="A64" s="2">
        <v>43665</v>
      </c>
      <c r="B64" s="3" t="s">
        <v>60</v>
      </c>
      <c r="C64" t="s">
        <v>68</v>
      </c>
      <c r="H64">
        <v>49.5</v>
      </c>
      <c r="K64">
        <v>9</v>
      </c>
    </row>
    <row r="65" spans="1:11" x14ac:dyDescent="0.2">
      <c r="A65" s="2">
        <v>43666</v>
      </c>
      <c r="B65" s="3" t="s">
        <v>11</v>
      </c>
      <c r="C65" t="s">
        <v>10</v>
      </c>
      <c r="H65">
        <v>18</v>
      </c>
      <c r="K65">
        <v>12.5</v>
      </c>
    </row>
    <row r="66" spans="1:11" x14ac:dyDescent="0.2">
      <c r="A66" s="2">
        <v>43667</v>
      </c>
      <c r="B66" s="3" t="s">
        <v>60</v>
      </c>
      <c r="C66" t="s">
        <v>75</v>
      </c>
      <c r="H66">
        <v>108</v>
      </c>
      <c r="K66">
        <v>8.5</v>
      </c>
    </row>
    <row r="67" spans="1:11" x14ac:dyDescent="0.2">
      <c r="A67" s="2">
        <v>43668</v>
      </c>
      <c r="B67" s="3" t="s">
        <v>60</v>
      </c>
      <c r="C67" t="s">
        <v>76</v>
      </c>
      <c r="H67">
        <v>17.5</v>
      </c>
      <c r="K67">
        <v>81</v>
      </c>
    </row>
    <row r="68" spans="1:11" x14ac:dyDescent="0.2">
      <c r="A68" s="2">
        <v>43669</v>
      </c>
      <c r="B68" s="3" t="s">
        <v>60</v>
      </c>
      <c r="C68" t="s">
        <v>77</v>
      </c>
      <c r="G68" t="s">
        <v>54</v>
      </c>
      <c r="H68" s="1">
        <f>AVERAGE(H58:H67)</f>
        <v>45.8</v>
      </c>
      <c r="I68" s="1"/>
      <c r="J68" t="s">
        <v>54</v>
      </c>
      <c r="K68" s="1">
        <f>AVERAGE(K58:K67)</f>
        <v>21</v>
      </c>
    </row>
    <row r="69" spans="1:11" x14ac:dyDescent="0.2">
      <c r="A69" s="2">
        <v>43670</v>
      </c>
      <c r="B69" s="3" t="s">
        <v>60</v>
      </c>
      <c r="C69" t="s">
        <v>76</v>
      </c>
    </row>
    <row r="70" spans="1:11" x14ac:dyDescent="0.2">
      <c r="A70" s="2">
        <v>43671</v>
      </c>
      <c r="G70" s="6" t="s">
        <v>52</v>
      </c>
      <c r="H70" s="6" t="s">
        <v>53</v>
      </c>
      <c r="I70" s="6"/>
      <c r="J70" s="6" t="s">
        <v>52</v>
      </c>
      <c r="K70" s="6" t="s">
        <v>53</v>
      </c>
    </row>
    <row r="71" spans="1:11" x14ac:dyDescent="0.2">
      <c r="A71" s="2">
        <v>43672</v>
      </c>
      <c r="G71" t="s">
        <v>140</v>
      </c>
      <c r="H71">
        <v>18</v>
      </c>
      <c r="J71" t="s">
        <v>140</v>
      </c>
      <c r="K71">
        <v>79.5</v>
      </c>
    </row>
    <row r="72" spans="1:11" x14ac:dyDescent="0.2">
      <c r="A72" s="2">
        <v>43673</v>
      </c>
      <c r="H72">
        <v>15.5</v>
      </c>
      <c r="K72">
        <v>43</v>
      </c>
    </row>
    <row r="73" spans="1:11" x14ac:dyDescent="0.2">
      <c r="A73" s="2">
        <v>43674</v>
      </c>
      <c r="B73" s="3" t="s">
        <v>60</v>
      </c>
      <c r="C73" t="s">
        <v>76</v>
      </c>
      <c r="H73">
        <v>9</v>
      </c>
      <c r="K73">
        <v>13</v>
      </c>
    </row>
    <row r="74" spans="1:11" x14ac:dyDescent="0.2">
      <c r="A74" s="2">
        <v>43675</v>
      </c>
      <c r="H74">
        <v>4.5</v>
      </c>
      <c r="K74">
        <v>52.5</v>
      </c>
    </row>
    <row r="75" spans="1:11" x14ac:dyDescent="0.2">
      <c r="A75" s="2">
        <v>43676</v>
      </c>
      <c r="B75" s="3" t="s">
        <v>60</v>
      </c>
      <c r="C75" s="63" t="s">
        <v>315</v>
      </c>
      <c r="H75">
        <v>33</v>
      </c>
      <c r="K75">
        <v>15</v>
      </c>
    </row>
    <row r="76" spans="1:11" x14ac:dyDescent="0.2">
      <c r="A76" s="2">
        <v>43677</v>
      </c>
      <c r="B76" s="3" t="s">
        <v>60</v>
      </c>
      <c r="C76" t="s">
        <v>318</v>
      </c>
      <c r="H76">
        <v>31.5</v>
      </c>
      <c r="K76">
        <v>14.5</v>
      </c>
    </row>
    <row r="77" spans="1:11" x14ac:dyDescent="0.2">
      <c r="A77" s="2">
        <v>43678</v>
      </c>
      <c r="B77" s="3" t="s">
        <v>7</v>
      </c>
      <c r="C77" t="s">
        <v>317</v>
      </c>
      <c r="H77">
        <v>33.5</v>
      </c>
      <c r="K77">
        <v>57.5</v>
      </c>
    </row>
    <row r="78" spans="1:11" x14ac:dyDescent="0.2">
      <c r="A78" s="2">
        <v>43679</v>
      </c>
      <c r="B78" s="3" t="s">
        <v>11</v>
      </c>
      <c r="C78" t="s">
        <v>319</v>
      </c>
      <c r="H78">
        <v>110</v>
      </c>
      <c r="K78">
        <v>12.5</v>
      </c>
    </row>
    <row r="79" spans="1:11" x14ac:dyDescent="0.2">
      <c r="A79" s="2">
        <v>43680</v>
      </c>
      <c r="B79" s="3" t="s">
        <v>60</v>
      </c>
      <c r="C79" t="s">
        <v>320</v>
      </c>
      <c r="H79">
        <v>32</v>
      </c>
      <c r="K79">
        <v>8</v>
      </c>
    </row>
    <row r="80" spans="1:11" x14ac:dyDescent="0.2">
      <c r="A80" s="2">
        <v>43681</v>
      </c>
      <c r="C80" t="s">
        <v>10</v>
      </c>
      <c r="H80">
        <v>23.5</v>
      </c>
      <c r="K80">
        <v>12.5</v>
      </c>
    </row>
    <row r="81" spans="1:11" x14ac:dyDescent="0.2">
      <c r="A81" s="2">
        <v>43682</v>
      </c>
      <c r="B81" s="3" t="s">
        <v>60</v>
      </c>
      <c r="C81" t="s">
        <v>320</v>
      </c>
      <c r="G81" t="s">
        <v>54</v>
      </c>
      <c r="H81" s="1">
        <f>AVERAGE(H71:H80)</f>
        <v>31.05</v>
      </c>
      <c r="I81" s="1"/>
      <c r="J81" t="s">
        <v>54</v>
      </c>
      <c r="K81" s="1">
        <f>AVERAGE(K71:K80)</f>
        <v>30.8</v>
      </c>
    </row>
    <row r="82" spans="1:11" x14ac:dyDescent="0.2">
      <c r="A82" s="2">
        <v>43683</v>
      </c>
      <c r="B82" s="3" t="s">
        <v>7</v>
      </c>
      <c r="C82" t="s">
        <v>322</v>
      </c>
    </row>
    <row r="83" spans="1:11" x14ac:dyDescent="0.2">
      <c r="A83" s="2">
        <v>43684</v>
      </c>
      <c r="B83" s="3" t="s">
        <v>60</v>
      </c>
      <c r="C83" t="s">
        <v>323</v>
      </c>
      <c r="G83" s="6" t="s">
        <v>52</v>
      </c>
      <c r="H83" s="6" t="s">
        <v>53</v>
      </c>
      <c r="I83" s="6"/>
      <c r="J83" s="6" t="s">
        <v>52</v>
      </c>
      <c r="K83" s="6" t="s">
        <v>53</v>
      </c>
    </row>
    <row r="84" spans="1:11" x14ac:dyDescent="0.2">
      <c r="A84" s="2">
        <v>43685</v>
      </c>
      <c r="B84" s="3" t="s">
        <v>60</v>
      </c>
      <c r="C84" t="s">
        <v>324</v>
      </c>
      <c r="G84" t="s">
        <v>150</v>
      </c>
      <c r="H84">
        <v>37.5</v>
      </c>
      <c r="J84" t="s">
        <v>150</v>
      </c>
      <c r="K84">
        <v>16</v>
      </c>
    </row>
    <row r="85" spans="1:11" x14ac:dyDescent="0.2">
      <c r="A85" s="2">
        <v>43686</v>
      </c>
      <c r="B85" s="3" t="s">
        <v>60</v>
      </c>
      <c r="C85" t="s">
        <v>325</v>
      </c>
      <c r="H85">
        <v>35.5</v>
      </c>
      <c r="K85">
        <v>11.5</v>
      </c>
    </row>
    <row r="86" spans="1:11" x14ac:dyDescent="0.2">
      <c r="A86" s="2">
        <v>43687</v>
      </c>
      <c r="C86" t="s">
        <v>10</v>
      </c>
      <c r="H86">
        <v>29.5</v>
      </c>
      <c r="K86">
        <v>9</v>
      </c>
    </row>
    <row r="87" spans="1:11" x14ac:dyDescent="0.2">
      <c r="A87" s="2">
        <v>43688</v>
      </c>
      <c r="B87" s="3" t="s">
        <v>60</v>
      </c>
      <c r="C87" t="s">
        <v>325</v>
      </c>
      <c r="H87">
        <v>25</v>
      </c>
      <c r="K87">
        <v>6.5</v>
      </c>
    </row>
    <row r="88" spans="1:11" x14ac:dyDescent="0.2">
      <c r="A88" s="2">
        <v>43689</v>
      </c>
      <c r="B88" s="3" t="s">
        <v>60</v>
      </c>
      <c r="C88" t="s">
        <v>325</v>
      </c>
      <c r="H88">
        <v>24.5</v>
      </c>
      <c r="K88">
        <v>12</v>
      </c>
    </row>
    <row r="89" spans="1:11" x14ac:dyDescent="0.2">
      <c r="A89" s="2">
        <v>43690</v>
      </c>
      <c r="B89" s="3" t="s">
        <v>60</v>
      </c>
      <c r="C89" t="s">
        <v>324</v>
      </c>
      <c r="H89">
        <v>140</v>
      </c>
      <c r="K89">
        <v>18.5</v>
      </c>
    </row>
    <row r="90" spans="1:11" x14ac:dyDescent="0.2">
      <c r="A90" s="2">
        <v>43691</v>
      </c>
      <c r="B90" s="3" t="s">
        <v>60</v>
      </c>
      <c r="C90" t="s">
        <v>324</v>
      </c>
      <c r="H90">
        <v>35</v>
      </c>
      <c r="K90">
        <v>15</v>
      </c>
    </row>
    <row r="91" spans="1:11" x14ac:dyDescent="0.2">
      <c r="A91" s="2">
        <v>43692</v>
      </c>
      <c r="B91" s="3" t="s">
        <v>60</v>
      </c>
      <c r="C91" t="s">
        <v>327</v>
      </c>
      <c r="H91">
        <v>20</v>
      </c>
      <c r="K91">
        <v>9</v>
      </c>
    </row>
    <row r="92" spans="1:11" x14ac:dyDescent="0.2">
      <c r="A92" s="2">
        <v>43693</v>
      </c>
      <c r="B92" s="3" t="s">
        <v>60</v>
      </c>
      <c r="C92" t="s">
        <v>327</v>
      </c>
      <c r="H92">
        <v>8</v>
      </c>
      <c r="K92">
        <v>5.5</v>
      </c>
    </row>
    <row r="93" spans="1:11" x14ac:dyDescent="0.2">
      <c r="A93" s="2">
        <v>43694</v>
      </c>
      <c r="B93" s="3" t="s">
        <v>60</v>
      </c>
      <c r="C93" t="s">
        <v>324</v>
      </c>
      <c r="H93">
        <v>19</v>
      </c>
      <c r="K93">
        <v>9.5</v>
      </c>
    </row>
    <row r="94" spans="1:11" x14ac:dyDescent="0.2">
      <c r="A94" s="2">
        <v>43695</v>
      </c>
      <c r="C94" t="s">
        <v>10</v>
      </c>
      <c r="G94" t="s">
        <v>54</v>
      </c>
      <c r="H94" s="1">
        <f>AVERAGE(H84:H93)</f>
        <v>37.4</v>
      </c>
      <c r="I94" s="1"/>
      <c r="J94" t="s">
        <v>54</v>
      </c>
      <c r="K94" s="1">
        <f>AVERAGE(K84:K93)</f>
        <v>11.25</v>
      </c>
    </row>
    <row r="95" spans="1:11" x14ac:dyDescent="0.2">
      <c r="A95" s="2">
        <v>43696</v>
      </c>
      <c r="B95" s="3" t="s">
        <v>60</v>
      </c>
      <c r="C95" t="s">
        <v>324</v>
      </c>
    </row>
    <row r="96" spans="1:11" x14ac:dyDescent="0.2">
      <c r="A96" s="2">
        <v>43697</v>
      </c>
      <c r="B96" s="3" t="s">
        <v>60</v>
      </c>
      <c r="C96" t="s">
        <v>328</v>
      </c>
      <c r="G96" s="6" t="s">
        <v>52</v>
      </c>
      <c r="H96" s="6" t="s">
        <v>53</v>
      </c>
      <c r="I96" s="6"/>
      <c r="J96" s="6" t="s">
        <v>52</v>
      </c>
      <c r="K96" s="6" t="s">
        <v>53</v>
      </c>
    </row>
    <row r="97" spans="1:11" x14ac:dyDescent="0.2">
      <c r="A97" s="2">
        <v>43698</v>
      </c>
      <c r="B97" s="3" t="s">
        <v>60</v>
      </c>
      <c r="C97" t="s">
        <v>324</v>
      </c>
      <c r="G97" t="s">
        <v>164</v>
      </c>
      <c r="H97">
        <v>109</v>
      </c>
      <c r="J97" t="s">
        <v>164</v>
      </c>
      <c r="K97">
        <v>54.5</v>
      </c>
    </row>
    <row r="98" spans="1:11" x14ac:dyDescent="0.2">
      <c r="A98" s="2">
        <v>43699</v>
      </c>
      <c r="B98" s="3" t="s">
        <v>60</v>
      </c>
      <c r="C98" t="s">
        <v>324</v>
      </c>
      <c r="H98">
        <v>27.5</v>
      </c>
      <c r="K98">
        <v>48.5</v>
      </c>
    </row>
    <row r="99" spans="1:11" x14ac:dyDescent="0.2">
      <c r="A99" s="2">
        <v>43700</v>
      </c>
      <c r="B99" s="3" t="s">
        <v>60</v>
      </c>
      <c r="C99" t="s">
        <v>327</v>
      </c>
      <c r="H99">
        <v>37.5</v>
      </c>
      <c r="K99">
        <v>8.5</v>
      </c>
    </row>
    <row r="100" spans="1:11" x14ac:dyDescent="0.2">
      <c r="A100" s="2">
        <v>43701</v>
      </c>
      <c r="C100" t="s">
        <v>10</v>
      </c>
      <c r="H100">
        <v>114</v>
      </c>
      <c r="K100">
        <v>17</v>
      </c>
    </row>
    <row r="101" spans="1:11" x14ac:dyDescent="0.2">
      <c r="A101" s="2">
        <v>43702</v>
      </c>
      <c r="B101" s="3" t="s">
        <v>60</v>
      </c>
      <c r="C101" t="s">
        <v>327</v>
      </c>
      <c r="H101">
        <v>12.5</v>
      </c>
      <c r="K101">
        <v>12</v>
      </c>
    </row>
    <row r="102" spans="1:11" x14ac:dyDescent="0.2">
      <c r="A102" s="2">
        <v>43703</v>
      </c>
      <c r="B102" s="3" t="s">
        <v>60</v>
      </c>
      <c r="C102" t="s">
        <v>324</v>
      </c>
      <c r="H102">
        <v>31</v>
      </c>
      <c r="K102">
        <v>12</v>
      </c>
    </row>
    <row r="103" spans="1:11" x14ac:dyDescent="0.2">
      <c r="A103" s="2">
        <v>43704</v>
      </c>
      <c r="B103" s="3" t="s">
        <v>7</v>
      </c>
      <c r="C103" t="s">
        <v>330</v>
      </c>
      <c r="H103">
        <v>45.5</v>
      </c>
      <c r="K103">
        <v>9.5</v>
      </c>
    </row>
    <row r="104" spans="1:11" x14ac:dyDescent="0.2">
      <c r="A104" s="2">
        <v>43705</v>
      </c>
      <c r="B104" s="3" t="s">
        <v>7</v>
      </c>
      <c r="C104" s="64" t="s">
        <v>332</v>
      </c>
      <c r="H104">
        <v>35</v>
      </c>
      <c r="K104">
        <v>10.5</v>
      </c>
    </row>
    <row r="105" spans="1:11" x14ac:dyDescent="0.2">
      <c r="A105" s="2">
        <v>43706</v>
      </c>
      <c r="B105" s="3" t="s">
        <v>60</v>
      </c>
      <c r="C105" t="s">
        <v>333</v>
      </c>
      <c r="H105">
        <v>20.5</v>
      </c>
      <c r="K105">
        <v>5</v>
      </c>
    </row>
    <row r="106" spans="1:11" x14ac:dyDescent="0.2">
      <c r="A106" s="2">
        <v>43707</v>
      </c>
      <c r="B106" s="3" t="s">
        <v>60</v>
      </c>
      <c r="C106" t="s">
        <v>334</v>
      </c>
      <c r="H106">
        <v>20.5</v>
      </c>
      <c r="K106">
        <v>8.5</v>
      </c>
    </row>
    <row r="107" spans="1:11" x14ac:dyDescent="0.2">
      <c r="A107" s="2">
        <v>43708</v>
      </c>
      <c r="B107" s="3" t="s">
        <v>60</v>
      </c>
      <c r="C107" t="s">
        <v>335</v>
      </c>
      <c r="G107" t="s">
        <v>54</v>
      </c>
      <c r="H107" s="1">
        <f>AVERAGE(H97:H106)</f>
        <v>45.3</v>
      </c>
      <c r="I107" s="1"/>
      <c r="J107" t="s">
        <v>54</v>
      </c>
      <c r="K107" s="1">
        <f>AVERAGE(K97:K106)</f>
        <v>18.600000000000001</v>
      </c>
    </row>
    <row r="108" spans="1:11" x14ac:dyDescent="0.2">
      <c r="A108" s="2">
        <v>43709</v>
      </c>
      <c r="C108" t="s">
        <v>10</v>
      </c>
    </row>
    <row r="109" spans="1:11" x14ac:dyDescent="0.2">
      <c r="A109" s="2">
        <v>43710</v>
      </c>
      <c r="C109" t="s">
        <v>10</v>
      </c>
    </row>
    <row r="110" spans="1:11" x14ac:dyDescent="0.2">
      <c r="A110" s="2">
        <v>43711</v>
      </c>
      <c r="B110" s="3" t="s">
        <v>7</v>
      </c>
      <c r="C110" t="s">
        <v>337</v>
      </c>
    </row>
    <row r="111" spans="1:11" x14ac:dyDescent="0.2">
      <c r="A111" s="2">
        <v>43712</v>
      </c>
      <c r="B111" s="3" t="s">
        <v>60</v>
      </c>
      <c r="C111" t="s">
        <v>338</v>
      </c>
      <c r="G111" t="s">
        <v>168</v>
      </c>
    </row>
    <row r="112" spans="1:11" x14ac:dyDescent="0.2">
      <c r="A112" s="2">
        <v>43713</v>
      </c>
      <c r="C112" t="s">
        <v>319</v>
      </c>
    </row>
    <row r="113" spans="1:3" x14ac:dyDescent="0.2">
      <c r="A113" s="2">
        <v>43714</v>
      </c>
      <c r="B113" s="3" t="s">
        <v>7</v>
      </c>
      <c r="C113" t="s">
        <v>340</v>
      </c>
    </row>
    <row r="114" spans="1:3" x14ac:dyDescent="0.2">
      <c r="A114" s="2">
        <v>43715</v>
      </c>
      <c r="B114" s="3" t="s">
        <v>60</v>
      </c>
      <c r="C114" t="s">
        <v>341</v>
      </c>
    </row>
    <row r="115" spans="1:3" x14ac:dyDescent="0.2">
      <c r="A115" s="2">
        <v>43716</v>
      </c>
      <c r="B115" s="3" t="s">
        <v>60</v>
      </c>
    </row>
    <row r="116" spans="1:3" x14ac:dyDescent="0.2">
      <c r="A116" s="2">
        <v>43717</v>
      </c>
      <c r="B116" s="3" t="s">
        <v>60</v>
      </c>
    </row>
    <row r="117" spans="1:3" x14ac:dyDescent="0.2">
      <c r="A117" s="2">
        <v>43718</v>
      </c>
      <c r="B117" s="3" t="s">
        <v>60</v>
      </c>
    </row>
    <row r="118" spans="1:3" x14ac:dyDescent="0.2">
      <c r="A118" s="2">
        <v>43719</v>
      </c>
      <c r="B118" s="3" t="s">
        <v>60</v>
      </c>
    </row>
    <row r="119" spans="1:3" x14ac:dyDescent="0.2">
      <c r="A119" s="2">
        <v>43720</v>
      </c>
      <c r="B119" s="3" t="s">
        <v>60</v>
      </c>
      <c r="C119" t="s">
        <v>343</v>
      </c>
    </row>
    <row r="120" spans="1:3" x14ac:dyDescent="0.2">
      <c r="A120" s="2">
        <v>43721</v>
      </c>
      <c r="B120" s="3" t="s">
        <v>60</v>
      </c>
    </row>
    <row r="121" spans="1:3" x14ac:dyDescent="0.2">
      <c r="A121" s="2">
        <v>43722</v>
      </c>
      <c r="C121" t="s">
        <v>344</v>
      </c>
    </row>
    <row r="122" spans="1:3" x14ac:dyDescent="0.2">
      <c r="A122" s="2">
        <v>43723</v>
      </c>
      <c r="B122" s="3" t="s">
        <v>60</v>
      </c>
    </row>
    <row r="123" spans="1:3" x14ac:dyDescent="0.2">
      <c r="A123" s="2">
        <v>43724</v>
      </c>
      <c r="B123" s="3" t="s">
        <v>60</v>
      </c>
      <c r="C123" s="65" t="s">
        <v>345</v>
      </c>
    </row>
    <row r="124" spans="1:3" x14ac:dyDescent="0.2">
      <c r="A124" s="2">
        <v>43725</v>
      </c>
      <c r="B124" s="3" t="s">
        <v>7</v>
      </c>
      <c r="C124" t="s">
        <v>346</v>
      </c>
    </row>
    <row r="125" spans="1:3" x14ac:dyDescent="0.2">
      <c r="A125" s="2">
        <v>43726</v>
      </c>
      <c r="B125" s="3" t="s">
        <v>60</v>
      </c>
      <c r="C125" t="s">
        <v>347</v>
      </c>
    </row>
    <row r="126" spans="1:3" x14ac:dyDescent="0.2">
      <c r="A126" s="2">
        <v>43727</v>
      </c>
      <c r="B126" s="3" t="s">
        <v>60</v>
      </c>
      <c r="C126" t="s">
        <v>348</v>
      </c>
    </row>
    <row r="127" spans="1:3" x14ac:dyDescent="0.2">
      <c r="A127" s="2">
        <v>43728</v>
      </c>
      <c r="B127" s="3" t="s">
        <v>60</v>
      </c>
    </row>
    <row r="128" spans="1:3" x14ac:dyDescent="0.2">
      <c r="A128" s="2">
        <v>43729</v>
      </c>
      <c r="B128" s="3" t="s">
        <v>60</v>
      </c>
      <c r="C128" t="s">
        <v>349</v>
      </c>
    </row>
    <row r="129" spans="1:3" x14ac:dyDescent="0.2">
      <c r="A129" s="2">
        <v>43730</v>
      </c>
      <c r="B129" s="3" t="s">
        <v>60</v>
      </c>
    </row>
    <row r="130" spans="1:3" x14ac:dyDescent="0.2">
      <c r="A130" s="2">
        <v>43731</v>
      </c>
      <c r="B130" s="3" t="s">
        <v>7</v>
      </c>
      <c r="C130" t="s">
        <v>350</v>
      </c>
    </row>
    <row r="131" spans="1:3" x14ac:dyDescent="0.2">
      <c r="A131" s="2">
        <v>43732</v>
      </c>
      <c r="B131" s="3" t="s">
        <v>60</v>
      </c>
    </row>
    <row r="132" spans="1:3" x14ac:dyDescent="0.2">
      <c r="A132" s="2">
        <v>43733</v>
      </c>
      <c r="B132" s="3" t="s">
        <v>60</v>
      </c>
      <c r="C132" t="s">
        <v>352</v>
      </c>
    </row>
    <row r="133" spans="1:3" x14ac:dyDescent="0.2">
      <c r="A133" s="2">
        <v>43734</v>
      </c>
      <c r="B133" s="3" t="s">
        <v>60</v>
      </c>
      <c r="C133" t="s">
        <v>353</v>
      </c>
    </row>
    <row r="134" spans="1:3" x14ac:dyDescent="0.2">
      <c r="A134" s="2">
        <v>43735</v>
      </c>
      <c r="B134" s="3" t="s">
        <v>60</v>
      </c>
      <c r="C134" t="s">
        <v>354</v>
      </c>
    </row>
    <row r="135" spans="1:3" x14ac:dyDescent="0.2">
      <c r="A135" s="2">
        <v>43736</v>
      </c>
      <c r="B135" s="3" t="s">
        <v>60</v>
      </c>
      <c r="C135" t="s">
        <v>355</v>
      </c>
    </row>
    <row r="136" spans="1:3" x14ac:dyDescent="0.2">
      <c r="A136" s="2">
        <v>43737</v>
      </c>
      <c r="C136" t="s">
        <v>10</v>
      </c>
    </row>
    <row r="137" spans="1:3" x14ac:dyDescent="0.2">
      <c r="A137" s="2">
        <v>43738</v>
      </c>
      <c r="B137" s="3" t="s">
        <v>60</v>
      </c>
      <c r="C137" t="s">
        <v>357</v>
      </c>
    </row>
    <row r="138" spans="1:3" x14ac:dyDescent="0.2">
      <c r="A138" s="2">
        <v>43739</v>
      </c>
      <c r="B138" s="3" t="s">
        <v>60</v>
      </c>
      <c r="C138" t="s">
        <v>358</v>
      </c>
    </row>
    <row r="139" spans="1:3" x14ac:dyDescent="0.2">
      <c r="A139" s="2">
        <v>43740</v>
      </c>
      <c r="B139" s="3" t="s">
        <v>60</v>
      </c>
      <c r="C139" t="s">
        <v>359</v>
      </c>
    </row>
    <row r="140" spans="1:3" x14ac:dyDescent="0.2">
      <c r="A140" s="2">
        <v>43741</v>
      </c>
      <c r="B140" s="3" t="s">
        <v>60</v>
      </c>
      <c r="C140" t="s">
        <v>360</v>
      </c>
    </row>
    <row r="141" spans="1:3" x14ac:dyDescent="0.2">
      <c r="A141" s="2">
        <v>43742</v>
      </c>
      <c r="B141" s="3" t="s">
        <v>60</v>
      </c>
      <c r="C141" t="s">
        <v>361</v>
      </c>
    </row>
    <row r="142" spans="1:3" x14ac:dyDescent="0.2">
      <c r="A142" s="2">
        <v>43743</v>
      </c>
      <c r="C142" t="s">
        <v>10</v>
      </c>
    </row>
    <row r="143" spans="1:3" x14ac:dyDescent="0.2">
      <c r="A143" s="2">
        <v>43744</v>
      </c>
      <c r="B143" s="3" t="s">
        <v>60</v>
      </c>
      <c r="C143" t="s">
        <v>362</v>
      </c>
    </row>
    <row r="144" spans="1:3" x14ac:dyDescent="0.2">
      <c r="A144" s="2">
        <v>43745</v>
      </c>
      <c r="B144" s="3" t="s">
        <v>60</v>
      </c>
      <c r="C144" t="s">
        <v>363</v>
      </c>
    </row>
    <row r="145" spans="1:3" x14ac:dyDescent="0.2">
      <c r="A145" s="2">
        <v>43746</v>
      </c>
      <c r="B145" s="3" t="s">
        <v>60</v>
      </c>
    </row>
    <row r="146" spans="1:3" x14ac:dyDescent="0.2">
      <c r="A146" s="2">
        <v>43747</v>
      </c>
      <c r="C146" t="s">
        <v>10</v>
      </c>
    </row>
    <row r="147" spans="1:3" x14ac:dyDescent="0.2">
      <c r="A147" s="2">
        <v>43748</v>
      </c>
      <c r="C147" t="s">
        <v>10</v>
      </c>
    </row>
    <row r="148" spans="1:3" x14ac:dyDescent="0.2">
      <c r="A148" s="2">
        <v>43749</v>
      </c>
      <c r="B148" s="3" t="s">
        <v>60</v>
      </c>
      <c r="C148" t="s">
        <v>364</v>
      </c>
    </row>
    <row r="149" spans="1:3" x14ac:dyDescent="0.2">
      <c r="A149" s="2">
        <v>43750</v>
      </c>
      <c r="C149" t="s">
        <v>10</v>
      </c>
    </row>
    <row r="150" spans="1:3" x14ac:dyDescent="0.2">
      <c r="A150" s="2">
        <v>43751</v>
      </c>
      <c r="C150" t="s">
        <v>10</v>
      </c>
    </row>
    <row r="151" spans="1:3" x14ac:dyDescent="0.2">
      <c r="A151" s="2">
        <v>43752</v>
      </c>
      <c r="B151" s="3" t="s">
        <v>60</v>
      </c>
      <c r="C151" t="s">
        <v>365</v>
      </c>
    </row>
    <row r="152" spans="1:3" x14ac:dyDescent="0.2">
      <c r="A152" s="2">
        <v>43753</v>
      </c>
      <c r="B152" s="3" t="s">
        <v>60</v>
      </c>
      <c r="C152" t="s">
        <v>367</v>
      </c>
    </row>
    <row r="153" spans="1:3" x14ac:dyDescent="0.2">
      <c r="A153" s="2">
        <v>43754</v>
      </c>
      <c r="C153" t="s">
        <v>368</v>
      </c>
    </row>
    <row r="154" spans="1:3" x14ac:dyDescent="0.2">
      <c r="A154" s="2">
        <v>43755</v>
      </c>
      <c r="B154" s="3" t="s">
        <v>60</v>
      </c>
      <c r="C154" t="s">
        <v>370</v>
      </c>
    </row>
    <row r="155" spans="1:3" x14ac:dyDescent="0.2">
      <c r="A155" s="2">
        <v>43756</v>
      </c>
      <c r="C155" t="s">
        <v>10</v>
      </c>
    </row>
    <row r="156" spans="1:3" x14ac:dyDescent="0.2">
      <c r="A156" s="2">
        <v>43757</v>
      </c>
      <c r="C156" t="s">
        <v>10</v>
      </c>
    </row>
    <row r="157" spans="1:3" x14ac:dyDescent="0.2">
      <c r="A157" s="2">
        <v>43758</v>
      </c>
      <c r="C157" t="s">
        <v>10</v>
      </c>
    </row>
    <row r="158" spans="1:3" x14ac:dyDescent="0.2">
      <c r="A158" s="2">
        <v>43759</v>
      </c>
      <c r="B158" s="3" t="s">
        <v>60</v>
      </c>
      <c r="C158" t="s">
        <v>371</v>
      </c>
    </row>
    <row r="159" spans="1:3" x14ac:dyDescent="0.2">
      <c r="A159" s="2">
        <v>43760</v>
      </c>
      <c r="B159" s="3" t="s">
        <v>60</v>
      </c>
      <c r="C159" t="s">
        <v>372</v>
      </c>
    </row>
    <row r="160" spans="1:3" x14ac:dyDescent="0.2">
      <c r="A160" s="2">
        <v>43761</v>
      </c>
      <c r="B160" s="3" t="s">
        <v>60</v>
      </c>
      <c r="C160" t="s">
        <v>373</v>
      </c>
    </row>
    <row r="161" spans="1:3" x14ac:dyDescent="0.2">
      <c r="A161" s="2">
        <v>43762</v>
      </c>
      <c r="B161" s="3" t="s">
        <v>60</v>
      </c>
      <c r="C161" t="s">
        <v>374</v>
      </c>
    </row>
    <row r="162" spans="1:3" x14ac:dyDescent="0.2">
      <c r="A162" s="2">
        <v>43763</v>
      </c>
      <c r="B162" s="3" t="s">
        <v>60</v>
      </c>
      <c r="C162" t="s">
        <v>375</v>
      </c>
    </row>
    <row r="163" spans="1:3" x14ac:dyDescent="0.2">
      <c r="A163" s="2">
        <v>43764</v>
      </c>
      <c r="C163" t="s">
        <v>10</v>
      </c>
    </row>
    <row r="164" spans="1:3" x14ac:dyDescent="0.2">
      <c r="A164" s="2">
        <v>43765</v>
      </c>
      <c r="C164" t="s">
        <v>10</v>
      </c>
    </row>
    <row r="165" spans="1:3" x14ac:dyDescent="0.2">
      <c r="A165" s="2">
        <v>43766</v>
      </c>
      <c r="B165" s="3" t="s">
        <v>60</v>
      </c>
      <c r="C165" t="s">
        <v>376</v>
      </c>
    </row>
    <row r="166" spans="1:3" x14ac:dyDescent="0.2">
      <c r="A166" s="2">
        <v>43767</v>
      </c>
      <c r="B166" s="3" t="s">
        <v>7</v>
      </c>
      <c r="C166" t="s">
        <v>378</v>
      </c>
    </row>
    <row r="167" spans="1:3" x14ac:dyDescent="0.2">
      <c r="A167" s="2">
        <v>43768</v>
      </c>
      <c r="B167" s="3" t="s">
        <v>60</v>
      </c>
    </row>
    <row r="168" spans="1:3" x14ac:dyDescent="0.2">
      <c r="A168" s="2">
        <v>43769</v>
      </c>
      <c r="B168" s="3" t="s">
        <v>60</v>
      </c>
      <c r="C168" t="s">
        <v>379</v>
      </c>
    </row>
    <row r="169" spans="1:3" x14ac:dyDescent="0.2">
      <c r="A169" s="2">
        <v>43770</v>
      </c>
      <c r="C169" s="63" t="s">
        <v>381</v>
      </c>
    </row>
    <row r="170" spans="1:3" x14ac:dyDescent="0.2">
      <c r="A170" s="2">
        <v>43771</v>
      </c>
      <c r="C170" t="s">
        <v>10</v>
      </c>
    </row>
    <row r="171" spans="1:3" x14ac:dyDescent="0.2">
      <c r="A171" s="2">
        <v>43772</v>
      </c>
      <c r="C171" t="s">
        <v>10</v>
      </c>
    </row>
    <row r="172" spans="1:3" x14ac:dyDescent="0.2">
      <c r="A172" s="2">
        <v>43773</v>
      </c>
      <c r="B172" s="3" t="s">
        <v>7</v>
      </c>
      <c r="C172" t="s">
        <v>383</v>
      </c>
    </row>
    <row r="173" spans="1:3" x14ac:dyDescent="0.2">
      <c r="A173" s="2">
        <v>43774</v>
      </c>
      <c r="B173" s="3" t="s">
        <v>7</v>
      </c>
      <c r="C173" t="s">
        <v>384</v>
      </c>
    </row>
    <row r="174" spans="1:3" x14ac:dyDescent="0.2">
      <c r="A174" s="2">
        <v>43775</v>
      </c>
      <c r="B174" s="3" t="s">
        <v>60</v>
      </c>
    </row>
    <row r="175" spans="1:3" x14ac:dyDescent="0.2">
      <c r="A175" s="2">
        <v>43776</v>
      </c>
      <c r="B175" s="3" t="s">
        <v>60</v>
      </c>
      <c r="C175" s="65" t="s">
        <v>385</v>
      </c>
    </row>
    <row r="176" spans="1:3" x14ac:dyDescent="0.2">
      <c r="A176" s="2">
        <v>43777</v>
      </c>
      <c r="B176" s="3" t="s">
        <v>60</v>
      </c>
      <c r="C176" t="s">
        <v>386</v>
      </c>
    </row>
    <row r="177" spans="1:3" x14ac:dyDescent="0.2">
      <c r="A177" s="2">
        <v>43778</v>
      </c>
      <c r="C177" t="s">
        <v>10</v>
      </c>
    </row>
    <row r="178" spans="1:3" x14ac:dyDescent="0.2">
      <c r="A178" s="2">
        <v>43779</v>
      </c>
      <c r="C178" t="s">
        <v>10</v>
      </c>
    </row>
    <row r="179" spans="1:3" x14ac:dyDescent="0.2">
      <c r="A179" s="2">
        <v>43780</v>
      </c>
      <c r="B179" s="3" t="s">
        <v>60</v>
      </c>
      <c r="C179" t="s">
        <v>387</v>
      </c>
    </row>
    <row r="180" spans="1:3" x14ac:dyDescent="0.2">
      <c r="A180" s="2">
        <v>43781</v>
      </c>
      <c r="B180" s="3" t="s">
        <v>60</v>
      </c>
      <c r="C180" t="s">
        <v>388</v>
      </c>
    </row>
    <row r="181" spans="1:3" x14ac:dyDescent="0.2">
      <c r="A181" s="2">
        <v>43782</v>
      </c>
      <c r="C181" s="60" t="s">
        <v>389</v>
      </c>
    </row>
    <row r="182" spans="1:3" x14ac:dyDescent="0.2">
      <c r="A182" s="2">
        <v>43783</v>
      </c>
      <c r="B182" s="3" t="s">
        <v>15</v>
      </c>
      <c r="C182" t="s">
        <v>390</v>
      </c>
    </row>
    <row r="183" spans="1:3" x14ac:dyDescent="0.2">
      <c r="A183" s="2">
        <v>43784</v>
      </c>
      <c r="B183" s="3" t="s">
        <v>60</v>
      </c>
      <c r="C183" t="s">
        <v>391</v>
      </c>
    </row>
    <row r="184" spans="1:3" x14ac:dyDescent="0.2">
      <c r="A184" s="2">
        <v>43785</v>
      </c>
      <c r="B184" s="3" t="s">
        <v>60</v>
      </c>
      <c r="C184" t="s">
        <v>392</v>
      </c>
    </row>
    <row r="185" spans="1:3" x14ac:dyDescent="0.2">
      <c r="A185" s="2">
        <v>43786</v>
      </c>
      <c r="C185" t="s">
        <v>10</v>
      </c>
    </row>
    <row r="186" spans="1:3" x14ac:dyDescent="0.2">
      <c r="A186" s="2">
        <v>43787</v>
      </c>
      <c r="C186" t="s">
        <v>10</v>
      </c>
    </row>
    <row r="187" spans="1:3" x14ac:dyDescent="0.2">
      <c r="A187" s="2">
        <v>43788</v>
      </c>
      <c r="B187" s="3" t="s">
        <v>7</v>
      </c>
      <c r="C187" s="63" t="s">
        <v>393</v>
      </c>
    </row>
    <row r="188" spans="1:3" x14ac:dyDescent="0.2">
      <c r="A188" s="2">
        <v>43789</v>
      </c>
      <c r="C188" t="s">
        <v>394</v>
      </c>
    </row>
    <row r="189" spans="1:3" x14ac:dyDescent="0.2">
      <c r="A189" s="2">
        <v>43790</v>
      </c>
      <c r="C189" t="s">
        <v>395</v>
      </c>
    </row>
    <row r="190" spans="1:3" x14ac:dyDescent="0.2">
      <c r="A190" s="2">
        <v>43791</v>
      </c>
      <c r="C190" s="63" t="s">
        <v>396</v>
      </c>
    </row>
    <row r="191" spans="1:3" x14ac:dyDescent="0.2">
      <c r="A191" s="2">
        <v>43792</v>
      </c>
      <c r="C191" t="s">
        <v>10</v>
      </c>
    </row>
    <row r="192" spans="1:3" x14ac:dyDescent="0.2">
      <c r="A192" s="2">
        <v>43793</v>
      </c>
      <c r="C192" t="s">
        <v>397</v>
      </c>
    </row>
    <row r="193" spans="1:3" x14ac:dyDescent="0.2">
      <c r="A193" s="2">
        <v>43794</v>
      </c>
      <c r="B193" s="3" t="s">
        <v>60</v>
      </c>
      <c r="C193" t="s">
        <v>398</v>
      </c>
    </row>
    <row r="194" spans="1:3" x14ac:dyDescent="0.2">
      <c r="A194" s="2">
        <v>43795</v>
      </c>
      <c r="B194" s="3" t="s">
        <v>60</v>
      </c>
      <c r="C194" t="s">
        <v>399</v>
      </c>
    </row>
    <row r="195" spans="1:3" x14ac:dyDescent="0.2">
      <c r="A195" s="2">
        <v>43796</v>
      </c>
      <c r="C195" t="s">
        <v>10</v>
      </c>
    </row>
    <row r="196" spans="1:3" x14ac:dyDescent="0.2">
      <c r="A196" s="2">
        <v>43797</v>
      </c>
      <c r="C196" t="s">
        <v>10</v>
      </c>
    </row>
    <row r="197" spans="1:3" x14ac:dyDescent="0.2">
      <c r="A197" s="2">
        <v>43798</v>
      </c>
      <c r="C197" t="s">
        <v>10</v>
      </c>
    </row>
    <row r="198" spans="1:3" x14ac:dyDescent="0.2">
      <c r="A198" s="2">
        <v>43799</v>
      </c>
      <c r="C198" t="s">
        <v>10</v>
      </c>
    </row>
    <row r="199" spans="1:3" x14ac:dyDescent="0.2">
      <c r="A199" s="2">
        <v>43800</v>
      </c>
      <c r="B199" s="3" t="s">
        <v>60</v>
      </c>
      <c r="C199" t="s">
        <v>400</v>
      </c>
    </row>
    <row r="200" spans="1:3" x14ac:dyDescent="0.2">
      <c r="A200" s="2">
        <v>43801</v>
      </c>
      <c r="B200" s="3" t="s">
        <v>60</v>
      </c>
      <c r="C200" t="s">
        <v>401</v>
      </c>
    </row>
    <row r="201" spans="1:3" x14ac:dyDescent="0.2">
      <c r="A201" s="2">
        <v>43802</v>
      </c>
      <c r="C201" t="s">
        <v>402</v>
      </c>
    </row>
    <row r="202" spans="1:3" x14ac:dyDescent="0.2">
      <c r="A202" s="2">
        <v>43803</v>
      </c>
      <c r="B202" s="3" t="s">
        <v>60</v>
      </c>
      <c r="C202" t="s">
        <v>403</v>
      </c>
    </row>
    <row r="203" spans="1:3" x14ac:dyDescent="0.2">
      <c r="A203" s="2">
        <v>43804</v>
      </c>
      <c r="B203" s="3" t="s">
        <v>7</v>
      </c>
      <c r="C203" t="s">
        <v>404</v>
      </c>
    </row>
    <row r="204" spans="1:3" x14ac:dyDescent="0.2">
      <c r="A204" s="2">
        <v>43805</v>
      </c>
      <c r="B204" s="3" t="s">
        <v>7</v>
      </c>
      <c r="C204" t="s">
        <v>405</v>
      </c>
    </row>
    <row r="205" spans="1:3" x14ac:dyDescent="0.2">
      <c r="A205" s="2">
        <v>43806</v>
      </c>
      <c r="C205" t="s">
        <v>10</v>
      </c>
    </row>
    <row r="206" spans="1:3" x14ac:dyDescent="0.2">
      <c r="A206" s="2">
        <v>43807</v>
      </c>
      <c r="C206" t="s">
        <v>10</v>
      </c>
    </row>
    <row r="207" spans="1:3" x14ac:dyDescent="0.2">
      <c r="A207" s="2">
        <v>43808</v>
      </c>
      <c r="B207" s="3" t="s">
        <v>60</v>
      </c>
      <c r="C207" t="s">
        <v>406</v>
      </c>
    </row>
    <row r="208" spans="1:3" x14ac:dyDescent="0.2">
      <c r="A208" s="2">
        <v>43809</v>
      </c>
      <c r="C208" t="s">
        <v>407</v>
      </c>
    </row>
    <row r="209" spans="1:3" x14ac:dyDescent="0.2">
      <c r="A209" s="2">
        <v>43810</v>
      </c>
      <c r="B209" s="3" t="s">
        <v>60</v>
      </c>
      <c r="C209" t="s">
        <v>408</v>
      </c>
    </row>
    <row r="210" spans="1:3" x14ac:dyDescent="0.2">
      <c r="A210" s="2">
        <v>43811</v>
      </c>
      <c r="B210" s="3" t="s">
        <v>60</v>
      </c>
    </row>
    <row r="211" spans="1:3" x14ac:dyDescent="0.2">
      <c r="A211" s="2">
        <v>43812</v>
      </c>
      <c r="B211" s="3" t="s">
        <v>60</v>
      </c>
      <c r="C211" s="66" t="s">
        <v>409</v>
      </c>
    </row>
    <row r="212" spans="1:3" x14ac:dyDescent="0.2">
      <c r="A212" s="2">
        <v>43813</v>
      </c>
      <c r="B212" s="3" t="s">
        <v>60</v>
      </c>
      <c r="C212" s="66" t="s">
        <v>410</v>
      </c>
    </row>
    <row r="213" spans="1:3" x14ac:dyDescent="0.2">
      <c r="A213" s="2">
        <v>43814</v>
      </c>
      <c r="C213" s="66" t="s">
        <v>411</v>
      </c>
    </row>
    <row r="214" spans="1:3" x14ac:dyDescent="0.2">
      <c r="A214" s="2">
        <v>43815</v>
      </c>
      <c r="B214" s="3" t="s">
        <v>60</v>
      </c>
      <c r="C214" s="66" t="s">
        <v>412</v>
      </c>
    </row>
    <row r="215" spans="1:3" x14ac:dyDescent="0.2">
      <c r="A215" s="2">
        <v>43816</v>
      </c>
      <c r="B215" s="3" t="s">
        <v>60</v>
      </c>
      <c r="C215" t="s">
        <v>413</v>
      </c>
    </row>
    <row r="216" spans="1:3" x14ac:dyDescent="0.2">
      <c r="A216" s="2">
        <v>43817</v>
      </c>
      <c r="B216" s="3" t="s">
        <v>60</v>
      </c>
      <c r="C216" t="s">
        <v>414</v>
      </c>
    </row>
    <row r="217" spans="1:3" x14ac:dyDescent="0.2">
      <c r="A217" s="2">
        <v>43818</v>
      </c>
      <c r="C217" t="s">
        <v>415</v>
      </c>
    </row>
    <row r="218" spans="1:3" x14ac:dyDescent="0.2">
      <c r="A218" s="2">
        <v>43819</v>
      </c>
    </row>
    <row r="219" spans="1:3" x14ac:dyDescent="0.2">
      <c r="A219" s="2">
        <v>43820</v>
      </c>
      <c r="B219" s="3" t="s">
        <v>60</v>
      </c>
      <c r="C219" t="s">
        <v>416</v>
      </c>
    </row>
    <row r="220" spans="1:3" x14ac:dyDescent="0.2">
      <c r="A220" s="2">
        <v>43821</v>
      </c>
      <c r="B220" s="3" t="s">
        <v>60</v>
      </c>
      <c r="C220" t="s">
        <v>417</v>
      </c>
    </row>
    <row r="221" spans="1:3" x14ac:dyDescent="0.2">
      <c r="A221" s="2">
        <v>43822</v>
      </c>
      <c r="C221" t="s">
        <v>420</v>
      </c>
    </row>
    <row r="222" spans="1:3" x14ac:dyDescent="0.2">
      <c r="A222" s="2">
        <v>43823</v>
      </c>
      <c r="C222" t="s">
        <v>10</v>
      </c>
    </row>
    <row r="223" spans="1:3" x14ac:dyDescent="0.2">
      <c r="A223" s="2">
        <v>43824</v>
      </c>
      <c r="C223" t="s">
        <v>10</v>
      </c>
    </row>
    <row r="224" spans="1:3" x14ac:dyDescent="0.2">
      <c r="A224" s="2">
        <v>43825</v>
      </c>
      <c r="C224" s="66" t="s">
        <v>418</v>
      </c>
    </row>
    <row r="225" spans="1:3" x14ac:dyDescent="0.2">
      <c r="A225" s="2">
        <v>43826</v>
      </c>
      <c r="B225" s="3" t="s">
        <v>60</v>
      </c>
      <c r="C225" t="s">
        <v>419</v>
      </c>
    </row>
    <row r="226" spans="1:3" x14ac:dyDescent="0.2">
      <c r="A226" s="2">
        <v>43827</v>
      </c>
      <c r="B226" s="3" t="s">
        <v>60</v>
      </c>
      <c r="C226" t="s">
        <v>419</v>
      </c>
    </row>
    <row r="227" spans="1:3" x14ac:dyDescent="0.2">
      <c r="A227" s="2">
        <v>43828</v>
      </c>
      <c r="C227" t="s">
        <v>10</v>
      </c>
    </row>
    <row r="228" spans="1:3" x14ac:dyDescent="0.2">
      <c r="A228" s="2">
        <v>43829</v>
      </c>
      <c r="C228" t="s">
        <v>421</v>
      </c>
    </row>
    <row r="229" spans="1:3" x14ac:dyDescent="0.2">
      <c r="A229" s="2">
        <v>43830</v>
      </c>
      <c r="C229" t="s">
        <v>422</v>
      </c>
    </row>
    <row r="230" spans="1:3" x14ac:dyDescent="0.2">
      <c r="A230" s="2">
        <v>43831</v>
      </c>
      <c r="B230" s="3" t="s">
        <v>60</v>
      </c>
    </row>
    <row r="231" spans="1:3" x14ac:dyDescent="0.2">
      <c r="A231" s="2">
        <v>43832</v>
      </c>
    </row>
    <row r="232" spans="1:3" x14ac:dyDescent="0.2">
      <c r="A232" s="2">
        <v>43833</v>
      </c>
      <c r="C232" t="s">
        <v>423</v>
      </c>
    </row>
    <row r="233" spans="1:3" x14ac:dyDescent="0.2">
      <c r="A233" s="2">
        <v>43834</v>
      </c>
      <c r="C233" t="s">
        <v>10</v>
      </c>
    </row>
    <row r="234" spans="1:3" x14ac:dyDescent="0.2">
      <c r="A234" s="2">
        <v>43835</v>
      </c>
      <c r="C234" t="s">
        <v>424</v>
      </c>
    </row>
    <row r="235" spans="1:3" x14ac:dyDescent="0.2">
      <c r="A235" s="2">
        <v>43836</v>
      </c>
      <c r="B235" s="3" t="s">
        <v>60</v>
      </c>
      <c r="C235" t="s">
        <v>425</v>
      </c>
    </row>
    <row r="236" spans="1:3" x14ac:dyDescent="0.2">
      <c r="A236" s="2">
        <v>43837</v>
      </c>
      <c r="B236" s="3" t="s">
        <v>60</v>
      </c>
      <c r="C236" s="66" t="s">
        <v>426</v>
      </c>
    </row>
    <row r="237" spans="1:3" x14ac:dyDescent="0.2">
      <c r="A237" s="2">
        <v>43838</v>
      </c>
      <c r="B237" s="3" t="s">
        <v>60</v>
      </c>
      <c r="C237" s="66" t="s">
        <v>427</v>
      </c>
    </row>
    <row r="238" spans="1:3" x14ac:dyDescent="0.2">
      <c r="A238" s="2">
        <v>43839</v>
      </c>
      <c r="B238" s="3" t="s">
        <v>60</v>
      </c>
      <c r="C238" s="66" t="s">
        <v>428</v>
      </c>
    </row>
    <row r="239" spans="1:3" x14ac:dyDescent="0.2">
      <c r="A239" s="2">
        <v>43840</v>
      </c>
      <c r="C239" t="s">
        <v>429</v>
      </c>
    </row>
    <row r="240" spans="1:3" x14ac:dyDescent="0.2">
      <c r="A240" s="2">
        <v>43841</v>
      </c>
      <c r="C240" t="s">
        <v>10</v>
      </c>
    </row>
    <row r="241" spans="1:3" x14ac:dyDescent="0.2">
      <c r="A241" s="2">
        <v>43842</v>
      </c>
      <c r="B241" s="3" t="s">
        <v>7</v>
      </c>
      <c r="C241" s="66" t="s">
        <v>463</v>
      </c>
    </row>
    <row r="242" spans="1:3" x14ac:dyDescent="0.2">
      <c r="A242" s="2">
        <v>43843</v>
      </c>
      <c r="B242" s="3" t="s">
        <v>60</v>
      </c>
      <c r="C242" s="66" t="s">
        <v>464</v>
      </c>
    </row>
    <row r="243" spans="1:3" x14ac:dyDescent="0.2">
      <c r="A243" s="2">
        <v>43844</v>
      </c>
      <c r="B243" s="3" t="s">
        <v>60</v>
      </c>
      <c r="C243" s="66" t="s">
        <v>465</v>
      </c>
    </row>
    <row r="244" spans="1:3" x14ac:dyDescent="0.2">
      <c r="A244" s="2">
        <v>43845</v>
      </c>
      <c r="B244" s="3" t="s">
        <v>60</v>
      </c>
      <c r="C244" s="66" t="s">
        <v>466</v>
      </c>
    </row>
    <row r="245" spans="1:3" x14ac:dyDescent="0.2">
      <c r="A245" s="2">
        <v>43846</v>
      </c>
      <c r="B245" s="3" t="s">
        <v>60</v>
      </c>
      <c r="C245" t="s">
        <v>467</v>
      </c>
    </row>
    <row r="246" spans="1:3" x14ac:dyDescent="0.2">
      <c r="A246" s="2">
        <v>43847</v>
      </c>
      <c r="B246" s="3" t="s">
        <v>60</v>
      </c>
      <c r="C246" s="66" t="s">
        <v>468</v>
      </c>
    </row>
    <row r="247" spans="1:3" x14ac:dyDescent="0.2">
      <c r="A247" s="2">
        <v>43848</v>
      </c>
      <c r="C247" t="s">
        <v>10</v>
      </c>
    </row>
    <row r="248" spans="1:3" x14ac:dyDescent="0.2">
      <c r="A248" s="2">
        <v>43849</v>
      </c>
      <c r="C248" t="s">
        <v>10</v>
      </c>
    </row>
    <row r="249" spans="1:3" x14ac:dyDescent="0.2">
      <c r="A249" s="2">
        <v>43850</v>
      </c>
      <c r="C249" t="s">
        <v>10</v>
      </c>
    </row>
    <row r="250" spans="1:3" x14ac:dyDescent="0.2">
      <c r="A250" s="2">
        <v>43851</v>
      </c>
      <c r="B250" s="3" t="s">
        <v>7</v>
      </c>
      <c r="C250" s="66" t="s">
        <v>469</v>
      </c>
    </row>
    <row r="251" spans="1:3" x14ac:dyDescent="0.2">
      <c r="A251" s="2">
        <v>43852</v>
      </c>
      <c r="C251" s="66" t="s">
        <v>470</v>
      </c>
    </row>
    <row r="252" spans="1:3" x14ac:dyDescent="0.2">
      <c r="A252" s="2">
        <v>43853</v>
      </c>
      <c r="B252" s="3" t="s">
        <v>60</v>
      </c>
      <c r="C252" s="66" t="s">
        <v>471</v>
      </c>
    </row>
    <row r="253" spans="1:3" x14ac:dyDescent="0.2">
      <c r="A253" s="2">
        <v>43854</v>
      </c>
      <c r="B253" s="3" t="s">
        <v>60</v>
      </c>
      <c r="C253" s="66" t="s">
        <v>472</v>
      </c>
    </row>
    <row r="254" spans="1:3" x14ac:dyDescent="0.2">
      <c r="A254" s="2">
        <v>43855</v>
      </c>
      <c r="C254" t="s">
        <v>10</v>
      </c>
    </row>
    <row r="255" spans="1:3" x14ac:dyDescent="0.2">
      <c r="A255" s="2">
        <v>43856</v>
      </c>
      <c r="C255" t="s">
        <v>10</v>
      </c>
    </row>
    <row r="256" spans="1:3" x14ac:dyDescent="0.2">
      <c r="A256" s="2">
        <v>43857</v>
      </c>
      <c r="B256" s="3" t="s">
        <v>60</v>
      </c>
      <c r="C256" s="66" t="s">
        <v>473</v>
      </c>
    </row>
    <row r="257" spans="1:3" x14ac:dyDescent="0.2">
      <c r="A257" s="2">
        <v>43858</v>
      </c>
      <c r="C257" t="s">
        <v>474</v>
      </c>
    </row>
    <row r="258" spans="1:3" x14ac:dyDescent="0.2">
      <c r="A258" s="2">
        <v>43859</v>
      </c>
      <c r="B258" s="3" t="s">
        <v>60</v>
      </c>
      <c r="C258" t="s">
        <v>475</v>
      </c>
    </row>
    <row r="259" spans="1:3" x14ac:dyDescent="0.2">
      <c r="A259" s="2">
        <v>43860</v>
      </c>
      <c r="B259" s="3" t="s">
        <v>60</v>
      </c>
      <c r="C259" t="s">
        <v>476</v>
      </c>
    </row>
    <row r="260" spans="1:3" x14ac:dyDescent="0.2">
      <c r="A260" s="2">
        <v>43861</v>
      </c>
      <c r="B260" s="3" t="s">
        <v>60</v>
      </c>
      <c r="C260" s="66" t="s">
        <v>477</v>
      </c>
    </row>
    <row r="261" spans="1:3" x14ac:dyDescent="0.2">
      <c r="A261" s="2">
        <v>43862</v>
      </c>
      <c r="C261" t="s">
        <v>10</v>
      </c>
    </row>
    <row r="262" spans="1:3" x14ac:dyDescent="0.2">
      <c r="A262" s="2">
        <v>43863</v>
      </c>
      <c r="C262" t="s">
        <v>478</v>
      </c>
    </row>
    <row r="263" spans="1:3" x14ac:dyDescent="0.2">
      <c r="A263" s="2">
        <v>43864</v>
      </c>
      <c r="B263" s="3" t="s">
        <v>60</v>
      </c>
      <c r="C263" s="66" t="s">
        <v>479</v>
      </c>
    </row>
    <row r="264" spans="1:3" x14ac:dyDescent="0.2">
      <c r="A264" s="2">
        <v>43865</v>
      </c>
      <c r="B264" s="3" t="s">
        <v>60</v>
      </c>
      <c r="C264" t="s">
        <v>480</v>
      </c>
    </row>
    <row r="265" spans="1:3" x14ac:dyDescent="0.2">
      <c r="A265" s="2">
        <v>43866</v>
      </c>
      <c r="B265" s="3" t="s">
        <v>60</v>
      </c>
      <c r="C265" s="66" t="s">
        <v>481</v>
      </c>
    </row>
    <row r="266" spans="1:3" x14ac:dyDescent="0.2">
      <c r="A266" s="2">
        <v>43867</v>
      </c>
      <c r="B266" s="3" t="s">
        <v>60</v>
      </c>
      <c r="C266" s="66" t="s">
        <v>482</v>
      </c>
    </row>
    <row r="267" spans="1:3" x14ac:dyDescent="0.2">
      <c r="A267" s="2">
        <v>43868</v>
      </c>
      <c r="B267" s="3" t="s">
        <v>60</v>
      </c>
      <c r="C267" s="66" t="s">
        <v>483</v>
      </c>
    </row>
    <row r="268" spans="1:3" x14ac:dyDescent="0.2">
      <c r="A268" s="2">
        <v>43869</v>
      </c>
      <c r="C268" t="s">
        <v>10</v>
      </c>
    </row>
    <row r="269" spans="1:3" x14ac:dyDescent="0.2">
      <c r="A269" s="2">
        <v>43870</v>
      </c>
      <c r="C269" t="s">
        <v>10</v>
      </c>
    </row>
    <row r="270" spans="1:3" x14ac:dyDescent="0.2">
      <c r="A270" s="2">
        <v>43871</v>
      </c>
      <c r="B270" s="3" t="s">
        <v>60</v>
      </c>
      <c r="C270" s="66" t="s">
        <v>484</v>
      </c>
    </row>
    <row r="271" spans="1:3" x14ac:dyDescent="0.2">
      <c r="A271" s="2">
        <v>43872</v>
      </c>
      <c r="B271" s="3" t="s">
        <v>60</v>
      </c>
      <c r="C271" s="66" t="s">
        <v>485</v>
      </c>
    </row>
    <row r="272" spans="1:3" x14ac:dyDescent="0.2">
      <c r="A272" s="2">
        <v>43873</v>
      </c>
      <c r="C272" s="66" t="s">
        <v>486</v>
      </c>
    </row>
    <row r="273" spans="1:3" x14ac:dyDescent="0.2">
      <c r="A273" s="2">
        <v>43874</v>
      </c>
      <c r="C273" t="s">
        <v>10</v>
      </c>
    </row>
    <row r="274" spans="1:3" x14ac:dyDescent="0.2">
      <c r="A274" s="2">
        <v>43875</v>
      </c>
      <c r="C274" t="s">
        <v>487</v>
      </c>
    </row>
    <row r="275" spans="1:3" x14ac:dyDescent="0.2">
      <c r="A275" s="2">
        <v>43876</v>
      </c>
      <c r="B275" s="3" t="s">
        <v>60</v>
      </c>
      <c r="C275" t="s">
        <v>488</v>
      </c>
    </row>
    <row r="276" spans="1:3" x14ac:dyDescent="0.2">
      <c r="A276" s="2">
        <v>43877</v>
      </c>
      <c r="C276" t="s">
        <v>10</v>
      </c>
    </row>
    <row r="277" spans="1:3" x14ac:dyDescent="0.2">
      <c r="A277" s="2">
        <v>43878</v>
      </c>
      <c r="B277" s="3" t="s">
        <v>60</v>
      </c>
      <c r="C277" t="s">
        <v>489</v>
      </c>
    </row>
    <row r="278" spans="1:3" x14ac:dyDescent="0.2">
      <c r="A278" s="2">
        <v>43879</v>
      </c>
      <c r="B278" s="3" t="s">
        <v>60</v>
      </c>
      <c r="C278" s="66" t="s">
        <v>490</v>
      </c>
    </row>
    <row r="279" spans="1:3" x14ac:dyDescent="0.2">
      <c r="A279" s="2">
        <v>43880</v>
      </c>
      <c r="B279" s="3" t="s">
        <v>60</v>
      </c>
      <c r="C279" t="s">
        <v>491</v>
      </c>
    </row>
    <row r="280" spans="1:3" x14ac:dyDescent="0.2">
      <c r="A280" s="2">
        <v>43881</v>
      </c>
      <c r="C280" t="s">
        <v>10</v>
      </c>
    </row>
    <row r="281" spans="1:3" x14ac:dyDescent="0.2">
      <c r="A281" s="2">
        <v>43882</v>
      </c>
      <c r="B281" s="3" t="s">
        <v>60</v>
      </c>
      <c r="C281" t="s">
        <v>492</v>
      </c>
    </row>
    <row r="282" spans="1:3" x14ac:dyDescent="0.2">
      <c r="A282" s="2">
        <v>43883</v>
      </c>
      <c r="C282" t="s">
        <v>10</v>
      </c>
    </row>
    <row r="283" spans="1:3" x14ac:dyDescent="0.2">
      <c r="A283" s="2">
        <v>43884</v>
      </c>
      <c r="C283" t="s">
        <v>10</v>
      </c>
    </row>
    <row r="284" spans="1:3" x14ac:dyDescent="0.2">
      <c r="A284" s="2">
        <v>43885</v>
      </c>
      <c r="B284" s="3" t="s">
        <v>7</v>
      </c>
      <c r="C284" s="66" t="s">
        <v>493</v>
      </c>
    </row>
    <row r="285" spans="1:3" x14ac:dyDescent="0.2">
      <c r="A285" s="2">
        <v>43886</v>
      </c>
      <c r="C285" t="s">
        <v>10</v>
      </c>
    </row>
    <row r="286" spans="1:3" x14ac:dyDescent="0.2">
      <c r="A286" s="2">
        <v>43887</v>
      </c>
      <c r="B286" s="3" t="s">
        <v>7</v>
      </c>
      <c r="C286" t="s">
        <v>494</v>
      </c>
    </row>
    <row r="287" spans="1:3" x14ac:dyDescent="0.2">
      <c r="A287" s="2">
        <v>43888</v>
      </c>
      <c r="C287" t="s">
        <v>10</v>
      </c>
    </row>
    <row r="288" spans="1:3" x14ac:dyDescent="0.2">
      <c r="A288" s="2">
        <v>43889</v>
      </c>
      <c r="B288" s="3" t="s">
        <v>60</v>
      </c>
      <c r="C288" t="s">
        <v>495</v>
      </c>
    </row>
    <row r="289" spans="1:4" x14ac:dyDescent="0.2">
      <c r="A289" s="2">
        <v>43890</v>
      </c>
      <c r="B289" s="3" t="s">
        <v>7</v>
      </c>
      <c r="C289" t="s">
        <v>496</v>
      </c>
    </row>
    <row r="290" spans="1:4" x14ac:dyDescent="0.2">
      <c r="A290" s="2">
        <v>43891</v>
      </c>
      <c r="C290" t="s">
        <v>10</v>
      </c>
    </row>
    <row r="291" spans="1:4" x14ac:dyDescent="0.2">
      <c r="A291" s="2">
        <v>43892</v>
      </c>
      <c r="B291" s="3" t="s">
        <v>7</v>
      </c>
      <c r="C291" t="s">
        <v>497</v>
      </c>
    </row>
    <row r="292" spans="1:4" x14ac:dyDescent="0.2">
      <c r="A292" s="2">
        <v>43893</v>
      </c>
      <c r="B292" s="3" t="s">
        <v>60</v>
      </c>
      <c r="C292" s="66" t="s">
        <v>498</v>
      </c>
    </row>
    <row r="293" spans="1:4" x14ac:dyDescent="0.2">
      <c r="A293" s="2">
        <v>43894</v>
      </c>
      <c r="B293" s="3" t="s">
        <v>60</v>
      </c>
      <c r="C293" s="66" t="s">
        <v>499</v>
      </c>
    </row>
    <row r="294" spans="1:4" x14ac:dyDescent="0.2">
      <c r="A294" s="2">
        <v>43895</v>
      </c>
      <c r="C294" s="66" t="s">
        <v>500</v>
      </c>
    </row>
    <row r="295" spans="1:4" x14ac:dyDescent="0.2">
      <c r="A295" s="2">
        <v>43896</v>
      </c>
      <c r="B295" s="3" t="s">
        <v>60</v>
      </c>
      <c r="C295" t="s">
        <v>501</v>
      </c>
    </row>
    <row r="296" spans="1:4" x14ac:dyDescent="0.2">
      <c r="A296" s="2">
        <v>43897</v>
      </c>
      <c r="C296" s="66" t="s">
        <v>502</v>
      </c>
    </row>
    <row r="297" spans="1:4" x14ac:dyDescent="0.2">
      <c r="A297" s="2">
        <v>43898</v>
      </c>
      <c r="C297" t="s">
        <v>10</v>
      </c>
    </row>
    <row r="298" spans="1:4" x14ac:dyDescent="0.2">
      <c r="A298" s="2">
        <v>43899</v>
      </c>
      <c r="B298" s="3" t="s">
        <v>60</v>
      </c>
      <c r="C298" s="66" t="s">
        <v>503</v>
      </c>
    </row>
    <row r="299" spans="1:4" x14ac:dyDescent="0.2">
      <c r="A299" s="2">
        <v>43900</v>
      </c>
      <c r="B299" s="3" t="s">
        <v>60</v>
      </c>
      <c r="C299" s="66" t="s">
        <v>504</v>
      </c>
    </row>
    <row r="300" spans="1:4" x14ac:dyDescent="0.2">
      <c r="A300" s="2">
        <v>43901</v>
      </c>
      <c r="B300" s="3" t="s">
        <v>60</v>
      </c>
      <c r="C300" s="66" t="s">
        <v>505</v>
      </c>
    </row>
    <row r="301" spans="1:4" x14ac:dyDescent="0.2">
      <c r="A301" s="2">
        <v>43902</v>
      </c>
      <c r="C301" s="66" t="s">
        <v>506</v>
      </c>
    </row>
    <row r="302" spans="1:4" x14ac:dyDescent="0.2">
      <c r="A302" s="2">
        <v>43903</v>
      </c>
      <c r="B302" s="101" t="s">
        <v>507</v>
      </c>
      <c r="C302" t="s">
        <v>508</v>
      </c>
      <c r="D302" s="101" t="s">
        <v>507</v>
      </c>
    </row>
    <row r="303" spans="1:4" x14ac:dyDescent="0.2">
      <c r="A303" s="2">
        <v>43904</v>
      </c>
      <c r="B303" s="101" t="s">
        <v>507</v>
      </c>
      <c r="C303" t="s">
        <v>10</v>
      </c>
      <c r="D303" s="101" t="s">
        <v>507</v>
      </c>
    </row>
    <row r="304" spans="1:4" x14ac:dyDescent="0.2">
      <c r="A304" s="2">
        <v>43905</v>
      </c>
      <c r="C304" t="s">
        <v>10</v>
      </c>
    </row>
    <row r="305" spans="1:3" x14ac:dyDescent="0.2">
      <c r="A305" s="2">
        <v>43906</v>
      </c>
      <c r="C305" t="s">
        <v>10</v>
      </c>
    </row>
    <row r="306" spans="1:3" x14ac:dyDescent="0.2">
      <c r="A306" s="2">
        <v>43907</v>
      </c>
      <c r="C306" t="s">
        <v>509</v>
      </c>
    </row>
    <row r="307" spans="1:3" x14ac:dyDescent="0.2">
      <c r="A307" s="2">
        <v>43908</v>
      </c>
      <c r="C307" t="s">
        <v>10</v>
      </c>
    </row>
    <row r="308" spans="1:3" x14ac:dyDescent="0.2">
      <c r="A308" s="2">
        <v>43909</v>
      </c>
      <c r="C308" s="66" t="s">
        <v>510</v>
      </c>
    </row>
    <row r="309" spans="1:3" x14ac:dyDescent="0.2">
      <c r="A309" s="2">
        <v>43910</v>
      </c>
      <c r="C309" t="s">
        <v>10</v>
      </c>
    </row>
    <row r="310" spans="1:3" x14ac:dyDescent="0.2">
      <c r="A310" s="2">
        <v>43911</v>
      </c>
      <c r="C310" t="s">
        <v>10</v>
      </c>
    </row>
    <row r="311" spans="1:3" x14ac:dyDescent="0.2">
      <c r="A311" s="2">
        <v>43912</v>
      </c>
      <c r="C311" t="s">
        <v>10</v>
      </c>
    </row>
    <row r="312" spans="1:3" x14ac:dyDescent="0.2">
      <c r="A312" s="2">
        <v>43913</v>
      </c>
      <c r="C312" t="s">
        <v>511</v>
      </c>
    </row>
    <row r="313" spans="1:3" x14ac:dyDescent="0.2">
      <c r="A313" s="2">
        <v>43914</v>
      </c>
      <c r="C313" t="s">
        <v>10</v>
      </c>
    </row>
    <row r="314" spans="1:3" x14ac:dyDescent="0.2">
      <c r="A314" s="2">
        <v>43915</v>
      </c>
      <c r="C314" s="66" t="s">
        <v>512</v>
      </c>
    </row>
    <row r="315" spans="1:3" x14ac:dyDescent="0.2">
      <c r="A315" s="2">
        <v>43916</v>
      </c>
      <c r="C315" s="66" t="s">
        <v>513</v>
      </c>
    </row>
    <row r="316" spans="1:3" x14ac:dyDescent="0.2">
      <c r="A316" s="2">
        <v>43917</v>
      </c>
      <c r="C316" t="s">
        <v>10</v>
      </c>
    </row>
    <row r="317" spans="1:3" x14ac:dyDescent="0.2">
      <c r="A317" s="2">
        <v>43918</v>
      </c>
      <c r="C317" t="s">
        <v>10</v>
      </c>
    </row>
    <row r="318" spans="1:3" x14ac:dyDescent="0.2">
      <c r="A318" s="2">
        <v>43919</v>
      </c>
      <c r="C318" t="s">
        <v>10</v>
      </c>
    </row>
    <row r="319" spans="1:3" x14ac:dyDescent="0.2">
      <c r="A319" s="2">
        <v>43920</v>
      </c>
      <c r="C319" s="66" t="s">
        <v>532</v>
      </c>
    </row>
    <row r="320" spans="1:3" x14ac:dyDescent="0.2">
      <c r="A320" s="2">
        <v>43921</v>
      </c>
      <c r="C320" t="s">
        <v>10</v>
      </c>
    </row>
    <row r="321" spans="1:3" x14ac:dyDescent="0.2">
      <c r="A321" s="2">
        <v>43922</v>
      </c>
      <c r="C321" t="s">
        <v>10</v>
      </c>
    </row>
    <row r="322" spans="1:3" x14ac:dyDescent="0.2">
      <c r="A322" s="2">
        <v>43923</v>
      </c>
      <c r="C322" t="s">
        <v>10</v>
      </c>
    </row>
    <row r="323" spans="1:3" x14ac:dyDescent="0.2">
      <c r="A323" s="2">
        <v>43924</v>
      </c>
      <c r="B323" s="3" t="s">
        <v>7</v>
      </c>
      <c r="C323" s="66" t="s">
        <v>533</v>
      </c>
    </row>
    <row r="324" spans="1:3" x14ac:dyDescent="0.2">
      <c r="A324" s="2">
        <v>43925</v>
      </c>
      <c r="C324" t="s">
        <v>10</v>
      </c>
    </row>
    <row r="325" spans="1:3" x14ac:dyDescent="0.2">
      <c r="A325" s="2">
        <v>43926</v>
      </c>
      <c r="C325" t="s">
        <v>10</v>
      </c>
    </row>
    <row r="326" spans="1:3" x14ac:dyDescent="0.2">
      <c r="A326" s="2">
        <v>43927</v>
      </c>
      <c r="C326" t="s">
        <v>10</v>
      </c>
    </row>
    <row r="327" spans="1:3" x14ac:dyDescent="0.2">
      <c r="A327" s="2">
        <v>43928</v>
      </c>
      <c r="B327" s="3" t="s">
        <v>7</v>
      </c>
      <c r="C327" s="66" t="s">
        <v>534</v>
      </c>
    </row>
    <row r="328" spans="1:3" x14ac:dyDescent="0.2">
      <c r="A328" s="2">
        <v>43929</v>
      </c>
      <c r="C328" t="s">
        <v>10</v>
      </c>
    </row>
    <row r="329" spans="1:3" x14ac:dyDescent="0.2">
      <c r="A329" s="2">
        <v>43930</v>
      </c>
      <c r="B329" s="3" t="s">
        <v>7</v>
      </c>
      <c r="C329" t="s">
        <v>535</v>
      </c>
    </row>
    <row r="330" spans="1:3" x14ac:dyDescent="0.2">
      <c r="A330" s="2">
        <v>43931</v>
      </c>
      <c r="C330" t="s">
        <v>10</v>
      </c>
    </row>
    <row r="331" spans="1:3" x14ac:dyDescent="0.2">
      <c r="A331" s="2">
        <v>43932</v>
      </c>
      <c r="C331" t="s">
        <v>10</v>
      </c>
    </row>
    <row r="332" spans="1:3" x14ac:dyDescent="0.2">
      <c r="A332" s="2">
        <v>43933</v>
      </c>
      <c r="C332" t="s">
        <v>10</v>
      </c>
    </row>
    <row r="333" spans="1:3" x14ac:dyDescent="0.2">
      <c r="A333" s="2">
        <v>43934</v>
      </c>
      <c r="C333" s="66" t="s">
        <v>536</v>
      </c>
    </row>
    <row r="334" spans="1:3" x14ac:dyDescent="0.2">
      <c r="A334" s="2">
        <v>43935</v>
      </c>
      <c r="C334" t="s">
        <v>10</v>
      </c>
    </row>
    <row r="335" spans="1:3" x14ac:dyDescent="0.2">
      <c r="A335" s="2">
        <v>43936</v>
      </c>
      <c r="C335" t="s">
        <v>10</v>
      </c>
    </row>
    <row r="336" spans="1:3" x14ac:dyDescent="0.2">
      <c r="A336" s="2">
        <v>43937</v>
      </c>
      <c r="C336" s="66" t="s">
        <v>537</v>
      </c>
    </row>
    <row r="337" spans="1:3" x14ac:dyDescent="0.2">
      <c r="A337" s="2">
        <v>43938</v>
      </c>
      <c r="C337" t="s">
        <v>10</v>
      </c>
    </row>
    <row r="338" spans="1:3" x14ac:dyDescent="0.2">
      <c r="A338" s="2">
        <v>43939</v>
      </c>
      <c r="C338" t="s">
        <v>10</v>
      </c>
    </row>
    <row r="339" spans="1:3" x14ac:dyDescent="0.2">
      <c r="A339" s="2">
        <v>43940</v>
      </c>
      <c r="C339" t="s">
        <v>10</v>
      </c>
    </row>
    <row r="340" spans="1:3" x14ac:dyDescent="0.2">
      <c r="A340" s="2">
        <v>43941</v>
      </c>
      <c r="B340" s="3" t="s">
        <v>7</v>
      </c>
      <c r="C340" t="s">
        <v>546</v>
      </c>
    </row>
    <row r="341" spans="1:3" x14ac:dyDescent="0.2">
      <c r="A341" s="2">
        <v>43942</v>
      </c>
      <c r="C341" t="s">
        <v>10</v>
      </c>
    </row>
    <row r="342" spans="1:3" x14ac:dyDescent="0.2">
      <c r="A342" s="2">
        <v>43943</v>
      </c>
      <c r="C342" t="s">
        <v>10</v>
      </c>
    </row>
    <row r="343" spans="1:3" x14ac:dyDescent="0.2">
      <c r="A343" s="2">
        <v>43944</v>
      </c>
      <c r="C343" t="s">
        <v>547</v>
      </c>
    </row>
    <row r="344" spans="1:3" x14ac:dyDescent="0.2">
      <c r="A344" s="2">
        <v>43945</v>
      </c>
      <c r="C344" t="s">
        <v>10</v>
      </c>
    </row>
    <row r="345" spans="1:3" x14ac:dyDescent="0.2">
      <c r="A345" s="2">
        <v>43946</v>
      </c>
      <c r="C345" t="s">
        <v>10</v>
      </c>
    </row>
    <row r="346" spans="1:3" x14ac:dyDescent="0.2">
      <c r="A346" s="2">
        <v>43947</v>
      </c>
      <c r="C346" t="s">
        <v>10</v>
      </c>
    </row>
    <row r="347" spans="1:3" x14ac:dyDescent="0.2">
      <c r="A347" s="2">
        <v>43948</v>
      </c>
      <c r="C347" s="66" t="s">
        <v>548</v>
      </c>
    </row>
    <row r="348" spans="1:3" x14ac:dyDescent="0.2">
      <c r="A348" s="2">
        <v>43949</v>
      </c>
      <c r="C348" t="s">
        <v>10</v>
      </c>
    </row>
    <row r="349" spans="1:3" x14ac:dyDescent="0.2">
      <c r="A349" s="2">
        <v>43950</v>
      </c>
      <c r="C349" t="s">
        <v>10</v>
      </c>
    </row>
    <row r="350" spans="1:3" x14ac:dyDescent="0.2">
      <c r="A350" s="2">
        <v>43951</v>
      </c>
      <c r="C350" t="s">
        <v>554</v>
      </c>
    </row>
    <row r="351" spans="1:3" x14ac:dyDescent="0.2">
      <c r="A351" s="2">
        <v>43952</v>
      </c>
      <c r="C351" t="s">
        <v>10</v>
      </c>
    </row>
    <row r="352" spans="1:3" x14ac:dyDescent="0.2">
      <c r="A352" s="2">
        <v>43953</v>
      </c>
      <c r="C352" t="s">
        <v>10</v>
      </c>
    </row>
    <row r="353" spans="1:3" x14ac:dyDescent="0.2">
      <c r="A353" s="2">
        <v>43954</v>
      </c>
      <c r="C353" s="66" t="s">
        <v>555</v>
      </c>
    </row>
    <row r="354" spans="1:3" x14ac:dyDescent="0.2">
      <c r="A354" s="2">
        <v>43955</v>
      </c>
      <c r="C354" t="s">
        <v>10</v>
      </c>
    </row>
    <row r="355" spans="1:3" x14ac:dyDescent="0.2">
      <c r="A355" s="2">
        <v>43956</v>
      </c>
      <c r="C355" t="s">
        <v>10</v>
      </c>
    </row>
    <row r="356" spans="1:3" x14ac:dyDescent="0.2">
      <c r="A356" s="2">
        <v>43957</v>
      </c>
      <c r="C356" t="s">
        <v>10</v>
      </c>
    </row>
    <row r="357" spans="1:3" x14ac:dyDescent="0.2">
      <c r="A357" s="2">
        <v>43958</v>
      </c>
      <c r="C357" t="s">
        <v>556</v>
      </c>
    </row>
    <row r="358" spans="1:3" x14ac:dyDescent="0.2">
      <c r="A358" s="2">
        <v>43959</v>
      </c>
      <c r="C358" t="s">
        <v>10</v>
      </c>
    </row>
    <row r="359" spans="1:3" x14ac:dyDescent="0.2">
      <c r="A359" s="2">
        <v>43960</v>
      </c>
      <c r="C359" t="s">
        <v>10</v>
      </c>
    </row>
    <row r="360" spans="1:3" x14ac:dyDescent="0.2">
      <c r="A360" s="2">
        <v>43961</v>
      </c>
      <c r="C360" t="s">
        <v>10</v>
      </c>
    </row>
    <row r="361" spans="1:3" x14ac:dyDescent="0.2">
      <c r="A361" s="2">
        <v>43962</v>
      </c>
      <c r="C361" t="s">
        <v>557</v>
      </c>
    </row>
    <row r="362" spans="1:3" x14ac:dyDescent="0.2">
      <c r="A362" s="2">
        <v>43963</v>
      </c>
      <c r="C362" t="s">
        <v>10</v>
      </c>
    </row>
    <row r="363" spans="1:3" x14ac:dyDescent="0.2">
      <c r="A363" s="2">
        <v>43964</v>
      </c>
      <c r="C363" t="s">
        <v>10</v>
      </c>
    </row>
    <row r="364" spans="1:3" x14ac:dyDescent="0.2">
      <c r="A364" s="2">
        <v>43965</v>
      </c>
      <c r="C364" s="66" t="s">
        <v>558</v>
      </c>
    </row>
    <row r="365" spans="1:3" x14ac:dyDescent="0.2">
      <c r="A365" s="2">
        <v>43966</v>
      </c>
      <c r="C365" t="s">
        <v>10</v>
      </c>
    </row>
    <row r="366" spans="1:3" x14ac:dyDescent="0.2">
      <c r="A366" s="2">
        <v>43967</v>
      </c>
      <c r="C366" t="s">
        <v>10</v>
      </c>
    </row>
    <row r="367" spans="1:3" x14ac:dyDescent="0.2">
      <c r="A367" s="2">
        <v>43968</v>
      </c>
      <c r="C367" t="s">
        <v>10</v>
      </c>
    </row>
    <row r="368" spans="1:3" x14ac:dyDescent="0.2">
      <c r="A368" s="2">
        <v>43969</v>
      </c>
      <c r="C368" t="s">
        <v>10</v>
      </c>
    </row>
    <row r="369" spans="1:3" x14ac:dyDescent="0.2">
      <c r="A369" s="2">
        <v>43970</v>
      </c>
      <c r="C369" s="66" t="s">
        <v>559</v>
      </c>
    </row>
    <row r="370" spans="1:3" x14ac:dyDescent="0.2">
      <c r="A370" s="2">
        <v>43971</v>
      </c>
      <c r="C370" t="s">
        <v>10</v>
      </c>
    </row>
    <row r="371" spans="1:3" x14ac:dyDescent="0.2">
      <c r="A371" s="2">
        <v>43972</v>
      </c>
      <c r="C371" t="s">
        <v>560</v>
      </c>
    </row>
    <row r="372" spans="1:3" x14ac:dyDescent="0.2">
      <c r="A372" s="2">
        <v>43973</v>
      </c>
      <c r="C372" t="s">
        <v>10</v>
      </c>
    </row>
    <row r="373" spans="1:3" x14ac:dyDescent="0.2">
      <c r="A373" s="2">
        <v>43974</v>
      </c>
      <c r="C373" t="s">
        <v>10</v>
      </c>
    </row>
    <row r="374" spans="1:3" x14ac:dyDescent="0.2">
      <c r="A374" s="2">
        <v>43975</v>
      </c>
      <c r="C374" t="s">
        <v>10</v>
      </c>
    </row>
    <row r="375" spans="1:3" x14ac:dyDescent="0.2">
      <c r="A375" s="2">
        <v>43976</v>
      </c>
      <c r="C375" s="66" t="s">
        <v>561</v>
      </c>
    </row>
    <row r="376" spans="1:3" x14ac:dyDescent="0.2">
      <c r="A376" s="2">
        <v>43977</v>
      </c>
      <c r="C376" t="s">
        <v>10</v>
      </c>
    </row>
    <row r="377" spans="1:3" x14ac:dyDescent="0.2">
      <c r="A377" s="2">
        <v>43978</v>
      </c>
      <c r="C377" t="s">
        <v>10</v>
      </c>
    </row>
    <row r="378" spans="1:3" x14ac:dyDescent="0.2">
      <c r="A378" s="2">
        <v>43979</v>
      </c>
      <c r="C378" s="66" t="s">
        <v>562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DCB0-1C80-9C4B-B9E0-99F973CE9DD3}">
  <dimension ref="A1:I15"/>
  <sheetViews>
    <sheetView zoomScale="160" zoomScaleNormal="160" workbookViewId="0">
      <selection activeCell="H34" sqref="H34"/>
    </sheetView>
  </sheetViews>
  <sheetFormatPr baseColWidth="10" defaultRowHeight="16" x14ac:dyDescent="0.2"/>
  <sheetData>
    <row r="1" spans="1:9" x14ac:dyDescent="0.2">
      <c r="A1" t="s">
        <v>167</v>
      </c>
    </row>
    <row r="3" spans="1:9" x14ac:dyDescent="0.2">
      <c r="A3" t="s">
        <v>118</v>
      </c>
      <c r="B3" t="s">
        <v>172</v>
      </c>
      <c r="C3" t="s">
        <v>172</v>
      </c>
      <c r="D3" t="s">
        <v>172</v>
      </c>
      <c r="G3" t="s">
        <v>130</v>
      </c>
      <c r="H3" t="s">
        <v>130</v>
      </c>
      <c r="I3" t="s">
        <v>130</v>
      </c>
    </row>
    <row r="4" spans="1:9" x14ac:dyDescent="0.2">
      <c r="B4" t="s">
        <v>119</v>
      </c>
      <c r="C4" t="s">
        <v>120</v>
      </c>
      <c r="D4" t="s">
        <v>139</v>
      </c>
      <c r="G4" t="s">
        <v>119</v>
      </c>
      <c r="H4" t="s">
        <v>120</v>
      </c>
      <c r="I4" t="s">
        <v>139</v>
      </c>
    </row>
    <row r="5" spans="1:9" x14ac:dyDescent="0.2">
      <c r="A5">
        <v>43676</v>
      </c>
      <c r="B5">
        <v>50.6</v>
      </c>
      <c r="C5">
        <v>23.244444444444447</v>
      </c>
      <c r="G5">
        <v>16.656489316888972</v>
      </c>
      <c r="H5">
        <v>6.9360899240381402</v>
      </c>
    </row>
    <row r="6" spans="1:9" x14ac:dyDescent="0.2">
      <c r="A6" t="s">
        <v>131</v>
      </c>
      <c r="B6">
        <v>79.655555555555566</v>
      </c>
      <c r="C6">
        <v>22.411111111111111</v>
      </c>
      <c r="D6">
        <v>24.75</v>
      </c>
      <c r="G6">
        <v>24.162758304649099</v>
      </c>
      <c r="H6">
        <v>6.5628853903191606</v>
      </c>
      <c r="I6">
        <v>2.4181030214244847</v>
      </c>
    </row>
    <row r="7" spans="1:9" x14ac:dyDescent="0.2">
      <c r="A7" t="s">
        <v>152</v>
      </c>
      <c r="B7">
        <v>103.31111111111112</v>
      </c>
      <c r="C7">
        <v>25.099999999999998</v>
      </c>
      <c r="D7">
        <v>29.05</v>
      </c>
      <c r="G7">
        <v>29.676721993556303</v>
      </c>
      <c r="H7">
        <v>7.2641711033112237</v>
      </c>
      <c r="I7">
        <v>3.2011282733158732</v>
      </c>
    </row>
    <row r="8" spans="1:9" x14ac:dyDescent="0.2">
      <c r="A8" t="s">
        <v>144</v>
      </c>
      <c r="B8">
        <v>146.01111111111109</v>
      </c>
      <c r="C8">
        <v>30.422222222222224</v>
      </c>
      <c r="D8">
        <v>36.5</v>
      </c>
      <c r="G8">
        <v>35.381281788681719</v>
      </c>
      <c r="H8">
        <v>9.1240164822120278</v>
      </c>
      <c r="I8">
        <v>4.3011626335213133</v>
      </c>
    </row>
    <row r="9" spans="1:9" x14ac:dyDescent="0.2">
      <c r="A9" t="s">
        <v>155</v>
      </c>
      <c r="B9">
        <v>188.93333333333331</v>
      </c>
      <c r="C9">
        <v>32.211111111111109</v>
      </c>
      <c r="D9">
        <v>37.5</v>
      </c>
      <c r="G9">
        <v>41.267227807415075</v>
      </c>
      <c r="H9">
        <v>10.870878993945707</v>
      </c>
      <c r="I9">
        <v>6.1146454426147132</v>
      </c>
    </row>
    <row r="10" spans="1:9" x14ac:dyDescent="0.2">
      <c r="A10" t="s">
        <v>163</v>
      </c>
      <c r="B10">
        <v>240.31818181818181</v>
      </c>
      <c r="C10">
        <v>33.058139534883722</v>
      </c>
      <c r="D10">
        <v>37.75</v>
      </c>
      <c r="G10">
        <v>58.25047069468382</v>
      </c>
      <c r="H10">
        <v>11.325387254140894</v>
      </c>
      <c r="I10">
        <v>4.894725051862804</v>
      </c>
    </row>
    <row r="11" spans="1:9" x14ac:dyDescent="0.2">
      <c r="A11" t="s">
        <v>173</v>
      </c>
      <c r="B11">
        <v>298.53658536585368</v>
      </c>
      <c r="C11">
        <v>40.774999999999999</v>
      </c>
      <c r="D11">
        <v>48.3</v>
      </c>
      <c r="G11">
        <v>75.736499642172433</v>
      </c>
      <c r="H11">
        <v>14.055727001420513</v>
      </c>
      <c r="I11">
        <v>8.5706216551400392</v>
      </c>
    </row>
    <row r="12" spans="1:9" x14ac:dyDescent="0.2">
      <c r="A12" t="s">
        <v>204</v>
      </c>
      <c r="B12">
        <v>322.85714285714283</v>
      </c>
      <c r="C12">
        <v>38.702702702702702</v>
      </c>
      <c r="D12">
        <v>42.3</v>
      </c>
      <c r="G12">
        <v>89.057200011843989</v>
      </c>
      <c r="H12">
        <v>14.484407065808664</v>
      </c>
      <c r="I12">
        <v>6.4429116951197578</v>
      </c>
    </row>
    <row r="13" spans="1:9" x14ac:dyDescent="0.2">
      <c r="A13" t="s">
        <v>211</v>
      </c>
      <c r="B13">
        <v>350.71212121212119</v>
      </c>
      <c r="C13">
        <v>39.984848484848484</v>
      </c>
      <c r="D13">
        <v>63.85</v>
      </c>
      <c r="G13">
        <v>107.62601845504111</v>
      </c>
      <c r="H13">
        <v>16.215099468013626</v>
      </c>
      <c r="I13">
        <v>11.474730691586823</v>
      </c>
    </row>
    <row r="14" spans="1:9" x14ac:dyDescent="0.2">
      <c r="A14" t="s">
        <v>220</v>
      </c>
      <c r="B14">
        <v>357.44285714285712</v>
      </c>
      <c r="C14">
        <v>45</v>
      </c>
      <c r="D14">
        <v>67.150000000000006</v>
      </c>
      <c r="G14">
        <v>118.82251788403799</v>
      </c>
      <c r="H14">
        <v>18.907670401189037</v>
      </c>
      <c r="I14">
        <v>25.315838257238628</v>
      </c>
    </row>
    <row r="15" spans="1:9" x14ac:dyDescent="0.2">
      <c r="A15" t="s">
        <v>227</v>
      </c>
      <c r="B15">
        <v>395.69354838709677</v>
      </c>
      <c r="C15">
        <v>49.575757575757578</v>
      </c>
      <c r="D15">
        <v>92.8</v>
      </c>
      <c r="G15">
        <v>151.99669280499467</v>
      </c>
      <c r="H15">
        <v>24.383370746051376</v>
      </c>
      <c r="I15">
        <v>25.765178913495731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4CE5-FE31-1F48-9517-7B97A81B0B21}">
  <dimension ref="A1:K148"/>
  <sheetViews>
    <sheetView workbookViewId="0">
      <pane ySplit="3" topLeftCell="A125" activePane="bottomLeft" state="frozen"/>
      <selection pane="bottomLeft" activeCell="C150" sqref="C150"/>
    </sheetView>
  </sheetViews>
  <sheetFormatPr baseColWidth="10" defaultRowHeight="16" x14ac:dyDescent="0.2"/>
  <cols>
    <col min="2" max="2" width="19" style="3" customWidth="1"/>
    <col min="3" max="3" width="101.5" customWidth="1"/>
    <col min="7" max="7" width="15.83203125" customWidth="1"/>
    <col min="8" max="8" width="18.83203125" customWidth="1"/>
    <col min="10" max="10" width="16" customWidth="1"/>
    <col min="11" max="11" width="22.83203125" customWidth="1"/>
    <col min="13" max="14" width="10.83203125" customWidth="1"/>
    <col min="16" max="17" width="10.83203125" customWidth="1"/>
  </cols>
  <sheetData>
    <row r="1" spans="1:11" x14ac:dyDescent="0.2">
      <c r="A1" t="s">
        <v>5</v>
      </c>
      <c r="B1" s="4" t="s">
        <v>6</v>
      </c>
    </row>
    <row r="2" spans="1:11" x14ac:dyDescent="0.2">
      <c r="B2" s="4"/>
    </row>
    <row r="3" spans="1:11" ht="17" thickBot="1" x14ac:dyDescent="0.25">
      <c r="A3" s="1" t="s">
        <v>0</v>
      </c>
      <c r="B3" s="5" t="s">
        <v>1</v>
      </c>
      <c r="C3" s="1" t="s">
        <v>2</v>
      </c>
      <c r="G3" s="1" t="s">
        <v>49</v>
      </c>
      <c r="H3" s="7" t="s">
        <v>50</v>
      </c>
      <c r="J3" s="1" t="s">
        <v>49</v>
      </c>
      <c r="K3" s="7" t="s">
        <v>51</v>
      </c>
    </row>
    <row r="4" spans="1:11" ht="17" thickBot="1" x14ac:dyDescent="0.25">
      <c r="A4" s="2">
        <v>43629</v>
      </c>
      <c r="B4" s="3" t="s">
        <v>7</v>
      </c>
      <c r="C4" t="s">
        <v>13</v>
      </c>
      <c r="G4" s="8" t="s">
        <v>50</v>
      </c>
    </row>
    <row r="5" spans="1:11" x14ac:dyDescent="0.2">
      <c r="A5" s="2">
        <v>43630</v>
      </c>
      <c r="B5" s="3" t="s">
        <v>11</v>
      </c>
      <c r="C5" t="s">
        <v>14</v>
      </c>
      <c r="G5" s="6" t="s">
        <v>52</v>
      </c>
      <c r="H5" s="6" t="s">
        <v>53</v>
      </c>
    </row>
    <row r="6" spans="1:11" x14ac:dyDescent="0.2">
      <c r="A6" s="2">
        <v>43631</v>
      </c>
      <c r="B6" s="3" t="s">
        <v>11</v>
      </c>
      <c r="C6" t="s">
        <v>10</v>
      </c>
      <c r="G6" t="s">
        <v>55</v>
      </c>
      <c r="H6">
        <v>2.5</v>
      </c>
    </row>
    <row r="7" spans="1:11" x14ac:dyDescent="0.2">
      <c r="A7" s="2">
        <v>43632</v>
      </c>
      <c r="B7" s="3" t="s">
        <v>15</v>
      </c>
      <c r="H7">
        <v>8.5</v>
      </c>
    </row>
    <row r="8" spans="1:11" x14ac:dyDescent="0.2">
      <c r="A8" s="2">
        <v>43633</v>
      </c>
      <c r="B8" s="3" t="s">
        <v>11</v>
      </c>
      <c r="C8" t="s">
        <v>17</v>
      </c>
      <c r="H8">
        <v>3.5</v>
      </c>
    </row>
    <row r="9" spans="1:11" x14ac:dyDescent="0.2">
      <c r="A9" s="2">
        <v>43634</v>
      </c>
      <c r="B9" s="3" t="s">
        <v>7</v>
      </c>
      <c r="C9" t="s">
        <v>19</v>
      </c>
      <c r="H9">
        <v>8</v>
      </c>
    </row>
    <row r="10" spans="1:11" x14ac:dyDescent="0.2">
      <c r="A10" s="2">
        <v>43635</v>
      </c>
      <c r="H10">
        <v>7.5</v>
      </c>
    </row>
    <row r="11" spans="1:11" x14ac:dyDescent="0.2">
      <c r="A11" s="2">
        <v>43636</v>
      </c>
      <c r="B11" s="3" t="s">
        <v>7</v>
      </c>
      <c r="H11">
        <v>4.5</v>
      </c>
    </row>
    <row r="12" spans="1:11" x14ac:dyDescent="0.2">
      <c r="A12" s="2">
        <v>43637</v>
      </c>
      <c r="B12" s="3" t="s">
        <v>7</v>
      </c>
      <c r="H12">
        <v>2.5</v>
      </c>
    </row>
    <row r="13" spans="1:11" x14ac:dyDescent="0.2">
      <c r="A13" s="2">
        <v>43638</v>
      </c>
      <c r="B13" s="3" t="s">
        <v>11</v>
      </c>
      <c r="C13" t="s">
        <v>10</v>
      </c>
      <c r="H13">
        <v>3</v>
      </c>
    </row>
    <row r="14" spans="1:11" x14ac:dyDescent="0.2">
      <c r="A14" s="2">
        <v>43639</v>
      </c>
      <c r="B14" s="3" t="s">
        <v>7</v>
      </c>
      <c r="H14">
        <v>6</v>
      </c>
    </row>
    <row r="15" spans="1:11" x14ac:dyDescent="0.2">
      <c r="A15" s="2">
        <v>43640</v>
      </c>
      <c r="B15" s="3" t="s">
        <v>7</v>
      </c>
      <c r="H15">
        <v>1.5</v>
      </c>
    </row>
    <row r="16" spans="1:11" x14ac:dyDescent="0.2">
      <c r="A16" s="2">
        <v>43641</v>
      </c>
      <c r="B16" s="3" t="s">
        <v>11</v>
      </c>
      <c r="C16" t="s">
        <v>24</v>
      </c>
      <c r="G16" t="s">
        <v>54</v>
      </c>
      <c r="H16" s="1">
        <f>AVERAGE(H6:H15)</f>
        <v>4.75</v>
      </c>
    </row>
    <row r="17" spans="1:8" x14ac:dyDescent="0.2">
      <c r="A17" s="2">
        <v>43642</v>
      </c>
      <c r="B17" s="3" t="s">
        <v>7</v>
      </c>
    </row>
    <row r="18" spans="1:8" x14ac:dyDescent="0.2">
      <c r="A18" s="2">
        <v>43643</v>
      </c>
      <c r="B18" s="3" t="s">
        <v>7</v>
      </c>
      <c r="C18" t="s">
        <v>25</v>
      </c>
      <c r="G18" s="6" t="s">
        <v>52</v>
      </c>
      <c r="H18" s="6" t="s">
        <v>53</v>
      </c>
    </row>
    <row r="19" spans="1:8" x14ac:dyDescent="0.2">
      <c r="A19" s="2">
        <v>43644</v>
      </c>
      <c r="B19" s="3" t="s">
        <v>7</v>
      </c>
      <c r="C19" t="s">
        <v>26</v>
      </c>
      <c r="G19" t="s">
        <v>69</v>
      </c>
      <c r="H19">
        <v>9.5</v>
      </c>
    </row>
    <row r="20" spans="1:8" x14ac:dyDescent="0.2">
      <c r="A20" s="2">
        <v>43645</v>
      </c>
      <c r="B20" s="3" t="s">
        <v>7</v>
      </c>
      <c r="C20" t="s">
        <v>27</v>
      </c>
      <c r="H20">
        <v>10</v>
      </c>
    </row>
    <row r="21" spans="1:8" x14ac:dyDescent="0.2">
      <c r="A21" s="2">
        <v>43646</v>
      </c>
      <c r="B21" s="3" t="s">
        <v>7</v>
      </c>
      <c r="C21" t="s">
        <v>27</v>
      </c>
      <c r="H21">
        <v>5</v>
      </c>
    </row>
    <row r="22" spans="1:8" x14ac:dyDescent="0.2">
      <c r="A22" s="2">
        <v>43647</v>
      </c>
      <c r="B22" s="3" t="s">
        <v>7</v>
      </c>
      <c r="C22" t="s">
        <v>28</v>
      </c>
      <c r="H22">
        <v>4</v>
      </c>
    </row>
    <row r="23" spans="1:8" x14ac:dyDescent="0.2">
      <c r="A23" s="2">
        <v>43648</v>
      </c>
      <c r="B23" s="3" t="s">
        <v>7</v>
      </c>
      <c r="C23" t="s">
        <v>29</v>
      </c>
      <c r="H23">
        <v>2</v>
      </c>
    </row>
    <row r="24" spans="1:8" x14ac:dyDescent="0.2">
      <c r="A24" s="2">
        <v>43649</v>
      </c>
      <c r="B24" s="3" t="s">
        <v>7</v>
      </c>
      <c r="C24" t="s">
        <v>30</v>
      </c>
      <c r="H24">
        <v>3</v>
      </c>
    </row>
    <row r="25" spans="1:8" x14ac:dyDescent="0.2">
      <c r="A25" s="2">
        <v>43650</v>
      </c>
      <c r="B25" s="3" t="s">
        <v>7</v>
      </c>
      <c r="C25" t="s">
        <v>30</v>
      </c>
      <c r="H25">
        <v>6</v>
      </c>
    </row>
    <row r="26" spans="1:8" x14ac:dyDescent="0.2">
      <c r="A26" s="2">
        <v>43651</v>
      </c>
      <c r="B26" s="3" t="s">
        <v>7</v>
      </c>
      <c r="C26" t="s">
        <v>30</v>
      </c>
      <c r="H26">
        <v>31</v>
      </c>
    </row>
    <row r="27" spans="1:8" x14ac:dyDescent="0.2">
      <c r="A27" s="2">
        <v>43652</v>
      </c>
      <c r="B27" s="3" t="s">
        <v>7</v>
      </c>
      <c r="C27" t="s">
        <v>33</v>
      </c>
      <c r="H27">
        <v>9</v>
      </c>
    </row>
    <row r="28" spans="1:8" x14ac:dyDescent="0.2">
      <c r="A28" s="2">
        <v>43653</v>
      </c>
      <c r="B28" s="3" t="s">
        <v>7</v>
      </c>
      <c r="C28" t="s">
        <v>42</v>
      </c>
      <c r="H28">
        <v>8.5</v>
      </c>
    </row>
    <row r="29" spans="1:8" x14ac:dyDescent="0.2">
      <c r="A29" s="2">
        <v>43654</v>
      </c>
      <c r="B29" s="3" t="s">
        <v>7</v>
      </c>
      <c r="C29" t="s">
        <v>43</v>
      </c>
      <c r="G29" t="s">
        <v>54</v>
      </c>
      <c r="H29" s="1">
        <f>AVERAGE(H19:H28)</f>
        <v>8.8000000000000007</v>
      </c>
    </row>
    <row r="30" spans="1:8" x14ac:dyDescent="0.2">
      <c r="A30" s="2">
        <v>43655</v>
      </c>
      <c r="B30" s="3" t="s">
        <v>7</v>
      </c>
      <c r="C30" t="s">
        <v>44</v>
      </c>
    </row>
    <row r="31" spans="1:8" x14ac:dyDescent="0.2">
      <c r="A31" s="2">
        <v>43656</v>
      </c>
      <c r="B31" s="3" t="s">
        <v>7</v>
      </c>
      <c r="C31" t="s">
        <v>45</v>
      </c>
      <c r="G31" s="6" t="s">
        <v>52</v>
      </c>
      <c r="H31" s="6" t="s">
        <v>53</v>
      </c>
    </row>
    <row r="32" spans="1:8" x14ac:dyDescent="0.2">
      <c r="A32" s="2">
        <v>43657</v>
      </c>
      <c r="B32" s="3" t="s">
        <v>7</v>
      </c>
      <c r="C32" t="s">
        <v>46</v>
      </c>
      <c r="G32" t="s">
        <v>74</v>
      </c>
      <c r="H32">
        <v>15</v>
      </c>
    </row>
    <row r="33" spans="1:8" x14ac:dyDescent="0.2">
      <c r="A33" s="2">
        <v>43658</v>
      </c>
      <c r="B33" s="3" t="s">
        <v>7</v>
      </c>
      <c r="C33" t="s">
        <v>47</v>
      </c>
      <c r="H33">
        <v>16.5</v>
      </c>
    </row>
    <row r="34" spans="1:8" x14ac:dyDescent="0.2">
      <c r="A34" s="2">
        <v>43659</v>
      </c>
      <c r="B34" s="3" t="s">
        <v>7</v>
      </c>
      <c r="C34" t="s">
        <v>48</v>
      </c>
      <c r="H34">
        <v>13</v>
      </c>
    </row>
    <row r="35" spans="1:8" x14ac:dyDescent="0.2">
      <c r="A35" s="2">
        <v>43660</v>
      </c>
      <c r="B35" s="3" t="s">
        <v>7</v>
      </c>
      <c r="C35" t="s">
        <v>56</v>
      </c>
      <c r="H35">
        <v>18.5</v>
      </c>
    </row>
    <row r="36" spans="1:8" x14ac:dyDescent="0.2">
      <c r="A36" s="2">
        <v>43661</v>
      </c>
      <c r="B36" s="3" t="s">
        <v>7</v>
      </c>
      <c r="C36" t="s">
        <v>57</v>
      </c>
      <c r="H36">
        <v>9.5</v>
      </c>
    </row>
    <row r="37" spans="1:8" x14ac:dyDescent="0.2">
      <c r="A37" s="2">
        <v>43662</v>
      </c>
      <c r="B37" s="3" t="s">
        <v>7</v>
      </c>
      <c r="C37" t="s">
        <v>58</v>
      </c>
      <c r="H37">
        <v>6.5</v>
      </c>
    </row>
    <row r="38" spans="1:8" x14ac:dyDescent="0.2">
      <c r="A38" s="2">
        <v>43663</v>
      </c>
      <c r="B38" s="3" t="s">
        <v>7</v>
      </c>
      <c r="C38" t="s">
        <v>59</v>
      </c>
      <c r="H38">
        <v>4.5</v>
      </c>
    </row>
    <row r="39" spans="1:8" x14ac:dyDescent="0.2">
      <c r="A39" s="2">
        <v>43664</v>
      </c>
      <c r="B39" s="3" t="s">
        <v>60</v>
      </c>
      <c r="C39" t="s">
        <v>61</v>
      </c>
      <c r="H39">
        <v>7.5</v>
      </c>
    </row>
    <row r="40" spans="1:8" x14ac:dyDescent="0.2">
      <c r="A40" s="2">
        <v>43665</v>
      </c>
      <c r="B40" s="3" t="s">
        <v>60</v>
      </c>
      <c r="C40" t="s">
        <v>62</v>
      </c>
      <c r="H40">
        <v>6.5</v>
      </c>
    </row>
    <row r="41" spans="1:8" x14ac:dyDescent="0.2">
      <c r="A41" s="2">
        <v>43666</v>
      </c>
      <c r="B41" s="3" t="s">
        <v>11</v>
      </c>
      <c r="C41" t="s">
        <v>10</v>
      </c>
      <c r="H41">
        <v>7.5</v>
      </c>
    </row>
    <row r="42" spans="1:8" x14ac:dyDescent="0.2">
      <c r="A42" s="2">
        <v>43667</v>
      </c>
      <c r="B42" s="3" t="s">
        <v>60</v>
      </c>
      <c r="C42" t="s">
        <v>70</v>
      </c>
      <c r="G42" t="s">
        <v>54</v>
      </c>
      <c r="H42" s="1">
        <f>AVERAGE(H32:H41)</f>
        <v>10.5</v>
      </c>
    </row>
    <row r="43" spans="1:8" x14ac:dyDescent="0.2">
      <c r="A43" s="2">
        <v>43668</v>
      </c>
      <c r="B43" s="3" t="s">
        <v>60</v>
      </c>
      <c r="C43" t="s">
        <v>71</v>
      </c>
    </row>
    <row r="44" spans="1:8" x14ac:dyDescent="0.2">
      <c r="A44" s="2">
        <v>43669</v>
      </c>
      <c r="B44" s="3" t="s">
        <v>60</v>
      </c>
      <c r="C44" t="s">
        <v>72</v>
      </c>
      <c r="G44" s="6" t="s">
        <v>52</v>
      </c>
      <c r="H44" s="6" t="s">
        <v>53</v>
      </c>
    </row>
    <row r="45" spans="1:8" x14ac:dyDescent="0.2">
      <c r="A45" s="2">
        <v>43670</v>
      </c>
      <c r="B45" s="3" t="s">
        <v>60</v>
      </c>
      <c r="C45" t="s">
        <v>73</v>
      </c>
      <c r="G45" t="s">
        <v>108</v>
      </c>
      <c r="H45">
        <v>36.5</v>
      </c>
    </row>
    <row r="46" spans="1:8" x14ac:dyDescent="0.2">
      <c r="A46" s="2">
        <v>43671</v>
      </c>
      <c r="H46">
        <v>29</v>
      </c>
    </row>
    <row r="47" spans="1:8" x14ac:dyDescent="0.2">
      <c r="A47" s="2">
        <v>43672</v>
      </c>
      <c r="H47">
        <v>15.5</v>
      </c>
    </row>
    <row r="48" spans="1:8" x14ac:dyDescent="0.2">
      <c r="A48" s="2">
        <v>43673</v>
      </c>
      <c r="H48">
        <v>10.5</v>
      </c>
    </row>
    <row r="49" spans="1:11" x14ac:dyDescent="0.2">
      <c r="A49" s="2">
        <v>43674</v>
      </c>
      <c r="B49" s="3" t="s">
        <v>60</v>
      </c>
      <c r="C49" t="s">
        <v>78</v>
      </c>
      <c r="H49">
        <v>6</v>
      </c>
    </row>
    <row r="50" spans="1:11" x14ac:dyDescent="0.2">
      <c r="A50" s="2">
        <v>43675</v>
      </c>
      <c r="H50">
        <v>71.5</v>
      </c>
    </row>
    <row r="51" spans="1:11" x14ac:dyDescent="0.2">
      <c r="A51" s="2">
        <v>43676</v>
      </c>
      <c r="B51" s="3" t="s">
        <v>60</v>
      </c>
      <c r="C51" t="s">
        <v>314</v>
      </c>
      <c r="H51">
        <v>13.5</v>
      </c>
    </row>
    <row r="52" spans="1:11" x14ac:dyDescent="0.2">
      <c r="A52" s="2">
        <v>43677</v>
      </c>
      <c r="H52">
        <v>7.5</v>
      </c>
    </row>
    <row r="53" spans="1:11" x14ac:dyDescent="0.2">
      <c r="A53" s="2">
        <v>43678</v>
      </c>
      <c r="B53" s="3" t="s">
        <v>7</v>
      </c>
      <c r="C53" t="s">
        <v>316</v>
      </c>
      <c r="H53">
        <v>11.5</v>
      </c>
    </row>
    <row r="54" spans="1:11" x14ac:dyDescent="0.2">
      <c r="A54" s="2">
        <v>43679</v>
      </c>
      <c r="B54" s="3" t="s">
        <v>60</v>
      </c>
      <c r="C54" t="s">
        <v>321</v>
      </c>
      <c r="H54">
        <v>9.5</v>
      </c>
    </row>
    <row r="55" spans="1:11" ht="17" thickBot="1" x14ac:dyDescent="0.25">
      <c r="A55" s="2">
        <v>43680</v>
      </c>
      <c r="B55" s="3" t="s">
        <v>60</v>
      </c>
      <c r="C55" t="s">
        <v>321</v>
      </c>
      <c r="G55" t="s">
        <v>54</v>
      </c>
      <c r="H55" s="1">
        <f>AVERAGE(H45:H54)</f>
        <v>21.1</v>
      </c>
    </row>
    <row r="56" spans="1:11" ht="17" thickBot="1" x14ac:dyDescent="0.25">
      <c r="A56" s="2">
        <v>43681</v>
      </c>
      <c r="C56" t="s">
        <v>10</v>
      </c>
      <c r="J56" s="8" t="s">
        <v>51</v>
      </c>
      <c r="K56" s="19" t="s">
        <v>110</v>
      </c>
    </row>
    <row r="57" spans="1:11" x14ac:dyDescent="0.2">
      <c r="A57" s="2">
        <v>43682</v>
      </c>
      <c r="B57" s="3" t="s">
        <v>60</v>
      </c>
      <c r="C57" t="s">
        <v>321</v>
      </c>
      <c r="G57" s="6" t="s">
        <v>52</v>
      </c>
      <c r="H57" s="6" t="s">
        <v>53</v>
      </c>
      <c r="J57" s="6" t="s">
        <v>52</v>
      </c>
      <c r="K57" s="6" t="s">
        <v>53</v>
      </c>
    </row>
    <row r="58" spans="1:11" x14ac:dyDescent="0.2">
      <c r="A58" s="2">
        <v>43683</v>
      </c>
      <c r="C58" t="s">
        <v>319</v>
      </c>
      <c r="G58" t="s">
        <v>109</v>
      </c>
      <c r="H58">
        <v>22.5</v>
      </c>
      <c r="J58" t="s">
        <v>109</v>
      </c>
      <c r="K58">
        <v>23</v>
      </c>
    </row>
    <row r="59" spans="1:11" x14ac:dyDescent="0.2">
      <c r="A59" s="2">
        <v>43684</v>
      </c>
      <c r="B59" s="3" t="s">
        <v>60</v>
      </c>
      <c r="C59" t="s">
        <v>321</v>
      </c>
      <c r="H59">
        <v>10.5</v>
      </c>
      <c r="K59">
        <v>49</v>
      </c>
    </row>
    <row r="60" spans="1:11" x14ac:dyDescent="0.2">
      <c r="A60" s="2">
        <v>43685</v>
      </c>
      <c r="C60" t="s">
        <v>319</v>
      </c>
      <c r="H60">
        <v>10.5</v>
      </c>
      <c r="K60">
        <v>23.5</v>
      </c>
    </row>
    <row r="61" spans="1:11" x14ac:dyDescent="0.2">
      <c r="A61" s="2">
        <v>43686</v>
      </c>
      <c r="B61" s="3" t="s">
        <v>60</v>
      </c>
      <c r="C61" t="s">
        <v>321</v>
      </c>
      <c r="H61">
        <v>34.5</v>
      </c>
      <c r="K61">
        <v>37</v>
      </c>
    </row>
    <row r="62" spans="1:11" x14ac:dyDescent="0.2">
      <c r="A62" s="2">
        <v>43687</v>
      </c>
      <c r="C62" t="s">
        <v>10</v>
      </c>
      <c r="H62">
        <v>36</v>
      </c>
      <c r="K62">
        <v>9.5</v>
      </c>
    </row>
    <row r="63" spans="1:11" x14ac:dyDescent="0.2">
      <c r="A63" s="2">
        <v>43688</v>
      </c>
      <c r="B63" s="3" t="s">
        <v>60</v>
      </c>
      <c r="C63" t="s">
        <v>321</v>
      </c>
      <c r="H63">
        <v>15.5</v>
      </c>
      <c r="K63">
        <v>3.5</v>
      </c>
    </row>
    <row r="64" spans="1:11" x14ac:dyDescent="0.2">
      <c r="A64" s="2">
        <v>43689</v>
      </c>
      <c r="B64" s="3" t="s">
        <v>60</v>
      </c>
      <c r="C64" t="s">
        <v>321</v>
      </c>
      <c r="H64">
        <v>77</v>
      </c>
      <c r="K64">
        <v>8.5</v>
      </c>
    </row>
    <row r="65" spans="1:11" x14ac:dyDescent="0.2">
      <c r="A65" s="2">
        <v>43690</v>
      </c>
      <c r="B65" s="3" t="s">
        <v>60</v>
      </c>
      <c r="C65" t="s">
        <v>321</v>
      </c>
      <c r="H65">
        <v>20</v>
      </c>
      <c r="K65">
        <v>16</v>
      </c>
    </row>
    <row r="66" spans="1:11" x14ac:dyDescent="0.2">
      <c r="A66" s="2">
        <v>43691</v>
      </c>
      <c r="B66" s="3" t="s">
        <v>60</v>
      </c>
      <c r="C66" t="s">
        <v>321</v>
      </c>
      <c r="H66">
        <v>12.5</v>
      </c>
      <c r="K66">
        <v>18</v>
      </c>
    </row>
    <row r="67" spans="1:11" x14ac:dyDescent="0.2">
      <c r="A67" s="2">
        <v>43692</v>
      </c>
      <c r="B67" s="3" t="s">
        <v>15</v>
      </c>
      <c r="C67" t="s">
        <v>326</v>
      </c>
      <c r="H67">
        <v>24.5</v>
      </c>
      <c r="K67">
        <v>9</v>
      </c>
    </row>
    <row r="68" spans="1:11" x14ac:dyDescent="0.2">
      <c r="A68" s="2">
        <v>43693</v>
      </c>
      <c r="B68" s="3" t="s">
        <v>60</v>
      </c>
      <c r="C68" t="s">
        <v>321</v>
      </c>
      <c r="G68" t="s">
        <v>54</v>
      </c>
      <c r="H68" s="1">
        <f>AVERAGE(H58:H67)</f>
        <v>26.35</v>
      </c>
      <c r="J68" t="s">
        <v>54</v>
      </c>
      <c r="K68" s="1">
        <f>AVERAGE(K58:K67)</f>
        <v>19.7</v>
      </c>
    </row>
    <row r="69" spans="1:11" x14ac:dyDescent="0.2">
      <c r="A69" s="2">
        <v>43694</v>
      </c>
      <c r="B69" s="3" t="s">
        <v>60</v>
      </c>
      <c r="C69" t="s">
        <v>321</v>
      </c>
    </row>
    <row r="70" spans="1:11" x14ac:dyDescent="0.2">
      <c r="A70" s="2">
        <v>43695</v>
      </c>
      <c r="C70" t="s">
        <v>10</v>
      </c>
      <c r="G70" s="6" t="s">
        <v>52</v>
      </c>
      <c r="H70" s="6" t="s">
        <v>53</v>
      </c>
      <c r="I70" s="6"/>
      <c r="J70" s="6" t="s">
        <v>52</v>
      </c>
      <c r="K70" s="6" t="s">
        <v>53</v>
      </c>
    </row>
    <row r="71" spans="1:11" x14ac:dyDescent="0.2">
      <c r="A71" s="2">
        <v>43696</v>
      </c>
      <c r="B71" s="3" t="s">
        <v>60</v>
      </c>
      <c r="C71" t="s">
        <v>321</v>
      </c>
      <c r="G71" t="s">
        <v>140</v>
      </c>
      <c r="H71">
        <v>11</v>
      </c>
      <c r="J71" t="s">
        <v>140</v>
      </c>
      <c r="K71">
        <v>28</v>
      </c>
    </row>
    <row r="72" spans="1:11" x14ac:dyDescent="0.2">
      <c r="A72" s="2">
        <v>43697</v>
      </c>
      <c r="C72" t="s">
        <v>319</v>
      </c>
      <c r="H72">
        <v>33</v>
      </c>
      <c r="K72">
        <v>24</v>
      </c>
    </row>
    <row r="73" spans="1:11" x14ac:dyDescent="0.2">
      <c r="A73" s="2">
        <v>43698</v>
      </c>
      <c r="C73" t="s">
        <v>319</v>
      </c>
      <c r="H73">
        <v>12.5</v>
      </c>
      <c r="K73">
        <v>9.5</v>
      </c>
    </row>
    <row r="74" spans="1:11" x14ac:dyDescent="0.2">
      <c r="A74" s="2">
        <v>43699</v>
      </c>
      <c r="C74" t="s">
        <v>319</v>
      </c>
      <c r="H74">
        <v>8</v>
      </c>
      <c r="K74">
        <v>39</v>
      </c>
    </row>
    <row r="75" spans="1:11" x14ac:dyDescent="0.2">
      <c r="A75" s="2">
        <v>43700</v>
      </c>
      <c r="B75" s="3" t="s">
        <v>60</v>
      </c>
      <c r="C75" t="s">
        <v>321</v>
      </c>
      <c r="H75">
        <v>11</v>
      </c>
      <c r="K75">
        <v>11.5</v>
      </c>
    </row>
    <row r="76" spans="1:11" x14ac:dyDescent="0.2">
      <c r="A76" s="2">
        <v>43701</v>
      </c>
      <c r="C76" t="s">
        <v>10</v>
      </c>
      <c r="H76">
        <v>30.5</v>
      </c>
      <c r="K76">
        <v>26.5</v>
      </c>
    </row>
    <row r="77" spans="1:11" x14ac:dyDescent="0.2">
      <c r="A77" s="2">
        <v>43702</v>
      </c>
      <c r="B77" s="3" t="s">
        <v>60</v>
      </c>
      <c r="C77" t="s">
        <v>321</v>
      </c>
      <c r="H77">
        <v>13.5</v>
      </c>
      <c r="K77">
        <v>10</v>
      </c>
    </row>
    <row r="78" spans="1:11" x14ac:dyDescent="0.2">
      <c r="A78" s="2">
        <v>43703</v>
      </c>
      <c r="B78" s="3" t="s">
        <v>60</v>
      </c>
      <c r="C78" t="s">
        <v>321</v>
      </c>
      <c r="H78">
        <v>62.5</v>
      </c>
      <c r="K78">
        <v>7</v>
      </c>
    </row>
    <row r="79" spans="1:11" x14ac:dyDescent="0.2">
      <c r="A79" s="2">
        <v>43704</v>
      </c>
      <c r="B79" s="3" t="s">
        <v>7</v>
      </c>
      <c r="C79" t="s">
        <v>331</v>
      </c>
      <c r="H79">
        <v>13.5</v>
      </c>
      <c r="K79">
        <v>7</v>
      </c>
    </row>
    <row r="80" spans="1:11" x14ac:dyDescent="0.2">
      <c r="A80" s="2">
        <v>43705</v>
      </c>
      <c r="B80" s="3" t="s">
        <v>7</v>
      </c>
      <c r="C80" t="s">
        <v>331</v>
      </c>
      <c r="H80">
        <v>14.5</v>
      </c>
      <c r="K80">
        <v>8.5</v>
      </c>
    </row>
    <row r="81" spans="1:11" x14ac:dyDescent="0.2">
      <c r="A81" s="2">
        <v>43706</v>
      </c>
      <c r="B81" s="3" t="s">
        <v>60</v>
      </c>
      <c r="C81" t="s">
        <v>321</v>
      </c>
      <c r="G81" t="s">
        <v>54</v>
      </c>
      <c r="H81" s="1">
        <f>AVERAGE(H71:H80)</f>
        <v>21</v>
      </c>
      <c r="I81" s="1"/>
      <c r="J81" t="s">
        <v>54</v>
      </c>
      <c r="K81" s="1">
        <f>AVERAGE(K71:K80)</f>
        <v>17.100000000000001</v>
      </c>
    </row>
    <row r="82" spans="1:11" x14ac:dyDescent="0.2">
      <c r="A82" s="2">
        <v>43707</v>
      </c>
      <c r="B82" s="3" t="s">
        <v>60</v>
      </c>
      <c r="C82" t="s">
        <v>321</v>
      </c>
    </row>
    <row r="83" spans="1:11" x14ac:dyDescent="0.2">
      <c r="A83" s="2">
        <v>43708</v>
      </c>
      <c r="C83" t="s">
        <v>319</v>
      </c>
      <c r="G83" s="6" t="s">
        <v>52</v>
      </c>
      <c r="H83" s="6" t="s">
        <v>53</v>
      </c>
      <c r="I83" s="6"/>
      <c r="J83" s="6" t="s">
        <v>52</v>
      </c>
      <c r="K83" s="6" t="s">
        <v>53</v>
      </c>
    </row>
    <row r="84" spans="1:11" x14ac:dyDescent="0.2">
      <c r="A84" s="2">
        <v>43709</v>
      </c>
      <c r="C84" t="s">
        <v>10</v>
      </c>
      <c r="G84" t="s">
        <v>150</v>
      </c>
      <c r="H84">
        <v>18.5</v>
      </c>
      <c r="J84" t="s">
        <v>150</v>
      </c>
      <c r="K84">
        <v>55</v>
      </c>
    </row>
    <row r="85" spans="1:11" x14ac:dyDescent="0.2">
      <c r="A85" s="2">
        <v>43710</v>
      </c>
      <c r="C85" t="s">
        <v>10</v>
      </c>
      <c r="H85">
        <v>12.5</v>
      </c>
      <c r="K85">
        <v>49</v>
      </c>
    </row>
    <row r="86" spans="1:11" x14ac:dyDescent="0.2">
      <c r="A86" s="2">
        <v>43711</v>
      </c>
      <c r="B86" s="3" t="s">
        <v>7</v>
      </c>
      <c r="C86" t="s">
        <v>336</v>
      </c>
      <c r="H86">
        <v>20.5</v>
      </c>
      <c r="K86">
        <v>13.5</v>
      </c>
    </row>
    <row r="87" spans="1:11" x14ac:dyDescent="0.2">
      <c r="A87" s="2">
        <v>43712</v>
      </c>
      <c r="B87" s="3" t="s">
        <v>7</v>
      </c>
      <c r="C87" t="s">
        <v>339</v>
      </c>
      <c r="H87">
        <v>11</v>
      </c>
      <c r="K87">
        <v>28.5</v>
      </c>
    </row>
    <row r="88" spans="1:11" x14ac:dyDescent="0.2">
      <c r="A88" s="2">
        <v>43713</v>
      </c>
      <c r="C88" t="s">
        <v>319</v>
      </c>
      <c r="H88">
        <v>13</v>
      </c>
      <c r="K88">
        <v>35.5</v>
      </c>
    </row>
    <row r="89" spans="1:11" x14ac:dyDescent="0.2">
      <c r="A89" s="2">
        <v>43714</v>
      </c>
      <c r="B89" s="3" t="s">
        <v>7</v>
      </c>
      <c r="C89" t="s">
        <v>340</v>
      </c>
      <c r="H89">
        <v>23</v>
      </c>
      <c r="K89">
        <v>14</v>
      </c>
    </row>
    <row r="90" spans="1:11" x14ac:dyDescent="0.2">
      <c r="A90" s="2">
        <v>43715</v>
      </c>
      <c r="B90" s="3" t="s">
        <v>60</v>
      </c>
      <c r="C90" t="s">
        <v>321</v>
      </c>
      <c r="H90">
        <v>47</v>
      </c>
      <c r="K90">
        <v>9</v>
      </c>
    </row>
    <row r="91" spans="1:11" x14ac:dyDescent="0.2">
      <c r="A91" s="2">
        <v>43716</v>
      </c>
      <c r="B91" s="3" t="s">
        <v>60</v>
      </c>
      <c r="C91" t="s">
        <v>321</v>
      </c>
      <c r="H91">
        <v>39</v>
      </c>
      <c r="K91">
        <v>40.5</v>
      </c>
    </row>
    <row r="92" spans="1:11" x14ac:dyDescent="0.2">
      <c r="A92" s="2">
        <v>43717</v>
      </c>
      <c r="H92">
        <v>29</v>
      </c>
      <c r="K92">
        <v>7.5</v>
      </c>
    </row>
    <row r="93" spans="1:11" x14ac:dyDescent="0.2">
      <c r="A93" s="2">
        <v>43718</v>
      </c>
      <c r="C93" s="63" t="s">
        <v>342</v>
      </c>
      <c r="H93">
        <v>9.5</v>
      </c>
      <c r="K93">
        <v>12</v>
      </c>
    </row>
    <row r="94" spans="1:11" x14ac:dyDescent="0.2">
      <c r="A94" s="2">
        <v>43719</v>
      </c>
      <c r="B94" s="3" t="s">
        <v>60</v>
      </c>
      <c r="G94" t="s">
        <v>54</v>
      </c>
      <c r="H94" s="1">
        <f>AVERAGE(H84:H93)</f>
        <v>22.3</v>
      </c>
      <c r="I94" s="1"/>
      <c r="J94" t="s">
        <v>54</v>
      </c>
      <c r="K94" s="1">
        <f>AVERAGE(K84:K93)</f>
        <v>26.45</v>
      </c>
    </row>
    <row r="95" spans="1:11" x14ac:dyDescent="0.2">
      <c r="A95" s="2">
        <v>43720</v>
      </c>
      <c r="B95" s="3" t="s">
        <v>60</v>
      </c>
    </row>
    <row r="96" spans="1:11" x14ac:dyDescent="0.2">
      <c r="A96" s="2">
        <v>43721</v>
      </c>
      <c r="B96" s="3" t="s">
        <v>60</v>
      </c>
      <c r="G96" s="6" t="s">
        <v>52</v>
      </c>
      <c r="H96" s="6" t="s">
        <v>53</v>
      </c>
      <c r="I96" s="6"/>
      <c r="J96" s="6" t="s">
        <v>52</v>
      </c>
      <c r="K96" s="6" t="s">
        <v>53</v>
      </c>
    </row>
    <row r="97" spans="1:11" x14ac:dyDescent="0.2">
      <c r="A97" s="2">
        <v>43722</v>
      </c>
      <c r="C97" t="s">
        <v>344</v>
      </c>
      <c r="G97" t="s">
        <v>164</v>
      </c>
      <c r="H97">
        <v>20</v>
      </c>
      <c r="J97" t="s">
        <v>164</v>
      </c>
      <c r="K97">
        <v>16.5</v>
      </c>
    </row>
    <row r="98" spans="1:11" x14ac:dyDescent="0.2">
      <c r="A98" s="2">
        <v>43723</v>
      </c>
      <c r="B98" s="3" t="s">
        <v>60</v>
      </c>
      <c r="H98">
        <v>21</v>
      </c>
      <c r="K98">
        <v>11</v>
      </c>
    </row>
    <row r="99" spans="1:11" x14ac:dyDescent="0.2">
      <c r="A99" s="2">
        <v>43724</v>
      </c>
      <c r="B99" s="3" t="s">
        <v>60</v>
      </c>
      <c r="H99">
        <v>11</v>
      </c>
      <c r="K99">
        <v>13.5</v>
      </c>
    </row>
    <row r="100" spans="1:11" x14ac:dyDescent="0.2">
      <c r="A100" s="2">
        <v>43725</v>
      </c>
      <c r="B100" s="3" t="s">
        <v>7</v>
      </c>
      <c r="H100">
        <v>41</v>
      </c>
      <c r="K100">
        <v>21.5</v>
      </c>
    </row>
    <row r="101" spans="1:11" x14ac:dyDescent="0.2">
      <c r="A101" s="2">
        <v>43726</v>
      </c>
      <c r="B101" s="3" t="s">
        <v>60</v>
      </c>
      <c r="H101">
        <v>85.5</v>
      </c>
      <c r="K101">
        <v>11</v>
      </c>
    </row>
    <row r="102" spans="1:11" x14ac:dyDescent="0.2">
      <c r="A102" s="2">
        <v>43727</v>
      </c>
      <c r="B102" s="3" t="s">
        <v>60</v>
      </c>
      <c r="H102">
        <v>5.5</v>
      </c>
      <c r="K102">
        <v>31</v>
      </c>
    </row>
    <row r="103" spans="1:11" x14ac:dyDescent="0.2">
      <c r="A103" s="2">
        <v>43728</v>
      </c>
      <c r="B103" s="3" t="s">
        <v>60</v>
      </c>
      <c r="H103">
        <v>28.5</v>
      </c>
      <c r="K103">
        <v>14.5</v>
      </c>
    </row>
    <row r="104" spans="1:11" x14ac:dyDescent="0.2">
      <c r="A104" s="2">
        <v>43729</v>
      </c>
      <c r="B104" s="3" t="s">
        <v>60</v>
      </c>
      <c r="H104">
        <v>10.5</v>
      </c>
      <c r="K104">
        <v>11.5</v>
      </c>
    </row>
    <row r="105" spans="1:11" x14ac:dyDescent="0.2">
      <c r="A105" s="2">
        <v>43730</v>
      </c>
      <c r="B105" s="3" t="s">
        <v>60</v>
      </c>
      <c r="H105">
        <v>21</v>
      </c>
      <c r="K105">
        <v>13</v>
      </c>
    </row>
    <row r="106" spans="1:11" x14ac:dyDescent="0.2">
      <c r="A106" s="2">
        <v>43731</v>
      </c>
      <c r="B106" s="3" t="s">
        <v>7</v>
      </c>
      <c r="C106" t="s">
        <v>350</v>
      </c>
      <c r="H106">
        <v>13.5</v>
      </c>
      <c r="K106">
        <v>22.5</v>
      </c>
    </row>
    <row r="107" spans="1:11" x14ac:dyDescent="0.2">
      <c r="A107" s="2">
        <v>43732</v>
      </c>
      <c r="B107" s="3" t="s">
        <v>60</v>
      </c>
      <c r="G107" t="s">
        <v>54</v>
      </c>
      <c r="H107" s="1">
        <f>AVERAGE(H97:H106)</f>
        <v>25.75</v>
      </c>
      <c r="I107" s="1"/>
      <c r="J107" t="s">
        <v>54</v>
      </c>
      <c r="K107" s="1">
        <f>AVERAGE(K97:K106)</f>
        <v>16.600000000000001</v>
      </c>
    </row>
    <row r="108" spans="1:11" x14ac:dyDescent="0.2">
      <c r="A108" s="2">
        <v>43733</v>
      </c>
      <c r="B108" s="3" t="s">
        <v>60</v>
      </c>
      <c r="C108" t="s">
        <v>351</v>
      </c>
    </row>
    <row r="109" spans="1:11" x14ac:dyDescent="0.2">
      <c r="A109" s="2">
        <v>43734</v>
      </c>
      <c r="B109" s="3" t="s">
        <v>60</v>
      </c>
      <c r="G109" s="6" t="s">
        <v>52</v>
      </c>
      <c r="H109" s="6" t="s">
        <v>53</v>
      </c>
      <c r="I109" s="6"/>
      <c r="J109" s="6" t="s">
        <v>52</v>
      </c>
      <c r="K109" s="6" t="s">
        <v>53</v>
      </c>
    </row>
    <row r="110" spans="1:11" x14ac:dyDescent="0.2">
      <c r="A110" s="2">
        <v>43735</v>
      </c>
      <c r="B110" s="3" t="s">
        <v>60</v>
      </c>
      <c r="G110" t="s">
        <v>169</v>
      </c>
      <c r="H110">
        <v>90</v>
      </c>
      <c r="J110" t="s">
        <v>169</v>
      </c>
      <c r="K110">
        <v>19.5</v>
      </c>
    </row>
    <row r="111" spans="1:11" x14ac:dyDescent="0.2">
      <c r="A111" s="2">
        <v>43736</v>
      </c>
      <c r="B111" s="3" t="s">
        <v>60</v>
      </c>
      <c r="H111">
        <v>20.5</v>
      </c>
      <c r="K111">
        <v>36</v>
      </c>
    </row>
    <row r="112" spans="1:11" x14ac:dyDescent="0.2">
      <c r="A112" s="2">
        <v>43737</v>
      </c>
      <c r="C112" t="s">
        <v>10</v>
      </c>
      <c r="H112">
        <v>8</v>
      </c>
      <c r="K112">
        <v>15.5</v>
      </c>
    </row>
    <row r="113" spans="1:11" x14ac:dyDescent="0.2">
      <c r="A113" s="2">
        <v>43738</v>
      </c>
      <c r="B113" s="3" t="s">
        <v>60</v>
      </c>
      <c r="C113" t="s">
        <v>356</v>
      </c>
      <c r="H113">
        <v>22.5</v>
      </c>
      <c r="K113">
        <v>14.5</v>
      </c>
    </row>
    <row r="114" spans="1:11" x14ac:dyDescent="0.2">
      <c r="A114" s="2">
        <v>43739</v>
      </c>
      <c r="B114" s="3" t="s">
        <v>60</v>
      </c>
      <c r="H114">
        <v>45</v>
      </c>
      <c r="K114">
        <v>18</v>
      </c>
    </row>
    <row r="115" spans="1:11" x14ac:dyDescent="0.2">
      <c r="A115" s="2">
        <v>43740</v>
      </c>
      <c r="B115" s="3" t="s">
        <v>60</v>
      </c>
      <c r="C115" t="s">
        <v>382</v>
      </c>
      <c r="H115">
        <v>23</v>
      </c>
      <c r="K115">
        <v>38</v>
      </c>
    </row>
    <row r="116" spans="1:11" x14ac:dyDescent="0.2">
      <c r="A116" s="2">
        <v>43741</v>
      </c>
      <c r="B116" s="3" t="s">
        <v>60</v>
      </c>
      <c r="H116">
        <v>32</v>
      </c>
      <c r="K116">
        <v>14.5</v>
      </c>
    </row>
    <row r="117" spans="1:11" x14ac:dyDescent="0.2">
      <c r="A117" s="2">
        <v>43742</v>
      </c>
      <c r="B117" s="3" t="s">
        <v>60</v>
      </c>
      <c r="H117">
        <v>25</v>
      </c>
      <c r="K117">
        <v>46</v>
      </c>
    </row>
    <row r="118" spans="1:11" x14ac:dyDescent="0.2">
      <c r="A118" s="2">
        <v>43743</v>
      </c>
      <c r="C118" t="s">
        <v>10</v>
      </c>
      <c r="H118">
        <v>22.5</v>
      </c>
      <c r="K118">
        <v>12.5</v>
      </c>
    </row>
    <row r="119" spans="1:11" x14ac:dyDescent="0.2">
      <c r="A119" s="2">
        <v>43744</v>
      </c>
      <c r="B119" s="3" t="s">
        <v>60</v>
      </c>
      <c r="H119">
        <v>18</v>
      </c>
      <c r="K119">
        <v>15.5</v>
      </c>
    </row>
    <row r="120" spans="1:11" x14ac:dyDescent="0.2">
      <c r="A120" s="2">
        <v>43745</v>
      </c>
      <c r="B120" s="3" t="s">
        <v>60</v>
      </c>
      <c r="G120" t="s">
        <v>54</v>
      </c>
      <c r="H120" s="1">
        <f>AVERAGE(H110:H119)</f>
        <v>30.65</v>
      </c>
      <c r="I120" s="1"/>
      <c r="J120" t="s">
        <v>54</v>
      </c>
      <c r="K120" s="1">
        <f>AVERAGE(K110:K119)</f>
        <v>23</v>
      </c>
    </row>
    <row r="121" spans="1:11" x14ac:dyDescent="0.2">
      <c r="A121" s="2">
        <v>43746</v>
      </c>
      <c r="B121" s="3" t="s">
        <v>60</v>
      </c>
    </row>
    <row r="122" spans="1:11" x14ac:dyDescent="0.2">
      <c r="A122" s="2">
        <v>43747</v>
      </c>
      <c r="C122" t="s">
        <v>10</v>
      </c>
    </row>
    <row r="123" spans="1:11" x14ac:dyDescent="0.2">
      <c r="A123" s="2">
        <v>43748</v>
      </c>
      <c r="C123" t="s">
        <v>10</v>
      </c>
    </row>
    <row r="124" spans="1:11" x14ac:dyDescent="0.2">
      <c r="A124" s="2">
        <v>43749</v>
      </c>
      <c r="B124" s="3" t="s">
        <v>60</v>
      </c>
      <c r="C124" t="s">
        <v>366</v>
      </c>
    </row>
    <row r="125" spans="1:11" x14ac:dyDescent="0.2">
      <c r="A125" s="2">
        <v>43750</v>
      </c>
      <c r="C125" t="s">
        <v>10</v>
      </c>
    </row>
    <row r="126" spans="1:11" x14ac:dyDescent="0.2">
      <c r="A126" s="2">
        <v>43751</v>
      </c>
      <c r="C126" t="s">
        <v>10</v>
      </c>
    </row>
    <row r="127" spans="1:11" x14ac:dyDescent="0.2">
      <c r="A127" s="2">
        <v>43752</v>
      </c>
      <c r="B127" s="3" t="s">
        <v>60</v>
      </c>
      <c r="C127" t="s">
        <v>366</v>
      </c>
    </row>
    <row r="128" spans="1:11" x14ac:dyDescent="0.2">
      <c r="A128" s="2">
        <v>43753</v>
      </c>
      <c r="B128" s="3" t="s">
        <v>60</v>
      </c>
    </row>
    <row r="129" spans="1:3" x14ac:dyDescent="0.2">
      <c r="A129" s="2">
        <v>43754</v>
      </c>
      <c r="B129" s="3" t="s">
        <v>60</v>
      </c>
      <c r="C129" t="s">
        <v>369</v>
      </c>
    </row>
    <row r="130" spans="1:3" x14ac:dyDescent="0.2">
      <c r="A130" s="2">
        <v>43755</v>
      </c>
      <c r="B130" s="3" t="s">
        <v>60</v>
      </c>
      <c r="C130" t="s">
        <v>366</v>
      </c>
    </row>
    <row r="131" spans="1:3" x14ac:dyDescent="0.2">
      <c r="A131" s="2">
        <v>43756</v>
      </c>
      <c r="C131" t="s">
        <v>10</v>
      </c>
    </row>
    <row r="132" spans="1:3" x14ac:dyDescent="0.2">
      <c r="A132" s="2">
        <v>43757</v>
      </c>
      <c r="C132" t="s">
        <v>10</v>
      </c>
    </row>
    <row r="133" spans="1:3" x14ac:dyDescent="0.2">
      <c r="A133" s="2">
        <v>43758</v>
      </c>
      <c r="C133" t="s">
        <v>10</v>
      </c>
    </row>
    <row r="134" spans="1:3" x14ac:dyDescent="0.2">
      <c r="A134" s="2">
        <v>43759</v>
      </c>
      <c r="B134" s="3" t="s">
        <v>60</v>
      </c>
      <c r="C134" t="s">
        <v>366</v>
      </c>
    </row>
    <row r="135" spans="1:3" x14ac:dyDescent="0.2">
      <c r="A135" s="2">
        <v>43760</v>
      </c>
      <c r="B135" s="3" t="s">
        <v>60</v>
      </c>
    </row>
    <row r="136" spans="1:3" x14ac:dyDescent="0.2">
      <c r="A136" s="2">
        <v>43761</v>
      </c>
      <c r="B136" s="3" t="s">
        <v>60</v>
      </c>
      <c r="C136" t="s">
        <v>329</v>
      </c>
    </row>
    <row r="137" spans="1:3" x14ac:dyDescent="0.2">
      <c r="A137" s="2">
        <v>43762</v>
      </c>
      <c r="B137" s="3" t="s">
        <v>60</v>
      </c>
    </row>
    <row r="138" spans="1:3" x14ac:dyDescent="0.2">
      <c r="A138" s="2">
        <v>43763</v>
      </c>
      <c r="B138" s="3" t="s">
        <v>60</v>
      </c>
    </row>
    <row r="139" spans="1:3" x14ac:dyDescent="0.2">
      <c r="A139" s="2">
        <v>43764</v>
      </c>
      <c r="C139" t="s">
        <v>10</v>
      </c>
    </row>
    <row r="140" spans="1:3" x14ac:dyDescent="0.2">
      <c r="A140" s="2">
        <v>43765</v>
      </c>
      <c r="C140" t="s">
        <v>10</v>
      </c>
    </row>
    <row r="141" spans="1:3" x14ac:dyDescent="0.2">
      <c r="A141" s="2">
        <v>43766</v>
      </c>
      <c r="B141" s="3" t="s">
        <v>60</v>
      </c>
      <c r="C141" t="s">
        <v>366</v>
      </c>
    </row>
    <row r="142" spans="1:3" x14ac:dyDescent="0.2">
      <c r="A142" s="2">
        <v>43767</v>
      </c>
      <c r="B142" s="3" t="s">
        <v>7</v>
      </c>
      <c r="C142" t="s">
        <v>377</v>
      </c>
    </row>
    <row r="143" spans="1:3" x14ac:dyDescent="0.2">
      <c r="A143" s="2">
        <v>43768</v>
      </c>
      <c r="B143" s="3" t="s">
        <v>60</v>
      </c>
    </row>
    <row r="144" spans="1:3" x14ac:dyDescent="0.2">
      <c r="A144" s="2">
        <v>43769</v>
      </c>
      <c r="B144" s="3" t="s">
        <v>60</v>
      </c>
    </row>
    <row r="145" spans="1:3" x14ac:dyDescent="0.2">
      <c r="A145" s="2">
        <v>43770</v>
      </c>
      <c r="C145" s="66" t="s">
        <v>380</v>
      </c>
    </row>
    <row r="146" spans="1:3" x14ac:dyDescent="0.2">
      <c r="A146" s="2"/>
    </row>
    <row r="147" spans="1:3" x14ac:dyDescent="0.2">
      <c r="A147" s="2"/>
    </row>
    <row r="148" spans="1:3" x14ac:dyDescent="0.2">
      <c r="A148" s="2"/>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E666-5595-AB4B-A7A0-2B0F7D021048}">
  <dimension ref="A1:DQ124"/>
  <sheetViews>
    <sheetView topLeftCell="A89" zoomScale="90" zoomScaleNormal="90" workbookViewId="0">
      <selection activeCell="J109" sqref="J109"/>
    </sheetView>
  </sheetViews>
  <sheetFormatPr baseColWidth="10" defaultRowHeight="16" x14ac:dyDescent="0.2"/>
  <cols>
    <col min="1" max="1" width="12.1640625" customWidth="1"/>
    <col min="11" max="12" width="13.5" customWidth="1"/>
    <col min="13" max="13" width="14" customWidth="1"/>
    <col min="23" max="24" width="14" customWidth="1"/>
    <col min="25" max="25" width="10.83203125" style="21"/>
    <col min="26" max="26" width="20" customWidth="1"/>
    <col min="27" max="27" width="13" customWidth="1"/>
    <col min="28" max="28" width="13.6640625" customWidth="1"/>
    <col min="29" max="29" width="25.5" customWidth="1"/>
    <col min="43" max="43" width="12" customWidth="1"/>
    <col min="44" max="44" width="10.83203125" style="21"/>
    <col min="45" max="45" width="14.6640625" customWidth="1"/>
    <col min="50" max="50" width="15.6640625" customWidth="1"/>
    <col min="55" max="55" width="14.1640625" customWidth="1"/>
    <col min="60" max="60" width="14.6640625" customWidth="1"/>
    <col min="65" max="65" width="14.5" customWidth="1"/>
    <col min="70" max="70" width="15.5" customWidth="1"/>
    <col min="75" max="75" width="14.5" customWidth="1"/>
    <col min="80" max="80" width="16.1640625" customWidth="1"/>
    <col min="85" max="85" width="15.33203125" customWidth="1"/>
    <col min="90" max="90" width="14.33203125" customWidth="1"/>
    <col min="95" max="95" width="14.1640625" customWidth="1"/>
    <col min="101" max="101" width="14.83203125" customWidth="1"/>
    <col min="104" max="104" width="38.83203125" customWidth="1"/>
    <col min="105" max="105" width="13.1640625" customWidth="1"/>
    <col min="106" max="106" width="10.5" customWidth="1"/>
    <col min="109" max="109" width="10.83203125" style="38"/>
    <col min="111" max="111" width="12.5" customWidth="1"/>
    <col min="112" max="112" width="16.5" customWidth="1"/>
    <col min="113" max="113" width="17.6640625" customWidth="1"/>
    <col min="114" max="114" width="26.5" customWidth="1"/>
    <col min="115" max="115" width="15.83203125" customWidth="1"/>
  </cols>
  <sheetData>
    <row r="1" spans="1:121" ht="17" thickBot="1" x14ac:dyDescent="0.25">
      <c r="A1" s="8" t="s">
        <v>115</v>
      </c>
      <c r="C1" s="45" t="s">
        <v>241</v>
      </c>
      <c r="D1" s="45"/>
      <c r="E1" s="45"/>
      <c r="F1" s="49" t="s">
        <v>242</v>
      </c>
      <c r="G1" s="49"/>
      <c r="H1" s="49"/>
      <c r="I1" s="49"/>
      <c r="J1" s="49"/>
      <c r="K1" s="49"/>
      <c r="L1" s="49"/>
      <c r="M1" s="49"/>
      <c r="N1" s="49"/>
      <c r="O1" s="49"/>
      <c r="P1" s="49"/>
      <c r="Q1" s="49"/>
      <c r="R1" s="49"/>
      <c r="S1" s="49"/>
      <c r="T1" s="49"/>
      <c r="U1" s="49"/>
      <c r="Z1" s="8" t="s">
        <v>116</v>
      </c>
      <c r="AS1" s="8" t="s">
        <v>117</v>
      </c>
      <c r="DG1" s="8" t="s">
        <v>167</v>
      </c>
      <c r="DH1" s="35"/>
    </row>
    <row r="3" spans="1:121" x14ac:dyDescent="0.2">
      <c r="AS3" s="1" t="s">
        <v>119</v>
      </c>
      <c r="AX3" s="1" t="s">
        <v>120</v>
      </c>
      <c r="BC3" s="1" t="s">
        <v>195</v>
      </c>
      <c r="BH3" s="1" t="s">
        <v>196</v>
      </c>
      <c r="BM3" s="1" t="s">
        <v>197</v>
      </c>
      <c r="BR3" s="1" t="s">
        <v>198</v>
      </c>
      <c r="BW3" s="1" t="s">
        <v>199</v>
      </c>
      <c r="CB3" s="1" t="s">
        <v>200</v>
      </c>
      <c r="CG3" s="1" t="s">
        <v>201</v>
      </c>
      <c r="CL3" s="1" t="s">
        <v>202</v>
      </c>
      <c r="CQ3" s="1" t="s">
        <v>203</v>
      </c>
      <c r="CW3" s="1" t="s">
        <v>175</v>
      </c>
      <c r="DA3" s="1" t="s">
        <v>175</v>
      </c>
      <c r="DG3" t="s">
        <v>118</v>
      </c>
      <c r="DH3" s="40" t="s">
        <v>172</v>
      </c>
      <c r="DI3" s="40" t="s">
        <v>172</v>
      </c>
      <c r="DJ3" s="40" t="s">
        <v>172</v>
      </c>
      <c r="DK3" s="40" t="s">
        <v>130</v>
      </c>
      <c r="DL3" s="40" t="s">
        <v>130</v>
      </c>
      <c r="DM3" s="40" t="s">
        <v>130</v>
      </c>
    </row>
    <row r="4" spans="1:121" x14ac:dyDescent="0.2">
      <c r="A4" s="2">
        <v>43718</v>
      </c>
      <c r="B4" t="s">
        <v>79</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B4" t="s">
        <v>118</v>
      </c>
      <c r="CC4" t="s">
        <v>101</v>
      </c>
      <c r="CD4" t="s">
        <v>130</v>
      </c>
      <c r="CG4" t="s">
        <v>118</v>
      </c>
      <c r="CH4" t="s">
        <v>101</v>
      </c>
      <c r="CI4" t="s">
        <v>130</v>
      </c>
      <c r="CL4" t="s">
        <v>118</v>
      </c>
      <c r="CM4" t="s">
        <v>101</v>
      </c>
      <c r="CN4" t="s">
        <v>130</v>
      </c>
      <c r="CQ4" t="s">
        <v>118</v>
      </c>
      <c r="CR4" t="s">
        <v>101</v>
      </c>
      <c r="CS4" t="s">
        <v>130</v>
      </c>
      <c r="CW4" s="6" t="s">
        <v>145</v>
      </c>
      <c r="CX4" s="6" t="s">
        <v>53</v>
      </c>
      <c r="DA4" t="s">
        <v>143</v>
      </c>
      <c r="DB4" t="s">
        <v>101</v>
      </c>
      <c r="DC4" t="s">
        <v>130</v>
      </c>
      <c r="DH4" t="s">
        <v>119</v>
      </c>
      <c r="DI4" t="s">
        <v>120</v>
      </c>
      <c r="DJ4" t="s">
        <v>175</v>
      </c>
      <c r="DK4" t="s">
        <v>119</v>
      </c>
      <c r="DL4" t="s">
        <v>120</v>
      </c>
      <c r="DM4" t="s">
        <v>175</v>
      </c>
      <c r="DQ4" s="1"/>
    </row>
    <row r="5" spans="1:121" ht="17" thickBot="1" x14ac:dyDescent="0.25">
      <c r="Z5" s="22" t="s">
        <v>134</v>
      </c>
      <c r="AA5" s="23" t="s">
        <v>204</v>
      </c>
      <c r="AS5" s="32">
        <v>43718</v>
      </c>
      <c r="AT5">
        <f>K13</f>
        <v>19.111111111111111</v>
      </c>
      <c r="AU5">
        <f>STDEV(B8:J12)</f>
        <v>4.4401178435539839</v>
      </c>
      <c r="AX5" s="32">
        <v>43718</v>
      </c>
      <c r="AY5">
        <f>W13</f>
        <v>14.966666666666669</v>
      </c>
      <c r="AZ5">
        <f>STDEV(N8:V12)</f>
        <v>4.2109165489021745</v>
      </c>
      <c r="BC5" s="32">
        <v>43718</v>
      </c>
      <c r="BD5">
        <f>N13</f>
        <v>13.4</v>
      </c>
      <c r="BE5">
        <f>STDEV(N8:N12)</f>
        <v>0.74161984870956621</v>
      </c>
      <c r="BH5" s="32">
        <v>43718</v>
      </c>
      <c r="BI5">
        <f>O13</f>
        <v>20</v>
      </c>
      <c r="BJ5">
        <f>STDEV(O8:O12)</f>
        <v>1.4142135623730951</v>
      </c>
      <c r="BM5" s="32">
        <v>43718</v>
      </c>
      <c r="BN5">
        <f>P13</f>
        <v>16.399999999999999</v>
      </c>
      <c r="BO5">
        <f>STDEV(P8:P12)</f>
        <v>0.82158383625774911</v>
      </c>
      <c r="BR5" s="32">
        <v>43718</v>
      </c>
      <c r="BS5">
        <f>Q13</f>
        <v>17</v>
      </c>
      <c r="BT5">
        <f>STDEV(Q8:Q12)</f>
        <v>1.1726039399558574</v>
      </c>
      <c r="BW5" s="32">
        <v>43718</v>
      </c>
      <c r="BX5">
        <f>R13</f>
        <v>22.6</v>
      </c>
      <c r="BY5">
        <f>STDEV(R8:R12)</f>
        <v>1.0246950765959599</v>
      </c>
      <c r="CB5" s="32">
        <v>43718</v>
      </c>
      <c r="CC5">
        <f>S13</f>
        <v>12.7</v>
      </c>
      <c r="CD5">
        <f>STDEV(S8:S12)</f>
        <v>0.97467943448089633</v>
      </c>
      <c r="CG5" s="32">
        <v>43718</v>
      </c>
      <c r="CH5">
        <f>T13</f>
        <v>11.7</v>
      </c>
      <c r="CI5">
        <f>STDEV(T8:T12)</f>
        <v>1.0954451150103321</v>
      </c>
      <c r="CL5" s="32">
        <v>43718</v>
      </c>
      <c r="CM5">
        <f>U13</f>
        <v>10</v>
      </c>
      <c r="CN5">
        <f>STDEV(U8:U12)</f>
        <v>0.5</v>
      </c>
      <c r="CQ5" s="32">
        <v>43718</v>
      </c>
      <c r="CR5">
        <f>V13</f>
        <v>10.9</v>
      </c>
      <c r="CS5">
        <f>STDEV(V8:V12)</f>
        <v>0.65192024052026487</v>
      </c>
      <c r="CW5" s="32">
        <v>43718</v>
      </c>
      <c r="CX5">
        <v>16.5</v>
      </c>
      <c r="DA5" s="32">
        <v>43718</v>
      </c>
      <c r="DB5">
        <f>CX15</f>
        <v>20.350000000000001</v>
      </c>
      <c r="DC5">
        <f>STDEV(CX5:CX14)</f>
        <v>3.3833743839874093</v>
      </c>
      <c r="DG5" s="32">
        <v>43718</v>
      </c>
      <c r="DH5">
        <f>AT5</f>
        <v>19.111111111111111</v>
      </c>
      <c r="DI5">
        <f>AY5</f>
        <v>14.966666666666669</v>
      </c>
      <c r="DJ5">
        <f>DB5</f>
        <v>20.350000000000001</v>
      </c>
      <c r="DK5">
        <f>AU5</f>
        <v>4.4401178435539839</v>
      </c>
      <c r="DL5">
        <f>AZ5</f>
        <v>4.2109165489021745</v>
      </c>
      <c r="DM5">
        <f>DC5</f>
        <v>3.3833743839874093</v>
      </c>
    </row>
    <row r="6" spans="1:121" ht="17" thickBot="1" x14ac:dyDescent="0.25">
      <c r="A6" s="6" t="s">
        <v>100</v>
      </c>
      <c r="M6" s="6" t="s">
        <v>90</v>
      </c>
      <c r="Z6" t="s">
        <v>161</v>
      </c>
      <c r="AS6" t="s">
        <v>204</v>
      </c>
      <c r="AT6">
        <f>K29</f>
        <v>22.077777777777779</v>
      </c>
      <c r="AU6">
        <f>STDEV(B24:J28)</f>
        <v>6.4859599727162029</v>
      </c>
      <c r="AX6" t="s">
        <v>204</v>
      </c>
      <c r="AY6">
        <f>W29</f>
        <v>14.833333333333334</v>
      </c>
      <c r="AZ6">
        <f>STDEV(N24:V28)</f>
        <v>4.3196169863879028</v>
      </c>
      <c r="BC6" t="s">
        <v>204</v>
      </c>
      <c r="BD6">
        <f>N29</f>
        <v>12.9</v>
      </c>
      <c r="BE6">
        <f>STDEV(N24:N28)</f>
        <v>1.08397416943394</v>
      </c>
      <c r="BH6" t="s">
        <v>204</v>
      </c>
      <c r="BI6">
        <f>O29</f>
        <v>19.2</v>
      </c>
      <c r="BJ6">
        <f>STDEV(O24:O28)</f>
        <v>1.7888543819998317</v>
      </c>
      <c r="BM6" t="s">
        <v>204</v>
      </c>
      <c r="BN6">
        <f>P29</f>
        <v>16.399999999999999</v>
      </c>
      <c r="BO6">
        <f>STDEV(P24:P28)</f>
        <v>0.41833001326703778</v>
      </c>
      <c r="BR6" t="s">
        <v>204</v>
      </c>
      <c r="BS6">
        <f>Q29</f>
        <v>17</v>
      </c>
      <c r="BT6">
        <f>STDEV(Q24:Q28)</f>
        <v>2.4494897427831779</v>
      </c>
      <c r="BW6" t="s">
        <v>204</v>
      </c>
      <c r="BX6">
        <f>R29</f>
        <v>22.5</v>
      </c>
      <c r="BY6">
        <f>STDEV(R24:R28)</f>
        <v>2.5495097567963922</v>
      </c>
      <c r="CB6" t="s">
        <v>204</v>
      </c>
      <c r="CC6">
        <f>S29</f>
        <v>12.4</v>
      </c>
      <c r="CD6">
        <f>STDEV(S24:S28)</f>
        <v>0.89442719099991586</v>
      </c>
      <c r="CG6" t="s">
        <v>204</v>
      </c>
      <c r="CH6">
        <f>T29</f>
        <v>11</v>
      </c>
      <c r="CI6">
        <f>STDEV(T24:T28)</f>
        <v>2.318404623873926</v>
      </c>
      <c r="CL6" t="s">
        <v>204</v>
      </c>
      <c r="CM6">
        <f>U29</f>
        <v>9.5</v>
      </c>
      <c r="CN6">
        <f>STDEV(U24:U28)</f>
        <v>1.1180339887498949</v>
      </c>
      <c r="CQ6" t="s">
        <v>204</v>
      </c>
      <c r="CR6">
        <f>V29</f>
        <v>12.6</v>
      </c>
      <c r="CS6">
        <f>STDEV(V24:V28)</f>
        <v>1.5165750888103138</v>
      </c>
      <c r="CX6">
        <v>26.5</v>
      </c>
      <c r="DA6" t="s">
        <v>204</v>
      </c>
      <c r="DB6">
        <f>CX28</f>
        <v>19.95</v>
      </c>
      <c r="DC6">
        <f>STDEV(CX18:CX27)</f>
        <v>3.2698114114833374</v>
      </c>
      <c r="DG6" t="s">
        <v>204</v>
      </c>
      <c r="DH6">
        <f>AT6</f>
        <v>22.077777777777779</v>
      </c>
      <c r="DI6">
        <f>AY6</f>
        <v>14.833333333333334</v>
      </c>
      <c r="DJ6">
        <f>DB6</f>
        <v>19.95</v>
      </c>
      <c r="DK6">
        <f>AU6</f>
        <v>6.4859599727162029</v>
      </c>
      <c r="DL6">
        <f>AZ6</f>
        <v>4.3196169863879028</v>
      </c>
      <c r="DM6">
        <f>DC6</f>
        <v>3.2698114114833374</v>
      </c>
      <c r="DN6" s="32"/>
      <c r="DQ6" s="32"/>
    </row>
    <row r="7" spans="1:121" ht="17" thickBot="1" x14ac:dyDescent="0.25">
      <c r="A7" s="8" t="s">
        <v>80</v>
      </c>
      <c r="B7" s="9" t="s">
        <v>177</v>
      </c>
      <c r="C7" s="10" t="s">
        <v>178</v>
      </c>
      <c r="D7" s="10" t="s">
        <v>179</v>
      </c>
      <c r="E7" s="10" t="s">
        <v>180</v>
      </c>
      <c r="F7" s="10" t="s">
        <v>181</v>
      </c>
      <c r="G7" s="10" t="s">
        <v>182</v>
      </c>
      <c r="H7" s="10" t="s">
        <v>183</v>
      </c>
      <c r="I7" s="10" t="s">
        <v>184</v>
      </c>
      <c r="J7" s="10" t="s">
        <v>185</v>
      </c>
      <c r="M7" s="8" t="s">
        <v>103</v>
      </c>
      <c r="N7" s="9" t="s">
        <v>186</v>
      </c>
      <c r="O7" s="10" t="s">
        <v>187</v>
      </c>
      <c r="P7" s="10" t="s">
        <v>188</v>
      </c>
      <c r="Q7" s="10" t="s">
        <v>189</v>
      </c>
      <c r="R7" s="10" t="s">
        <v>190</v>
      </c>
      <c r="S7" s="10" t="s">
        <v>191</v>
      </c>
      <c r="T7" s="10" t="s">
        <v>192</v>
      </c>
      <c r="U7" s="10" t="s">
        <v>193</v>
      </c>
      <c r="V7" s="10" t="s">
        <v>194</v>
      </c>
      <c r="Z7" s="4" t="s">
        <v>162</v>
      </c>
      <c r="AS7" t="s">
        <v>211</v>
      </c>
      <c r="AT7">
        <f>K47</f>
        <v>34.511111111111106</v>
      </c>
      <c r="AU7">
        <f>STDEV(B42:J46)</f>
        <v>11.395019291184397</v>
      </c>
      <c r="AX7" t="s">
        <v>211</v>
      </c>
      <c r="AY7">
        <f>W47</f>
        <v>14.633333333333333</v>
      </c>
      <c r="AZ7">
        <f>STDEV(N42:V46)</f>
        <v>4.2257328573654771</v>
      </c>
      <c r="BC7" t="s">
        <v>211</v>
      </c>
      <c r="BD7">
        <f>N47</f>
        <v>12.7</v>
      </c>
      <c r="BE7">
        <f>STDEV(N42:N46)</f>
        <v>1.6431676725154949</v>
      </c>
      <c r="BH7" t="s">
        <v>211</v>
      </c>
      <c r="BI7">
        <f>O47</f>
        <v>19.899999999999999</v>
      </c>
      <c r="BJ7">
        <f>STDEV(O42:O46)</f>
        <v>2.1035683967962631</v>
      </c>
      <c r="BM7" t="s">
        <v>211</v>
      </c>
      <c r="BN7">
        <f>P47</f>
        <v>16.8</v>
      </c>
      <c r="BO7">
        <f>STDEV(P42:P46)</f>
        <v>1.3038404810405297</v>
      </c>
      <c r="BR7" t="s">
        <v>211</v>
      </c>
      <c r="BS7">
        <f>Q47</f>
        <v>15.2</v>
      </c>
      <c r="BT7">
        <f>STDEV(Q42:Q46)</f>
        <v>1.8234582528810437</v>
      </c>
      <c r="BW7" t="s">
        <v>211</v>
      </c>
      <c r="BX7">
        <f>R47</f>
        <v>20.6</v>
      </c>
      <c r="BY7">
        <f>STDEV(R42:R46)</f>
        <v>4.7880058479496403</v>
      </c>
      <c r="CB7" t="s">
        <v>211</v>
      </c>
      <c r="CC7">
        <f>S47</f>
        <v>13.3</v>
      </c>
      <c r="CD7">
        <f>STDEV(S42:S46)</f>
        <v>1.6046806535881177</v>
      </c>
      <c r="CG7" t="s">
        <v>211</v>
      </c>
      <c r="CH7">
        <f>T47</f>
        <v>11.9</v>
      </c>
      <c r="CI7">
        <f>STDEV(T42:T46)</f>
        <v>3.0290262461721937</v>
      </c>
      <c r="CL7" t="s">
        <v>211</v>
      </c>
      <c r="CM7">
        <f>U47</f>
        <v>9.6999999999999993</v>
      </c>
      <c r="CN7">
        <f>STDEV(U42:U46)</f>
        <v>1.1510864433221351</v>
      </c>
      <c r="CQ7" t="s">
        <v>211</v>
      </c>
      <c r="CR7">
        <f>V47</f>
        <v>11.6</v>
      </c>
      <c r="CS7">
        <f>STDEV(V42:V46)</f>
        <v>2.1621748310439681</v>
      </c>
      <c r="CX7">
        <v>18</v>
      </c>
      <c r="DA7" t="s">
        <v>211</v>
      </c>
      <c r="DB7">
        <f>CX41</f>
        <v>21.3</v>
      </c>
      <c r="DC7">
        <f>STDEV(CX31:CX40)</f>
        <v>5.1650535116083569</v>
      </c>
      <c r="DG7" t="s">
        <v>211</v>
      </c>
      <c r="DH7">
        <f>AT7</f>
        <v>34.511111111111106</v>
      </c>
      <c r="DI7">
        <f>AY7</f>
        <v>14.633333333333333</v>
      </c>
      <c r="DJ7">
        <f>DB7</f>
        <v>21.3</v>
      </c>
      <c r="DK7">
        <f>AU7</f>
        <v>11.395019291184397</v>
      </c>
      <c r="DL7">
        <f>AZ7</f>
        <v>4.2257328573654771</v>
      </c>
      <c r="DM7">
        <f>DC7</f>
        <v>5.1650535116083569</v>
      </c>
    </row>
    <row r="8" spans="1:121" x14ac:dyDescent="0.2">
      <c r="B8">
        <v>17</v>
      </c>
      <c r="C8">
        <v>12.5</v>
      </c>
      <c r="D8">
        <v>19.5</v>
      </c>
      <c r="E8">
        <v>21.5</v>
      </c>
      <c r="F8">
        <v>21</v>
      </c>
      <c r="G8">
        <v>14</v>
      </c>
      <c r="H8">
        <v>18</v>
      </c>
      <c r="I8">
        <v>24.5</v>
      </c>
      <c r="J8">
        <v>22.5</v>
      </c>
      <c r="N8">
        <v>14.5</v>
      </c>
      <c r="O8">
        <v>20.5</v>
      </c>
      <c r="P8">
        <v>17</v>
      </c>
      <c r="Q8">
        <v>18.5</v>
      </c>
      <c r="R8">
        <v>21</v>
      </c>
      <c r="S8">
        <v>12</v>
      </c>
      <c r="T8">
        <v>11</v>
      </c>
      <c r="U8">
        <v>10.5</v>
      </c>
      <c r="V8">
        <v>10</v>
      </c>
      <c r="AS8" t="s">
        <v>220</v>
      </c>
      <c r="AT8">
        <f>K65</f>
        <v>52.56666666666667</v>
      </c>
      <c r="AU8">
        <f>STDEV(B60:J64)</f>
        <v>14.071489550925952</v>
      </c>
      <c r="AX8" t="s">
        <v>220</v>
      </c>
      <c r="AY8">
        <f>W65</f>
        <v>16.822222222222223</v>
      </c>
      <c r="AZ8">
        <f>STDEV(N60:V64)</f>
        <v>5.5842265228575636</v>
      </c>
      <c r="BC8" t="s">
        <v>220</v>
      </c>
      <c r="BD8">
        <f>N65</f>
        <v>14.8</v>
      </c>
      <c r="BE8">
        <f>STDEV(N60:N64)</f>
        <v>2.5149552679918559</v>
      </c>
      <c r="BH8" t="s">
        <v>220</v>
      </c>
      <c r="BI8">
        <f>O65</f>
        <v>22</v>
      </c>
      <c r="BJ8">
        <f>STDEV(O60:O64)</f>
        <v>3.9528470752104741</v>
      </c>
      <c r="BM8" t="s">
        <v>220</v>
      </c>
      <c r="BN8">
        <f>P65</f>
        <v>19.100000000000001</v>
      </c>
      <c r="BO8">
        <f>STDEV(P60:P64)</f>
        <v>1.7818529681205462</v>
      </c>
      <c r="BR8" t="s">
        <v>220</v>
      </c>
      <c r="BS8">
        <f>Q65</f>
        <v>17</v>
      </c>
      <c r="BT8">
        <f>STDEV(Q60:Q64)</f>
        <v>3.984344362627307</v>
      </c>
      <c r="BW8" t="s">
        <v>220</v>
      </c>
      <c r="BX8">
        <f>R65</f>
        <v>25.1</v>
      </c>
      <c r="BY8">
        <f>STDEV(R60:R64)</f>
        <v>8.2036577207974712</v>
      </c>
      <c r="CB8" t="s">
        <v>220</v>
      </c>
      <c r="CC8">
        <f>S65</f>
        <v>14.9</v>
      </c>
      <c r="CD8">
        <f>STDEV(S60:S64)</f>
        <v>1.9493588689617958</v>
      </c>
      <c r="CG8" t="s">
        <v>220</v>
      </c>
      <c r="CH8">
        <f>T65</f>
        <v>14</v>
      </c>
      <c r="CI8">
        <f>STDEV(T60:T64)</f>
        <v>4.5689167206242667</v>
      </c>
      <c r="CL8" t="s">
        <v>220</v>
      </c>
      <c r="CM8">
        <f>U65</f>
        <v>10.5</v>
      </c>
      <c r="CN8">
        <f>STDEV(U60:U64)</f>
        <v>1.2247448713915889</v>
      </c>
      <c r="CQ8" t="s">
        <v>220</v>
      </c>
      <c r="CR8">
        <f>V65</f>
        <v>14</v>
      </c>
      <c r="CS8">
        <f>STDEV(V60:V64)</f>
        <v>1.8027756377319946</v>
      </c>
      <c r="CX8">
        <v>24</v>
      </c>
      <c r="DA8" t="s">
        <v>220</v>
      </c>
      <c r="DB8">
        <f>CX54</f>
        <v>22.45</v>
      </c>
      <c r="DC8">
        <f>STDEV(CX44:CX53)</f>
        <v>3.6167050689205493</v>
      </c>
      <c r="DG8" t="s">
        <v>220</v>
      </c>
      <c r="DH8">
        <f>AT8</f>
        <v>52.56666666666667</v>
      </c>
      <c r="DI8">
        <f>AY8</f>
        <v>16.822222222222223</v>
      </c>
      <c r="DJ8">
        <f>DB8</f>
        <v>22.45</v>
      </c>
      <c r="DK8">
        <f>AU8</f>
        <v>14.071489550925952</v>
      </c>
      <c r="DL8">
        <f>AZ8</f>
        <v>5.5842265228575636</v>
      </c>
      <c r="DM8">
        <f>DC8</f>
        <v>3.6167050689205493</v>
      </c>
      <c r="DQ8" s="32"/>
    </row>
    <row r="9" spans="1:121" x14ac:dyDescent="0.2">
      <c r="A9" t="s">
        <v>141</v>
      </c>
      <c r="B9">
        <v>15</v>
      </c>
      <c r="C9">
        <v>10.5</v>
      </c>
      <c r="D9">
        <v>23.5</v>
      </c>
      <c r="E9">
        <v>24</v>
      </c>
      <c r="F9">
        <v>20.5</v>
      </c>
      <c r="G9">
        <v>13.5</v>
      </c>
      <c r="H9">
        <v>20.5</v>
      </c>
      <c r="I9">
        <v>23</v>
      </c>
      <c r="J9">
        <v>22</v>
      </c>
      <c r="M9" t="s">
        <v>141</v>
      </c>
      <c r="N9">
        <v>12.5</v>
      </c>
      <c r="O9">
        <v>18.5</v>
      </c>
      <c r="P9">
        <v>17.5</v>
      </c>
      <c r="Q9">
        <v>16.5</v>
      </c>
      <c r="R9">
        <v>22.5</v>
      </c>
      <c r="S9">
        <v>14</v>
      </c>
      <c r="T9">
        <v>11</v>
      </c>
      <c r="U9">
        <v>10</v>
      </c>
      <c r="V9">
        <v>10.5</v>
      </c>
      <c r="AS9" t="s">
        <v>219</v>
      </c>
      <c r="AX9" t="s">
        <v>219</v>
      </c>
      <c r="BC9" t="s">
        <v>219</v>
      </c>
      <c r="BH9" t="s">
        <v>219</v>
      </c>
      <c r="BM9" t="s">
        <v>219</v>
      </c>
      <c r="BR9" t="s">
        <v>219</v>
      </c>
      <c r="BW9" t="s">
        <v>219</v>
      </c>
      <c r="CB9" t="s">
        <v>219</v>
      </c>
      <c r="CG9" t="s">
        <v>219</v>
      </c>
      <c r="CL9" t="s">
        <v>219</v>
      </c>
      <c r="CQ9" t="s">
        <v>219</v>
      </c>
      <c r="CX9">
        <v>20</v>
      </c>
      <c r="DA9" t="s">
        <v>219</v>
      </c>
      <c r="DG9" t="s">
        <v>219</v>
      </c>
    </row>
    <row r="10" spans="1:121" x14ac:dyDescent="0.2">
      <c r="A10" s="2">
        <v>43718</v>
      </c>
      <c r="B10">
        <v>15</v>
      </c>
      <c r="C10">
        <v>12.5</v>
      </c>
      <c r="D10">
        <v>21.5</v>
      </c>
      <c r="E10">
        <v>25.5</v>
      </c>
      <c r="F10">
        <v>20.5</v>
      </c>
      <c r="G10">
        <v>16</v>
      </c>
      <c r="H10">
        <v>16.5</v>
      </c>
      <c r="I10">
        <v>22.5</v>
      </c>
      <c r="J10">
        <v>20.5</v>
      </c>
      <c r="M10" s="2">
        <v>43718</v>
      </c>
      <c r="N10">
        <v>13</v>
      </c>
      <c r="O10">
        <v>18.5</v>
      </c>
      <c r="P10">
        <v>16</v>
      </c>
      <c r="Q10">
        <v>16</v>
      </c>
      <c r="R10">
        <v>23.5</v>
      </c>
      <c r="S10">
        <v>11.5</v>
      </c>
      <c r="T10">
        <v>12</v>
      </c>
      <c r="U10">
        <v>9.5</v>
      </c>
      <c r="V10">
        <v>11</v>
      </c>
      <c r="Z10" s="13" t="s">
        <v>133</v>
      </c>
      <c r="AA10" s="20"/>
      <c r="AB10" s="27">
        <v>9.1999999999999998E-2</v>
      </c>
      <c r="AC10" s="30" t="s">
        <v>7</v>
      </c>
      <c r="AD10" s="29" t="s">
        <v>15</v>
      </c>
      <c r="AS10" t="s">
        <v>227</v>
      </c>
      <c r="AT10">
        <f>K83</f>
        <v>97.433333333333337</v>
      </c>
      <c r="AU10">
        <f>STDEV(B78:J82)</f>
        <v>22.126855340800848</v>
      </c>
      <c r="AX10" t="s">
        <v>227</v>
      </c>
      <c r="AY10">
        <f>W83</f>
        <v>19.522222222222226</v>
      </c>
      <c r="AZ10">
        <f>STDEV(N78:V82)</f>
        <v>6.4481811702247027</v>
      </c>
      <c r="BC10" t="s">
        <v>227</v>
      </c>
      <c r="BD10">
        <f>N83</f>
        <v>17.600000000000001</v>
      </c>
      <c r="BE10">
        <f>STDEV(N78:N82)</f>
        <v>2.7018512172212614</v>
      </c>
      <c r="BH10" t="s">
        <v>227</v>
      </c>
      <c r="BI10">
        <f>O83</f>
        <v>23.8</v>
      </c>
      <c r="BJ10">
        <f>STDEV(O78:O82)</f>
        <v>5.0074943834217169</v>
      </c>
      <c r="BM10" t="s">
        <v>227</v>
      </c>
      <c r="BN10">
        <f>P83</f>
        <v>21</v>
      </c>
      <c r="BO10">
        <f>STDEV(P78:P82)</f>
        <v>2.2638462845343543</v>
      </c>
      <c r="BR10" t="s">
        <v>227</v>
      </c>
      <c r="BS10">
        <f>Q83</f>
        <v>20.5</v>
      </c>
      <c r="BT10">
        <f>STDEV(Q78:Q82)</f>
        <v>3.7080992435478315</v>
      </c>
      <c r="BW10" t="s">
        <v>227</v>
      </c>
      <c r="BX10">
        <f>R83</f>
        <v>29.5</v>
      </c>
      <c r="BY10">
        <f>STDEV(R78:R82)</f>
        <v>9.650129532809391</v>
      </c>
      <c r="CB10" t="s">
        <v>227</v>
      </c>
      <c r="CC10">
        <f>S83</f>
        <v>17.2</v>
      </c>
      <c r="CD10">
        <f>STDEV(S78:S82)</f>
        <v>4.9573178231781743</v>
      </c>
      <c r="CG10" t="s">
        <v>227</v>
      </c>
      <c r="CH10">
        <f>T83</f>
        <v>16.399999999999999</v>
      </c>
      <c r="CI10">
        <f>STDEV(T78:T82)</f>
        <v>5.909737726836954</v>
      </c>
      <c r="CL10" t="s">
        <v>227</v>
      </c>
      <c r="CM10">
        <f>U83</f>
        <v>13.4</v>
      </c>
      <c r="CN10">
        <f>STDEV(U78:U82)</f>
        <v>2.190890230020667</v>
      </c>
      <c r="CQ10" t="s">
        <v>227</v>
      </c>
      <c r="CR10">
        <f>V83</f>
        <v>16.3</v>
      </c>
      <c r="CS10">
        <f>STDEV(V78:V82)</f>
        <v>3.7516662964608125</v>
      </c>
      <c r="CX10">
        <v>20.5</v>
      </c>
      <c r="DA10" t="s">
        <v>227</v>
      </c>
      <c r="DB10">
        <f>CX67</f>
        <v>57.1</v>
      </c>
      <c r="DC10">
        <f>STDEV(CX57:CX66)</f>
        <v>8.5887523346913905</v>
      </c>
      <c r="DG10" t="s">
        <v>227</v>
      </c>
      <c r="DH10">
        <f>AT10</f>
        <v>97.433333333333337</v>
      </c>
      <c r="DI10">
        <f>AY10</f>
        <v>19.522222222222226</v>
      </c>
      <c r="DJ10">
        <f>DB10</f>
        <v>57.1</v>
      </c>
      <c r="DK10">
        <f>AU10</f>
        <v>22.126855340800848</v>
      </c>
      <c r="DL10">
        <f>AZ10</f>
        <v>6.4481811702247027</v>
      </c>
      <c r="DM10">
        <f>DC10</f>
        <v>8.5887523346913905</v>
      </c>
    </row>
    <row r="11" spans="1:121" ht="17" thickBot="1" x14ac:dyDescent="0.25">
      <c r="B11">
        <v>16.5</v>
      </c>
      <c r="C11">
        <v>12.5</v>
      </c>
      <c r="D11">
        <v>22</v>
      </c>
      <c r="E11">
        <v>21.5</v>
      </c>
      <c r="F11">
        <v>23</v>
      </c>
      <c r="G11">
        <v>13.5</v>
      </c>
      <c r="H11">
        <v>16</v>
      </c>
      <c r="I11">
        <v>23</v>
      </c>
      <c r="J11">
        <v>25</v>
      </c>
      <c r="N11">
        <v>13.5</v>
      </c>
      <c r="O11">
        <v>21.5</v>
      </c>
      <c r="P11">
        <v>16</v>
      </c>
      <c r="Q11">
        <v>18</v>
      </c>
      <c r="R11">
        <v>23.5</v>
      </c>
      <c r="S11">
        <v>13</v>
      </c>
      <c r="T11">
        <v>13.5</v>
      </c>
      <c r="U11">
        <v>9.5</v>
      </c>
      <c r="V11">
        <v>11.5</v>
      </c>
      <c r="Z11" s="15" t="s">
        <v>186</v>
      </c>
      <c r="AA11">
        <f>SUM(N8:N12)</f>
        <v>67</v>
      </c>
      <c r="AB11" s="26">
        <f>AA11*0.092</f>
        <v>6.1639999999999997</v>
      </c>
      <c r="AC11" s="26">
        <f>AB11-AD11</f>
        <v>5.5475999999999992</v>
      </c>
      <c r="AD11" s="24">
        <f>AB11*0.1</f>
        <v>0.61640000000000006</v>
      </c>
      <c r="AS11" t="s">
        <v>231</v>
      </c>
      <c r="AT11">
        <f>K100</f>
        <v>127.38444444444445</v>
      </c>
      <c r="AU11">
        <f>STDEV(B95:J99)</f>
        <v>30.36383132157815</v>
      </c>
      <c r="AX11" t="s">
        <v>231</v>
      </c>
      <c r="AY11">
        <f>W100</f>
        <v>23.655555555555551</v>
      </c>
      <c r="AZ11">
        <f>STDEV(N95:V99)</f>
        <v>8.6666958041468263</v>
      </c>
      <c r="BC11" t="s">
        <v>231</v>
      </c>
      <c r="BD11">
        <f>N100</f>
        <v>21.2</v>
      </c>
      <c r="BE11">
        <f>STDEV(N95:N99)</f>
        <v>3.6159369463529152</v>
      </c>
      <c r="BH11" t="s">
        <v>231</v>
      </c>
      <c r="BI11">
        <f>O100</f>
        <v>28.9</v>
      </c>
      <c r="BJ11">
        <f>STDEV(O95:O99)</f>
        <v>5.7597743011336782</v>
      </c>
      <c r="BM11" t="s">
        <v>231</v>
      </c>
      <c r="BN11">
        <f>P100</f>
        <v>25.3</v>
      </c>
      <c r="BO11">
        <f>STDEV(P95:P99)</f>
        <v>2.6832815729997477</v>
      </c>
      <c r="BR11" t="s">
        <v>231</v>
      </c>
      <c r="BS11">
        <f>Q100</f>
        <v>25.4</v>
      </c>
      <c r="BT11">
        <f>STDEV(Q95:Q99)</f>
        <v>6.3678881899731845</v>
      </c>
      <c r="BW11" t="s">
        <v>231</v>
      </c>
      <c r="BX11">
        <f>R100</f>
        <v>37.1</v>
      </c>
      <c r="BY11">
        <f>STDEV(R95:R99)</f>
        <v>13.95707705789432</v>
      </c>
      <c r="CB11" t="s">
        <v>231</v>
      </c>
      <c r="CC11">
        <f>S100</f>
        <v>18.899999999999999</v>
      </c>
      <c r="CD11">
        <f>STDEV(S95:S99)</f>
        <v>6.9588073690827228</v>
      </c>
      <c r="CG11" t="s">
        <v>231</v>
      </c>
      <c r="CH11">
        <f>T100</f>
        <v>20.7</v>
      </c>
      <c r="CI11">
        <f>STDEV(T95:T99)</f>
        <v>7.4128267212987007</v>
      </c>
      <c r="CL11" t="s">
        <v>231</v>
      </c>
      <c r="CM11">
        <f>U100</f>
        <v>15.9</v>
      </c>
      <c r="CN11">
        <f>STDEV(U95:U99)</f>
        <v>1.4747881203752624</v>
      </c>
      <c r="CQ11" t="s">
        <v>231</v>
      </c>
      <c r="CR11">
        <f>V100</f>
        <v>19.5</v>
      </c>
      <c r="CS11">
        <f>STDEV(V95:V99)</f>
        <v>4.5689167206242667</v>
      </c>
      <c r="CX11">
        <v>18.5</v>
      </c>
      <c r="DA11" t="s">
        <v>231</v>
      </c>
      <c r="DB11">
        <f>CX80</f>
        <v>73.150000000000006</v>
      </c>
      <c r="DC11">
        <f>STDEV(CX70:CX79)</f>
        <v>12.080861816204273</v>
      </c>
      <c r="DG11" t="s">
        <v>231</v>
      </c>
      <c r="DH11">
        <f>AT11</f>
        <v>127.38444444444445</v>
      </c>
      <c r="DI11">
        <f>AY11</f>
        <v>23.655555555555551</v>
      </c>
      <c r="DJ11">
        <f>DB11</f>
        <v>73.150000000000006</v>
      </c>
      <c r="DK11">
        <f>AU11</f>
        <v>30.36383132157815</v>
      </c>
      <c r="DL11">
        <f>AZ11</f>
        <v>8.6666958041468263</v>
      </c>
      <c r="DM11">
        <f>DC11</f>
        <v>12.080861816204273</v>
      </c>
    </row>
    <row r="12" spans="1:121" x14ac:dyDescent="0.2">
      <c r="B12">
        <v>14</v>
      </c>
      <c r="C12">
        <v>12</v>
      </c>
      <c r="D12">
        <v>20</v>
      </c>
      <c r="E12">
        <v>23</v>
      </c>
      <c r="F12">
        <v>24.5</v>
      </c>
      <c r="G12">
        <v>13.5</v>
      </c>
      <c r="H12">
        <v>16</v>
      </c>
      <c r="I12">
        <v>24.5</v>
      </c>
      <c r="J12">
        <v>26</v>
      </c>
      <c r="K12" s="11" t="s">
        <v>102</v>
      </c>
      <c r="N12">
        <v>13.5</v>
      </c>
      <c r="O12">
        <v>21</v>
      </c>
      <c r="P12">
        <v>15.5</v>
      </c>
      <c r="Q12">
        <v>16</v>
      </c>
      <c r="R12">
        <v>22.5</v>
      </c>
      <c r="S12">
        <v>13</v>
      </c>
      <c r="T12">
        <v>11</v>
      </c>
      <c r="U12">
        <v>10.5</v>
      </c>
      <c r="V12">
        <v>11.5</v>
      </c>
      <c r="W12" s="11" t="s">
        <v>102</v>
      </c>
      <c r="X12" s="1"/>
      <c r="Z12" s="15" t="s">
        <v>187</v>
      </c>
      <c r="AA12">
        <f>SUM(O8:O12)</f>
        <v>100</v>
      </c>
      <c r="AB12" s="26">
        <f t="shared" ref="AB12:AB19" si="0">AA12*0.092</f>
        <v>9.1999999999999993</v>
      </c>
      <c r="AC12" s="26">
        <f t="shared" ref="AC12:AC19" si="1">AB12-AD12</f>
        <v>8.2799999999999994</v>
      </c>
      <c r="AD12" s="24">
        <f t="shared" ref="AD12:AD19" si="2">AB12*0.1</f>
        <v>0.91999999999999993</v>
      </c>
      <c r="AS12" t="s">
        <v>234</v>
      </c>
      <c r="AT12">
        <f>K119</f>
        <v>145.04444444444442</v>
      </c>
      <c r="AU12">
        <f>STDEV(B114:J118)</f>
        <v>32.815742865246534</v>
      </c>
      <c r="AX12" t="s">
        <v>234</v>
      </c>
      <c r="AY12">
        <f>W119</f>
        <v>26.888888888888893</v>
      </c>
      <c r="AZ12">
        <f>STDEV(N114:V118)</f>
        <v>10.736984133490573</v>
      </c>
      <c r="BC12" t="s">
        <v>234</v>
      </c>
      <c r="BD12">
        <f>N119</f>
        <v>23.6</v>
      </c>
      <c r="BE12">
        <f>STDEV(N114:N118)</f>
        <v>4.2041646019155765</v>
      </c>
      <c r="BH12" t="s">
        <v>234</v>
      </c>
      <c r="BI12">
        <f>O100</f>
        <v>28.9</v>
      </c>
      <c r="BJ12">
        <f>STDEV(O114:O118)</f>
        <v>6.9155621608080455</v>
      </c>
      <c r="BM12" t="s">
        <v>234</v>
      </c>
      <c r="BN12">
        <f>P119</f>
        <v>29.1</v>
      </c>
      <c r="BO12">
        <f>STDEV(P114:P118)</f>
        <v>3.8307962618755846</v>
      </c>
      <c r="BR12" t="s">
        <v>234</v>
      </c>
      <c r="BS12">
        <f>Q100</f>
        <v>25.4</v>
      </c>
      <c r="BT12">
        <f>STDEV(Q114:Q118)</f>
        <v>7.1186375100857573</v>
      </c>
      <c r="BW12" t="s">
        <v>234</v>
      </c>
      <c r="BX12">
        <f>R119</f>
        <v>41.9</v>
      </c>
      <c r="BY12">
        <f>STDEV(R114:R118)</f>
        <v>17.379585725787603</v>
      </c>
      <c r="CB12" t="s">
        <v>234</v>
      </c>
      <c r="CC12">
        <f>S119</f>
        <v>21</v>
      </c>
      <c r="CD12">
        <f>STDEV(S114:S118)</f>
        <v>9.076067430335673</v>
      </c>
      <c r="CG12" t="s">
        <v>234</v>
      </c>
      <c r="CH12">
        <f>T119</f>
        <v>22.4</v>
      </c>
      <c r="CI12">
        <f>STDEV(T114:T118)</f>
        <v>9.93981891183134</v>
      </c>
      <c r="CL12" t="s">
        <v>234</v>
      </c>
      <c r="CM12">
        <f>U119</f>
        <v>18.3</v>
      </c>
      <c r="CN12">
        <f>STDEV(U114:U118)</f>
        <v>2.6598872156540754</v>
      </c>
      <c r="CQ12" t="s">
        <v>234</v>
      </c>
      <c r="CR12">
        <f>V119</f>
        <v>25.6</v>
      </c>
      <c r="CS12">
        <f>STDEV(V114:V118)</f>
        <v>11.844830095868828</v>
      </c>
      <c r="CX12">
        <v>17</v>
      </c>
      <c r="DA12" t="s">
        <v>234</v>
      </c>
      <c r="DB12">
        <f>CX93</f>
        <v>80.45</v>
      </c>
      <c r="DC12">
        <f>STDEV(CX83:CX92)</f>
        <v>10.18563803707073</v>
      </c>
      <c r="DG12" t="s">
        <v>234</v>
      </c>
      <c r="DH12">
        <f>AT12</f>
        <v>145.04444444444442</v>
      </c>
      <c r="DI12">
        <f>AY12</f>
        <v>26.888888888888893</v>
      </c>
      <c r="DJ12">
        <f>DB12</f>
        <v>80.45</v>
      </c>
      <c r="DK12">
        <f>AU12</f>
        <v>32.815742865246534</v>
      </c>
      <c r="DL12">
        <f>AZ12</f>
        <v>10.736984133490573</v>
      </c>
      <c r="DM12">
        <f>DC12</f>
        <v>10.18563803707073</v>
      </c>
    </row>
    <row r="13" spans="1:121" ht="17" thickBot="1" x14ac:dyDescent="0.25">
      <c r="A13" s="1" t="s">
        <v>101</v>
      </c>
      <c r="B13" s="1">
        <f>AVERAGE(B8:B12)</f>
        <v>15.5</v>
      </c>
      <c r="C13" s="1">
        <f t="shared" ref="C13:J13" si="3">AVERAGE(C8:C12)</f>
        <v>12</v>
      </c>
      <c r="D13" s="1">
        <f t="shared" si="3"/>
        <v>21.3</v>
      </c>
      <c r="E13" s="1">
        <f t="shared" si="3"/>
        <v>23.1</v>
      </c>
      <c r="F13" s="1">
        <f t="shared" si="3"/>
        <v>21.9</v>
      </c>
      <c r="G13" s="1">
        <f t="shared" si="3"/>
        <v>14.1</v>
      </c>
      <c r="H13" s="1">
        <f t="shared" si="3"/>
        <v>17.399999999999999</v>
      </c>
      <c r="I13" s="1">
        <f t="shared" si="3"/>
        <v>23.5</v>
      </c>
      <c r="J13" s="1">
        <f t="shared" si="3"/>
        <v>23.2</v>
      </c>
      <c r="K13" s="12">
        <f>AVERAGE(B13:J13)</f>
        <v>19.111111111111111</v>
      </c>
      <c r="M13" s="1" t="s">
        <v>101</v>
      </c>
      <c r="N13" s="1">
        <f>AVERAGE(N8:N12)</f>
        <v>13.4</v>
      </c>
      <c r="O13" s="1">
        <f t="shared" ref="O13:V13" si="4">AVERAGE(O8:O12)</f>
        <v>20</v>
      </c>
      <c r="P13" s="1">
        <f t="shared" si="4"/>
        <v>16.399999999999999</v>
      </c>
      <c r="Q13" s="1">
        <f t="shared" si="4"/>
        <v>17</v>
      </c>
      <c r="R13" s="1">
        <f t="shared" si="4"/>
        <v>22.6</v>
      </c>
      <c r="S13" s="1">
        <f t="shared" si="4"/>
        <v>12.7</v>
      </c>
      <c r="T13" s="1">
        <f t="shared" si="4"/>
        <v>11.7</v>
      </c>
      <c r="U13" s="1">
        <f t="shared" si="4"/>
        <v>10</v>
      </c>
      <c r="V13" s="1">
        <f t="shared" si="4"/>
        <v>10.9</v>
      </c>
      <c r="W13" s="12">
        <f>AVERAGE(N13:V13)</f>
        <v>14.966666666666669</v>
      </c>
      <c r="X13" s="1"/>
      <c r="Z13" s="15" t="s">
        <v>188</v>
      </c>
      <c r="AA13">
        <f>SUM(P8:P12)</f>
        <v>82</v>
      </c>
      <c r="AB13" s="26">
        <f t="shared" si="0"/>
        <v>7.5439999999999996</v>
      </c>
      <c r="AC13" s="26">
        <f t="shared" si="1"/>
        <v>6.7896000000000001</v>
      </c>
      <c r="AD13" s="24">
        <f t="shared" si="2"/>
        <v>0.75439999999999996</v>
      </c>
      <c r="CX13">
        <v>24</v>
      </c>
    </row>
    <row r="14" spans="1:121" x14ac:dyDescent="0.2">
      <c r="Z14" s="15" t="s">
        <v>189</v>
      </c>
      <c r="AA14">
        <f>SUM(Q8:Q12)</f>
        <v>85</v>
      </c>
      <c r="AB14" s="26">
        <f t="shared" si="0"/>
        <v>7.82</v>
      </c>
      <c r="AC14" s="26">
        <f t="shared" si="1"/>
        <v>7.0380000000000003</v>
      </c>
      <c r="AD14" s="24">
        <f t="shared" si="2"/>
        <v>0.78200000000000003</v>
      </c>
      <c r="CX14">
        <v>18.5</v>
      </c>
    </row>
    <row r="15" spans="1:121" x14ac:dyDescent="0.2">
      <c r="Z15" s="15" t="s">
        <v>190</v>
      </c>
      <c r="AA15">
        <f>SUM(R8:R12)</f>
        <v>113</v>
      </c>
      <c r="AB15" s="26">
        <f t="shared" si="0"/>
        <v>10.395999999999999</v>
      </c>
      <c r="AC15" s="26">
        <f t="shared" si="1"/>
        <v>9.3563999999999989</v>
      </c>
      <c r="AD15" s="24">
        <f t="shared" si="2"/>
        <v>1.0395999999999999</v>
      </c>
      <c r="CW15" t="s">
        <v>54</v>
      </c>
      <c r="CX15" s="1">
        <f>AVERAGE(CX5:CX14)</f>
        <v>20.350000000000001</v>
      </c>
    </row>
    <row r="16" spans="1:121" x14ac:dyDescent="0.2">
      <c r="Z16" s="15" t="s">
        <v>191</v>
      </c>
      <c r="AA16">
        <f>SUM(S8:S12)</f>
        <v>63.5</v>
      </c>
      <c r="AB16" s="26">
        <f t="shared" si="0"/>
        <v>5.8419999999999996</v>
      </c>
      <c r="AC16" s="26">
        <f t="shared" si="1"/>
        <v>5.2577999999999996</v>
      </c>
      <c r="AD16" s="24">
        <f t="shared" si="2"/>
        <v>0.58419999999999994</v>
      </c>
    </row>
    <row r="17" spans="1:105" x14ac:dyDescent="0.2">
      <c r="Z17" s="15" t="s">
        <v>192</v>
      </c>
      <c r="AA17">
        <f>SUM(T8:T12)</f>
        <v>58.5</v>
      </c>
      <c r="AB17" s="26">
        <f t="shared" si="0"/>
        <v>5.3819999999999997</v>
      </c>
      <c r="AC17" s="26">
        <f t="shared" si="1"/>
        <v>4.8437999999999999</v>
      </c>
      <c r="AD17" s="24">
        <f t="shared" si="2"/>
        <v>0.53820000000000001</v>
      </c>
      <c r="CW17" s="6" t="s">
        <v>145</v>
      </c>
      <c r="CX17" s="6" t="s">
        <v>53</v>
      </c>
    </row>
    <row r="18" spans="1:105" x14ac:dyDescent="0.2">
      <c r="Z18" s="15" t="s">
        <v>193</v>
      </c>
      <c r="AA18">
        <f>SUM(U8:U12)</f>
        <v>50</v>
      </c>
      <c r="AB18" s="26">
        <f t="shared" si="0"/>
        <v>4.5999999999999996</v>
      </c>
      <c r="AC18" s="26">
        <f t="shared" si="1"/>
        <v>4.1399999999999997</v>
      </c>
      <c r="AD18" s="24">
        <f t="shared" si="2"/>
        <v>0.45999999999999996</v>
      </c>
      <c r="CW18" s="32">
        <v>43726</v>
      </c>
      <c r="CX18">
        <v>16.5</v>
      </c>
    </row>
    <row r="19" spans="1:105" x14ac:dyDescent="0.2">
      <c r="Z19" s="17" t="s">
        <v>194</v>
      </c>
      <c r="AA19" s="7">
        <f>SUM(V8:V12)</f>
        <v>54.5</v>
      </c>
      <c r="AB19" s="28">
        <f t="shared" si="0"/>
        <v>5.0140000000000002</v>
      </c>
      <c r="AC19" s="28">
        <f t="shared" si="1"/>
        <v>4.5125999999999999</v>
      </c>
      <c r="AD19" s="25">
        <f t="shared" si="2"/>
        <v>0.50140000000000007</v>
      </c>
      <c r="CX19">
        <v>21</v>
      </c>
    </row>
    <row r="20" spans="1:105" x14ac:dyDescent="0.2">
      <c r="Y20" s="33"/>
      <c r="Z20" s="7"/>
      <c r="AA20" s="7"/>
      <c r="AB20" s="7"/>
      <c r="AC20" s="7"/>
      <c r="AD20" s="7"/>
      <c r="AE20" s="7"/>
      <c r="AF20" s="7"/>
      <c r="AG20" s="7"/>
      <c r="AH20" s="7"/>
      <c r="AI20" s="7"/>
      <c r="AJ20" s="7"/>
      <c r="AK20" s="7"/>
      <c r="AL20" s="7"/>
      <c r="AM20" s="7"/>
      <c r="AN20" s="7"/>
      <c r="AO20" s="7"/>
      <c r="AP20" s="7"/>
      <c r="AQ20" s="18"/>
      <c r="CX20">
        <v>21</v>
      </c>
    </row>
    <row r="21" spans="1:105" x14ac:dyDescent="0.2">
      <c r="CX21">
        <v>16</v>
      </c>
    </row>
    <row r="22" spans="1:105" ht="17" thickBot="1" x14ac:dyDescent="0.25">
      <c r="Z22" s="22" t="s">
        <v>134</v>
      </c>
      <c r="AA22" s="23" t="s">
        <v>211</v>
      </c>
      <c r="CX22">
        <v>26.5</v>
      </c>
    </row>
    <row r="23" spans="1:105" ht="17" thickBot="1" x14ac:dyDescent="0.25">
      <c r="A23" s="36">
        <v>43726</v>
      </c>
      <c r="B23" s="9" t="s">
        <v>177</v>
      </c>
      <c r="C23" s="10" t="s">
        <v>178</v>
      </c>
      <c r="D23" s="10" t="s">
        <v>179</v>
      </c>
      <c r="E23" s="10" t="s">
        <v>180</v>
      </c>
      <c r="F23" s="10" t="s">
        <v>181</v>
      </c>
      <c r="G23" s="10" t="s">
        <v>182</v>
      </c>
      <c r="H23" s="10" t="s">
        <v>183</v>
      </c>
      <c r="I23" s="10" t="s">
        <v>184</v>
      </c>
      <c r="J23" s="10" t="s">
        <v>185</v>
      </c>
      <c r="M23" s="36">
        <v>43726</v>
      </c>
      <c r="N23" s="9" t="s">
        <v>186</v>
      </c>
      <c r="O23" s="10" t="s">
        <v>187</v>
      </c>
      <c r="P23" s="10" t="s">
        <v>188</v>
      </c>
      <c r="Q23" s="10" t="s">
        <v>189</v>
      </c>
      <c r="R23" s="10" t="s">
        <v>190</v>
      </c>
      <c r="S23" s="10" t="s">
        <v>191</v>
      </c>
      <c r="T23" s="10" t="s">
        <v>192</v>
      </c>
      <c r="U23" s="10" t="s">
        <v>193</v>
      </c>
      <c r="V23" s="10" t="s">
        <v>194</v>
      </c>
      <c r="Z23" t="s">
        <v>161</v>
      </c>
      <c r="CX23">
        <v>16.5</v>
      </c>
    </row>
    <row r="24" spans="1:105" x14ac:dyDescent="0.2">
      <c r="B24">
        <v>18</v>
      </c>
      <c r="C24">
        <v>12.5</v>
      </c>
      <c r="D24">
        <v>19.5</v>
      </c>
      <c r="E24">
        <v>28</v>
      </c>
      <c r="F24">
        <v>26.5</v>
      </c>
      <c r="G24">
        <v>16</v>
      </c>
      <c r="H24">
        <v>17.5</v>
      </c>
      <c r="I24">
        <v>31</v>
      </c>
      <c r="J24">
        <v>28.5</v>
      </c>
      <c r="N24">
        <v>12</v>
      </c>
      <c r="O24">
        <v>21</v>
      </c>
      <c r="P24">
        <v>17</v>
      </c>
      <c r="Q24">
        <v>17.5</v>
      </c>
      <c r="R24">
        <v>21</v>
      </c>
      <c r="S24">
        <v>13.5</v>
      </c>
      <c r="T24">
        <v>10.5</v>
      </c>
      <c r="U24">
        <v>9</v>
      </c>
      <c r="V24">
        <v>12</v>
      </c>
      <c r="Z24" s="4" t="s">
        <v>162</v>
      </c>
      <c r="CX24">
        <v>22.5</v>
      </c>
    </row>
    <row r="25" spans="1:105" x14ac:dyDescent="0.2">
      <c r="B25">
        <v>15</v>
      </c>
      <c r="C25">
        <v>11.5</v>
      </c>
      <c r="D25">
        <v>25.5</v>
      </c>
      <c r="E25">
        <v>26.5</v>
      </c>
      <c r="F25">
        <v>30.5</v>
      </c>
      <c r="G25">
        <v>14</v>
      </c>
      <c r="H25">
        <v>15.5</v>
      </c>
      <c r="I25">
        <v>29</v>
      </c>
      <c r="J25">
        <v>20.5</v>
      </c>
      <c r="N25">
        <v>13.5</v>
      </c>
      <c r="O25">
        <v>18.5</v>
      </c>
      <c r="P25">
        <v>16</v>
      </c>
      <c r="Q25">
        <v>15.5</v>
      </c>
      <c r="R25">
        <v>19.5</v>
      </c>
      <c r="S25">
        <v>11.5</v>
      </c>
      <c r="T25">
        <v>14.5</v>
      </c>
      <c r="U25">
        <v>9.5</v>
      </c>
      <c r="V25">
        <v>15</v>
      </c>
      <c r="CX25">
        <v>21</v>
      </c>
    </row>
    <row r="26" spans="1:105" ht="17" thickBot="1" x14ac:dyDescent="0.25">
      <c r="B26">
        <v>16.5</v>
      </c>
      <c r="C26">
        <v>15.5</v>
      </c>
      <c r="D26">
        <v>20</v>
      </c>
      <c r="E26">
        <v>24</v>
      </c>
      <c r="F26">
        <v>26</v>
      </c>
      <c r="G26">
        <v>14.5</v>
      </c>
      <c r="H26">
        <v>26.5</v>
      </c>
      <c r="I26">
        <v>30</v>
      </c>
      <c r="J26">
        <v>28.5</v>
      </c>
      <c r="N26">
        <v>12</v>
      </c>
      <c r="O26">
        <v>20.5</v>
      </c>
      <c r="P26">
        <v>16.5</v>
      </c>
      <c r="Q26">
        <v>17.5</v>
      </c>
      <c r="R26">
        <v>22</v>
      </c>
      <c r="S26">
        <v>13</v>
      </c>
      <c r="T26">
        <v>11</v>
      </c>
      <c r="U26">
        <v>11</v>
      </c>
      <c r="V26">
        <v>13</v>
      </c>
      <c r="CX26">
        <v>20.5</v>
      </c>
    </row>
    <row r="27" spans="1:105" ht="17" thickBot="1" x14ac:dyDescent="0.25">
      <c r="B27">
        <v>17.5</v>
      </c>
      <c r="C27">
        <v>12</v>
      </c>
      <c r="D27">
        <v>27</v>
      </c>
      <c r="E27">
        <v>25</v>
      </c>
      <c r="F27">
        <v>32</v>
      </c>
      <c r="G27">
        <v>12.5</v>
      </c>
      <c r="H27">
        <v>15.5</v>
      </c>
      <c r="I27">
        <v>30.5</v>
      </c>
      <c r="J27">
        <v>27</v>
      </c>
      <c r="N27">
        <v>14.5</v>
      </c>
      <c r="O27">
        <v>19.5</v>
      </c>
      <c r="P27">
        <v>16.5</v>
      </c>
      <c r="Q27">
        <v>20.5</v>
      </c>
      <c r="R27">
        <v>24</v>
      </c>
      <c r="S27">
        <v>12.5</v>
      </c>
      <c r="T27">
        <v>11</v>
      </c>
      <c r="U27">
        <v>10</v>
      </c>
      <c r="V27">
        <v>12</v>
      </c>
      <c r="Z27" s="13" t="s">
        <v>133</v>
      </c>
      <c r="AA27" s="20"/>
      <c r="AB27" s="27">
        <v>9.1999999999999998E-2</v>
      </c>
      <c r="AC27" s="30" t="s">
        <v>7</v>
      </c>
      <c r="AD27" s="29" t="s">
        <v>15</v>
      </c>
      <c r="AS27" s="34" t="s">
        <v>218</v>
      </c>
      <c r="AT27">
        <f>AT6-AT5</f>
        <v>2.9666666666666686</v>
      </c>
      <c r="AX27" s="34" t="s">
        <v>218</v>
      </c>
      <c r="AY27">
        <f>AY6-AY5</f>
        <v>-0.13333333333333464</v>
      </c>
      <c r="BC27" s="34" t="s">
        <v>218</v>
      </c>
      <c r="BD27">
        <f>BD6-BD5</f>
        <v>-0.5</v>
      </c>
      <c r="BH27" s="34" t="s">
        <v>218</v>
      </c>
      <c r="BI27">
        <f>BI6-BI5</f>
        <v>-0.80000000000000071</v>
      </c>
      <c r="BM27" s="34" t="s">
        <v>218</v>
      </c>
      <c r="BN27">
        <f>BN6-BN5</f>
        <v>0</v>
      </c>
      <c r="BR27" s="34" t="s">
        <v>218</v>
      </c>
      <c r="BS27">
        <f>BS6-BS5</f>
        <v>0</v>
      </c>
      <c r="BW27" s="34" t="s">
        <v>218</v>
      </c>
      <c r="BX27">
        <f>BX6-BX5</f>
        <v>-0.10000000000000142</v>
      </c>
      <c r="CB27" s="34" t="s">
        <v>218</v>
      </c>
      <c r="CC27">
        <f>CC6-CC5</f>
        <v>-0.29999999999999893</v>
      </c>
      <c r="CG27" s="34" t="s">
        <v>218</v>
      </c>
      <c r="CH27">
        <f>CH6-CH5</f>
        <v>-0.69999999999999929</v>
      </c>
      <c r="CL27" s="34" t="s">
        <v>218</v>
      </c>
      <c r="CM27">
        <f>CM6-CM5</f>
        <v>-0.5</v>
      </c>
      <c r="CQ27" s="34" t="s">
        <v>218</v>
      </c>
      <c r="CR27">
        <f>CR6-CR5</f>
        <v>1.6999999999999993</v>
      </c>
      <c r="CX27">
        <v>18</v>
      </c>
      <c r="CZ27" s="34" t="s">
        <v>218</v>
      </c>
      <c r="DA27" s="35">
        <f>DB6-DB5</f>
        <v>-0.40000000000000213</v>
      </c>
    </row>
    <row r="28" spans="1:105" ht="17" thickBot="1" x14ac:dyDescent="0.25">
      <c r="B28">
        <v>18</v>
      </c>
      <c r="C28">
        <v>11.5</v>
      </c>
      <c r="D28">
        <v>25.5</v>
      </c>
      <c r="E28">
        <v>30.5</v>
      </c>
      <c r="F28">
        <v>29</v>
      </c>
      <c r="G28">
        <v>19</v>
      </c>
      <c r="H28">
        <v>21</v>
      </c>
      <c r="I28">
        <v>28.5</v>
      </c>
      <c r="J28">
        <v>24.5</v>
      </c>
      <c r="K28" s="11" t="s">
        <v>102</v>
      </c>
      <c r="N28">
        <v>12.5</v>
      </c>
      <c r="O28">
        <v>16.5</v>
      </c>
      <c r="P28">
        <v>16</v>
      </c>
      <c r="Q28">
        <v>14</v>
      </c>
      <c r="R28">
        <v>26</v>
      </c>
      <c r="S28">
        <v>11.5</v>
      </c>
      <c r="T28">
        <v>8</v>
      </c>
      <c r="U28">
        <v>8</v>
      </c>
      <c r="V28">
        <v>11</v>
      </c>
      <c r="W28" s="11" t="s">
        <v>102</v>
      </c>
      <c r="X28" s="1"/>
      <c r="Z28" s="15" t="s">
        <v>186</v>
      </c>
      <c r="AA28">
        <f>SUM(N24:N28)</f>
        <v>64.5</v>
      </c>
      <c r="AB28" s="26">
        <f>AA28*0.092</f>
        <v>5.9340000000000002</v>
      </c>
      <c r="AC28" s="26">
        <f>AB28-AD28</f>
        <v>5.3406000000000002</v>
      </c>
      <c r="AD28" s="24">
        <f>AB28*0.1</f>
        <v>0.59340000000000004</v>
      </c>
      <c r="AS28" s="34" t="s">
        <v>212</v>
      </c>
      <c r="AT28">
        <f>AT7-AT6</f>
        <v>12.433333333333326</v>
      </c>
      <c r="AX28" s="34" t="s">
        <v>212</v>
      </c>
      <c r="AY28">
        <f>AY7-AY6</f>
        <v>-0.20000000000000107</v>
      </c>
      <c r="BC28" s="34" t="s">
        <v>212</v>
      </c>
      <c r="BD28">
        <f>BD7-BD6</f>
        <v>-0.20000000000000107</v>
      </c>
      <c r="BH28" s="34" t="s">
        <v>212</v>
      </c>
      <c r="BI28">
        <f>BI7-BI6</f>
        <v>0.69999999999999929</v>
      </c>
      <c r="BM28" s="34" t="s">
        <v>212</v>
      </c>
      <c r="BN28">
        <f>BN7-BN6</f>
        <v>0.40000000000000213</v>
      </c>
      <c r="BR28" s="34" t="s">
        <v>212</v>
      </c>
      <c r="BS28">
        <f>BS7-BS6</f>
        <v>-1.8000000000000007</v>
      </c>
      <c r="BW28" s="34" t="s">
        <v>212</v>
      </c>
      <c r="BX28">
        <f>BX7-BX6</f>
        <v>-1.8999999999999986</v>
      </c>
      <c r="CB28" s="34" t="s">
        <v>212</v>
      </c>
      <c r="CC28">
        <f>CC7-CC6</f>
        <v>0.90000000000000036</v>
      </c>
      <c r="CG28" s="34" t="s">
        <v>212</v>
      </c>
      <c r="CH28">
        <f>CH7-CH6</f>
        <v>0.90000000000000036</v>
      </c>
      <c r="CL28" s="34" t="s">
        <v>212</v>
      </c>
      <c r="CM28">
        <f>CM7-CM6</f>
        <v>0.19999999999999929</v>
      </c>
      <c r="CQ28" s="34" t="s">
        <v>212</v>
      </c>
      <c r="CR28">
        <f>CR7-CR6</f>
        <v>-1</v>
      </c>
      <c r="CW28" t="s">
        <v>54</v>
      </c>
      <c r="CX28" s="42">
        <f>AVERAGE(CX18:CX27)</f>
        <v>19.95</v>
      </c>
      <c r="CZ28" s="34" t="s">
        <v>212</v>
      </c>
      <c r="DA28" s="35">
        <f>DB7-DB6</f>
        <v>1.3500000000000014</v>
      </c>
    </row>
    <row r="29" spans="1:105" ht="17" thickBot="1" x14ac:dyDescent="0.25">
      <c r="A29" s="1" t="s">
        <v>101</v>
      </c>
      <c r="B29" s="1">
        <f>AVERAGE(B24:B28)</f>
        <v>17</v>
      </c>
      <c r="C29" s="1">
        <f t="shared" ref="C29:J29" si="5">AVERAGE(C24:C28)</f>
        <v>12.6</v>
      </c>
      <c r="D29" s="1">
        <f t="shared" si="5"/>
        <v>23.5</v>
      </c>
      <c r="E29" s="1">
        <f t="shared" si="5"/>
        <v>26.8</v>
      </c>
      <c r="F29" s="1">
        <f t="shared" si="5"/>
        <v>28.8</v>
      </c>
      <c r="G29" s="1">
        <f t="shared" si="5"/>
        <v>15.2</v>
      </c>
      <c r="H29" s="1">
        <f t="shared" si="5"/>
        <v>19.2</v>
      </c>
      <c r="I29" s="1">
        <f t="shared" si="5"/>
        <v>29.8</v>
      </c>
      <c r="J29" s="1">
        <f t="shared" si="5"/>
        <v>25.8</v>
      </c>
      <c r="K29" s="12">
        <f>AVERAGE(B29:J29)</f>
        <v>22.077777777777779</v>
      </c>
      <c r="M29" s="1" t="s">
        <v>101</v>
      </c>
      <c r="N29" s="1">
        <f>AVERAGE(N24:N28)</f>
        <v>12.9</v>
      </c>
      <c r="O29" s="1">
        <f t="shared" ref="O29:V29" si="6">AVERAGE(O24:O28)</f>
        <v>19.2</v>
      </c>
      <c r="P29" s="1">
        <f t="shared" si="6"/>
        <v>16.399999999999999</v>
      </c>
      <c r="Q29" s="1">
        <f t="shared" si="6"/>
        <v>17</v>
      </c>
      <c r="R29" s="1">
        <f t="shared" si="6"/>
        <v>22.5</v>
      </c>
      <c r="S29" s="1">
        <f t="shared" si="6"/>
        <v>12.4</v>
      </c>
      <c r="T29" s="1">
        <f t="shared" si="6"/>
        <v>11</v>
      </c>
      <c r="U29" s="1">
        <f t="shared" si="6"/>
        <v>9.5</v>
      </c>
      <c r="V29" s="1">
        <f t="shared" si="6"/>
        <v>12.6</v>
      </c>
      <c r="W29" s="12">
        <f>AVERAGE(N29:V29)</f>
        <v>14.833333333333334</v>
      </c>
      <c r="X29" s="1"/>
      <c r="Z29" s="15" t="s">
        <v>187</v>
      </c>
      <c r="AA29">
        <f>SUM(O24:O28)</f>
        <v>96</v>
      </c>
      <c r="AB29" s="26">
        <f t="shared" ref="AB29:AB36" si="7">AA29*0.092</f>
        <v>8.8320000000000007</v>
      </c>
      <c r="AC29" s="26">
        <f t="shared" ref="AC29:AC36" si="8">AB29-AD29</f>
        <v>7.9488000000000003</v>
      </c>
      <c r="AD29" s="24">
        <f t="shared" ref="AD29:AD36" si="9">AB29*0.1</f>
        <v>0.8832000000000001</v>
      </c>
      <c r="AS29" s="34" t="s">
        <v>221</v>
      </c>
      <c r="AT29">
        <f>AT8-AT7</f>
        <v>18.055555555555564</v>
      </c>
      <c r="AX29" s="34" t="s">
        <v>221</v>
      </c>
      <c r="AY29">
        <f>AY8-AY7</f>
        <v>2.18888888888889</v>
      </c>
      <c r="BC29" s="34" t="s">
        <v>221</v>
      </c>
      <c r="BD29">
        <f>BD8-BD7</f>
        <v>2.1000000000000014</v>
      </c>
      <c r="BH29" s="34" t="s">
        <v>221</v>
      </c>
      <c r="BI29">
        <f>BI8-BI7</f>
        <v>2.1000000000000014</v>
      </c>
      <c r="BM29" s="34" t="s">
        <v>221</v>
      </c>
      <c r="BN29">
        <f>BN8-BN7</f>
        <v>2.3000000000000007</v>
      </c>
      <c r="BR29" s="34" t="s">
        <v>221</v>
      </c>
      <c r="BS29">
        <f>BS8-BS7</f>
        <v>1.8000000000000007</v>
      </c>
      <c r="BW29" s="34" t="s">
        <v>221</v>
      </c>
      <c r="BX29">
        <f>BX8-BX7</f>
        <v>4.5</v>
      </c>
      <c r="CB29" s="34" t="s">
        <v>221</v>
      </c>
      <c r="CC29">
        <f>CC8-CC7</f>
        <v>1.5999999999999996</v>
      </c>
      <c r="CG29" s="34" t="s">
        <v>221</v>
      </c>
      <c r="CH29">
        <f>CH8-CH7</f>
        <v>2.0999999999999996</v>
      </c>
      <c r="CL29" s="34" t="s">
        <v>221</v>
      </c>
      <c r="CM29">
        <f>CM8-CM7</f>
        <v>0.80000000000000071</v>
      </c>
      <c r="CQ29" s="34" t="s">
        <v>221</v>
      </c>
      <c r="CR29">
        <f>CR8-CR7</f>
        <v>2.4000000000000004</v>
      </c>
      <c r="CZ29" s="34" t="s">
        <v>221</v>
      </c>
      <c r="DA29" s="35">
        <f>DB8-DB7</f>
        <v>1.1499999999999986</v>
      </c>
    </row>
    <row r="30" spans="1:105" ht="17" thickBot="1" x14ac:dyDescent="0.25">
      <c r="Z30" s="15" t="s">
        <v>188</v>
      </c>
      <c r="AA30">
        <f>SUM(P24:P28)</f>
        <v>82</v>
      </c>
      <c r="AB30" s="26">
        <f t="shared" si="7"/>
        <v>7.5439999999999996</v>
      </c>
      <c r="AC30" s="26">
        <f t="shared" si="8"/>
        <v>6.7896000000000001</v>
      </c>
      <c r="AD30" s="24">
        <f t="shared" si="9"/>
        <v>0.75439999999999996</v>
      </c>
      <c r="AS30" s="34" t="s">
        <v>228</v>
      </c>
      <c r="AT30">
        <f>AT10-AT8</f>
        <v>44.866666666666667</v>
      </c>
      <c r="AX30" s="34" t="s">
        <v>228</v>
      </c>
      <c r="AY30">
        <f>AY10-AY8</f>
        <v>2.7000000000000028</v>
      </c>
      <c r="BC30" s="34" t="s">
        <v>228</v>
      </c>
      <c r="BD30">
        <f>BD10-BD8</f>
        <v>2.8000000000000007</v>
      </c>
      <c r="BH30" s="34" t="s">
        <v>228</v>
      </c>
      <c r="BI30">
        <f>BI10-BI8</f>
        <v>1.8000000000000007</v>
      </c>
      <c r="BM30" s="34" t="s">
        <v>228</v>
      </c>
      <c r="BN30">
        <f>BN10-BN8</f>
        <v>1.8999999999999986</v>
      </c>
      <c r="BR30" s="34" t="s">
        <v>228</v>
      </c>
      <c r="BS30">
        <f>BS10-BS8</f>
        <v>3.5</v>
      </c>
      <c r="BW30" s="34" t="s">
        <v>228</v>
      </c>
      <c r="BX30">
        <f>BX10-BX8</f>
        <v>4.3999999999999986</v>
      </c>
      <c r="CB30" s="34" t="s">
        <v>228</v>
      </c>
      <c r="CC30">
        <f>CC10-CC8</f>
        <v>2.2999999999999989</v>
      </c>
      <c r="CG30" s="34" t="s">
        <v>228</v>
      </c>
      <c r="CH30">
        <f>CH10-CH8</f>
        <v>2.3999999999999986</v>
      </c>
      <c r="CL30" s="34" t="s">
        <v>228</v>
      </c>
      <c r="CM30">
        <f>CM10-CM8</f>
        <v>2.9000000000000004</v>
      </c>
      <c r="CQ30" s="34" t="s">
        <v>228</v>
      </c>
      <c r="CR30">
        <f>CR10-CR8</f>
        <v>2.3000000000000007</v>
      </c>
      <c r="CW30" s="6" t="s">
        <v>145</v>
      </c>
      <c r="CX30" s="6" t="s">
        <v>53</v>
      </c>
      <c r="CZ30" s="34" t="s">
        <v>228</v>
      </c>
      <c r="DA30" s="35">
        <f>DB10-DB8</f>
        <v>34.650000000000006</v>
      </c>
    </row>
    <row r="31" spans="1:105" ht="17" thickBot="1" x14ac:dyDescent="0.25">
      <c r="Z31" s="15" t="s">
        <v>189</v>
      </c>
      <c r="AA31">
        <f>SUM(Q24:Q28)</f>
        <v>85</v>
      </c>
      <c r="AB31" s="26">
        <f t="shared" si="7"/>
        <v>7.82</v>
      </c>
      <c r="AC31" s="26">
        <f t="shared" si="8"/>
        <v>7.0380000000000003</v>
      </c>
      <c r="AD31" s="24">
        <f t="shared" si="9"/>
        <v>0.78200000000000003</v>
      </c>
      <c r="AS31" s="34" t="s">
        <v>235</v>
      </c>
      <c r="AT31">
        <f>AT11-AT10</f>
        <v>29.951111111111118</v>
      </c>
      <c r="AX31" s="34" t="s">
        <v>235</v>
      </c>
      <c r="AY31">
        <f>AY11-AY10</f>
        <v>4.1333333333333258</v>
      </c>
      <c r="BC31" s="34" t="s">
        <v>235</v>
      </c>
      <c r="BD31">
        <f>BD11-BD10</f>
        <v>3.5999999999999979</v>
      </c>
      <c r="BH31" s="34" t="s">
        <v>235</v>
      </c>
      <c r="BI31">
        <f>BI11-BI10</f>
        <v>5.0999999999999979</v>
      </c>
      <c r="BM31" s="34" t="s">
        <v>235</v>
      </c>
      <c r="BN31">
        <f>BN11-BN10</f>
        <v>4.3000000000000007</v>
      </c>
      <c r="BR31" s="34" t="s">
        <v>235</v>
      </c>
      <c r="BS31">
        <f>BS11-BS10</f>
        <v>4.8999999999999986</v>
      </c>
      <c r="BW31" s="34" t="s">
        <v>235</v>
      </c>
      <c r="BX31">
        <f>BX11-BX10</f>
        <v>7.6000000000000014</v>
      </c>
      <c r="CB31" s="34" t="s">
        <v>235</v>
      </c>
      <c r="CC31">
        <f>CC11-CC10</f>
        <v>1.6999999999999993</v>
      </c>
      <c r="CG31" s="34" t="s">
        <v>235</v>
      </c>
      <c r="CH31">
        <f>CH11-CH10</f>
        <v>4.3000000000000007</v>
      </c>
      <c r="CL31" s="34" t="s">
        <v>235</v>
      </c>
      <c r="CM31">
        <f>CM11-CM10</f>
        <v>2.5</v>
      </c>
      <c r="CQ31" s="34" t="s">
        <v>235</v>
      </c>
      <c r="CR31">
        <f>CR11-CR10</f>
        <v>3.1999999999999993</v>
      </c>
      <c r="CW31" s="2">
        <v>43733</v>
      </c>
      <c r="CX31">
        <v>22.5</v>
      </c>
      <c r="CZ31" s="34" t="s">
        <v>235</v>
      </c>
      <c r="DA31" s="35">
        <f>DB11-DB10</f>
        <v>16.050000000000004</v>
      </c>
    </row>
    <row r="32" spans="1:105" ht="17" thickBot="1" x14ac:dyDescent="0.25">
      <c r="Z32" s="15" t="s">
        <v>190</v>
      </c>
      <c r="AA32">
        <f>SUM(R24:R28)</f>
        <v>112.5</v>
      </c>
      <c r="AB32" s="26">
        <f t="shared" si="7"/>
        <v>10.35</v>
      </c>
      <c r="AC32" s="26">
        <f t="shared" si="8"/>
        <v>9.3149999999999995</v>
      </c>
      <c r="AD32" s="24">
        <f t="shared" si="9"/>
        <v>1.0349999999999999</v>
      </c>
      <c r="AS32" s="34" t="s">
        <v>237</v>
      </c>
      <c r="AT32">
        <f>AT12-AT11</f>
        <v>17.659999999999968</v>
      </c>
      <c r="AX32" s="34" t="s">
        <v>237</v>
      </c>
      <c r="AY32">
        <f>AY12-AY11</f>
        <v>3.2333333333333414</v>
      </c>
      <c r="BC32" s="34" t="s">
        <v>237</v>
      </c>
      <c r="BD32">
        <f>BD12-BD11</f>
        <v>2.4000000000000021</v>
      </c>
      <c r="BH32" s="34" t="s">
        <v>237</v>
      </c>
      <c r="BI32">
        <f>BI12-BI11</f>
        <v>0</v>
      </c>
      <c r="BM32" s="34" t="s">
        <v>237</v>
      </c>
      <c r="BN32">
        <f>BN12-BN11</f>
        <v>3.8000000000000007</v>
      </c>
      <c r="BR32" s="34" t="s">
        <v>237</v>
      </c>
      <c r="BS32">
        <f>BS12-BS11</f>
        <v>0</v>
      </c>
      <c r="BW32" s="34" t="s">
        <v>237</v>
      </c>
      <c r="BX32">
        <f>BX12-BX11</f>
        <v>4.7999999999999972</v>
      </c>
      <c r="CB32" s="34" t="s">
        <v>237</v>
      </c>
      <c r="CC32">
        <f>CC12-CC11</f>
        <v>2.1000000000000014</v>
      </c>
      <c r="CG32" s="34" t="s">
        <v>237</v>
      </c>
      <c r="CH32">
        <f>CH12-CH11</f>
        <v>1.6999999999999993</v>
      </c>
      <c r="CL32" s="34" t="s">
        <v>237</v>
      </c>
      <c r="CM32">
        <f>CM12-CM11</f>
        <v>2.4000000000000004</v>
      </c>
      <c r="CQ32" s="34" t="s">
        <v>237</v>
      </c>
      <c r="CR32">
        <f>CR12-CR11</f>
        <v>6.1000000000000014</v>
      </c>
      <c r="CX32">
        <v>23</v>
      </c>
      <c r="CZ32" s="34" t="s">
        <v>237</v>
      </c>
      <c r="DA32" s="35">
        <f>DB12-DB11</f>
        <v>7.2999999999999972</v>
      </c>
    </row>
    <row r="33" spans="1:105" x14ac:dyDescent="0.2">
      <c r="Z33" s="15" t="s">
        <v>191</v>
      </c>
      <c r="AA33">
        <f>SUM(S24:S28)</f>
        <v>62</v>
      </c>
      <c r="AB33" s="26">
        <f t="shared" si="7"/>
        <v>5.7039999999999997</v>
      </c>
      <c r="AC33" s="26">
        <f t="shared" si="8"/>
        <v>5.1335999999999995</v>
      </c>
      <c r="AD33" s="24">
        <f t="shared" si="9"/>
        <v>0.57040000000000002</v>
      </c>
      <c r="CX33">
        <v>17.5</v>
      </c>
    </row>
    <row r="34" spans="1:105" x14ac:dyDescent="0.2">
      <c r="Z34" s="15" t="s">
        <v>192</v>
      </c>
      <c r="AA34">
        <f>SUM(T24:T28)</f>
        <v>55</v>
      </c>
      <c r="AB34" s="26">
        <f t="shared" si="7"/>
        <v>5.0599999999999996</v>
      </c>
      <c r="AC34" s="26">
        <f t="shared" si="8"/>
        <v>4.5539999999999994</v>
      </c>
      <c r="AD34" s="24">
        <f t="shared" si="9"/>
        <v>0.50600000000000001</v>
      </c>
      <c r="AS34" t="s">
        <v>223</v>
      </c>
      <c r="AT34">
        <f>AVERAGE(AT27:AT29)</f>
        <v>11.151851851851854</v>
      </c>
      <c r="AX34" t="s">
        <v>223</v>
      </c>
      <c r="AY34">
        <f>AVERAGE(AY27:AY29)</f>
        <v>0.61851851851851813</v>
      </c>
      <c r="CX34">
        <v>18.5</v>
      </c>
    </row>
    <row r="35" spans="1:105" x14ac:dyDescent="0.2">
      <c r="Z35" s="15" t="s">
        <v>193</v>
      </c>
      <c r="AA35">
        <f>SUM(U24:U28)</f>
        <v>47.5</v>
      </c>
      <c r="AB35" s="26">
        <f t="shared" si="7"/>
        <v>4.37</v>
      </c>
      <c r="AC35" s="26">
        <f t="shared" si="8"/>
        <v>3.9329999999999998</v>
      </c>
      <c r="AD35" s="24">
        <f t="shared" si="9"/>
        <v>0.43700000000000006</v>
      </c>
      <c r="CX35">
        <v>18.5</v>
      </c>
      <c r="CZ35" t="s">
        <v>223</v>
      </c>
      <c r="DA35">
        <f>AVERAGE(DA27:DA29)</f>
        <v>0.69999999999999929</v>
      </c>
    </row>
    <row r="36" spans="1:105" x14ac:dyDescent="0.2">
      <c r="Z36" s="17" t="s">
        <v>194</v>
      </c>
      <c r="AA36" s="7">
        <f>SUM(V24:V28)</f>
        <v>63</v>
      </c>
      <c r="AB36" s="28">
        <f t="shared" si="7"/>
        <v>5.7960000000000003</v>
      </c>
      <c r="AC36" s="28">
        <f t="shared" si="8"/>
        <v>5.2164000000000001</v>
      </c>
      <c r="AD36" s="25">
        <f t="shared" si="9"/>
        <v>0.5796</v>
      </c>
      <c r="CX36">
        <v>21.5</v>
      </c>
    </row>
    <row r="37" spans="1:105" x14ac:dyDescent="0.2">
      <c r="Y37" s="33"/>
      <c r="Z37" s="7"/>
      <c r="AA37" s="7"/>
      <c r="AB37" s="7"/>
      <c r="AC37" s="7"/>
      <c r="AD37" s="7"/>
      <c r="AE37" s="7"/>
      <c r="AF37" s="7"/>
      <c r="AG37" s="7"/>
      <c r="AH37" s="7"/>
      <c r="AI37" s="7"/>
      <c r="AJ37" s="7"/>
      <c r="AK37" s="7"/>
      <c r="AL37" s="7"/>
      <c r="AM37" s="7"/>
      <c r="AN37" s="7"/>
      <c r="AO37" s="7"/>
      <c r="AP37" s="7"/>
      <c r="AQ37" s="18"/>
      <c r="CX37">
        <v>19.5</v>
      </c>
    </row>
    <row r="38" spans="1:105" x14ac:dyDescent="0.2">
      <c r="CX38">
        <v>33.5</v>
      </c>
    </row>
    <row r="39" spans="1:105" ht="17" thickBot="1" x14ac:dyDescent="0.25">
      <c r="Z39" s="22" t="s">
        <v>134</v>
      </c>
      <c r="AA39" s="23" t="s">
        <v>220</v>
      </c>
      <c r="CX39">
        <v>14.5</v>
      </c>
    </row>
    <row r="40" spans="1:105" ht="17" thickBot="1" x14ac:dyDescent="0.25">
      <c r="Z40" t="s">
        <v>216</v>
      </c>
      <c r="CX40">
        <v>24</v>
      </c>
    </row>
    <row r="41" spans="1:105" ht="17" thickBot="1" x14ac:dyDescent="0.25">
      <c r="A41" s="36">
        <v>43733</v>
      </c>
      <c r="B41" s="9" t="s">
        <v>177</v>
      </c>
      <c r="C41" s="10" t="s">
        <v>178</v>
      </c>
      <c r="D41" s="10" t="s">
        <v>179</v>
      </c>
      <c r="E41" s="10" t="s">
        <v>180</v>
      </c>
      <c r="F41" s="10" t="s">
        <v>181</v>
      </c>
      <c r="G41" s="10" t="s">
        <v>182</v>
      </c>
      <c r="H41" s="10" t="s">
        <v>183</v>
      </c>
      <c r="I41" s="10" t="s">
        <v>184</v>
      </c>
      <c r="J41" s="10" t="s">
        <v>185</v>
      </c>
      <c r="M41" s="36">
        <v>43733</v>
      </c>
      <c r="N41" s="9" t="s">
        <v>186</v>
      </c>
      <c r="O41" s="10" t="s">
        <v>187</v>
      </c>
      <c r="P41" s="10" t="s">
        <v>188</v>
      </c>
      <c r="Q41" s="10" t="s">
        <v>189</v>
      </c>
      <c r="R41" s="10" t="s">
        <v>190</v>
      </c>
      <c r="S41" s="10" t="s">
        <v>191</v>
      </c>
      <c r="T41" s="10" t="s">
        <v>192</v>
      </c>
      <c r="U41" s="10" t="s">
        <v>193</v>
      </c>
      <c r="V41" s="10" t="s">
        <v>194</v>
      </c>
      <c r="Z41" s="4" t="s">
        <v>217</v>
      </c>
      <c r="CW41" t="s">
        <v>54</v>
      </c>
      <c r="CX41" s="1">
        <f>AVERAGE(CX31:CX40)</f>
        <v>21.3</v>
      </c>
    </row>
    <row r="42" spans="1:105" x14ac:dyDescent="0.2">
      <c r="B42">
        <v>24.5</v>
      </c>
      <c r="C42">
        <v>25.5</v>
      </c>
      <c r="D42">
        <v>30.5</v>
      </c>
      <c r="E42">
        <v>54.5</v>
      </c>
      <c r="F42">
        <v>37</v>
      </c>
      <c r="G42">
        <v>18</v>
      </c>
      <c r="H42">
        <v>25.5</v>
      </c>
      <c r="I42">
        <v>43.5</v>
      </c>
      <c r="J42">
        <v>54</v>
      </c>
      <c r="N42">
        <v>13.5</v>
      </c>
      <c r="O42">
        <v>18.5</v>
      </c>
      <c r="P42">
        <v>18.5</v>
      </c>
      <c r="Q42">
        <v>16</v>
      </c>
      <c r="R42">
        <v>25</v>
      </c>
      <c r="S42">
        <v>12</v>
      </c>
      <c r="T42">
        <v>12.5</v>
      </c>
      <c r="U42">
        <v>10.5</v>
      </c>
      <c r="V42">
        <v>12</v>
      </c>
    </row>
    <row r="43" spans="1:105" x14ac:dyDescent="0.2">
      <c r="B43">
        <v>26</v>
      </c>
      <c r="C43">
        <v>19.5</v>
      </c>
      <c r="D43">
        <v>46</v>
      </c>
      <c r="E43">
        <v>45.5</v>
      </c>
      <c r="F43">
        <v>44</v>
      </c>
      <c r="G43">
        <v>17.5</v>
      </c>
      <c r="H43">
        <v>43.5</v>
      </c>
      <c r="I43">
        <v>38.5</v>
      </c>
      <c r="J43">
        <v>44</v>
      </c>
      <c r="N43">
        <v>11.5</v>
      </c>
      <c r="O43">
        <v>21.5</v>
      </c>
      <c r="P43">
        <v>15.5</v>
      </c>
      <c r="Q43">
        <v>15.5</v>
      </c>
      <c r="R43">
        <v>19</v>
      </c>
      <c r="S43">
        <v>14</v>
      </c>
      <c r="T43">
        <v>10</v>
      </c>
      <c r="U43">
        <v>9.5</v>
      </c>
      <c r="V43">
        <v>15</v>
      </c>
      <c r="CW43" s="6" t="s">
        <v>145</v>
      </c>
      <c r="CX43" s="6" t="s">
        <v>53</v>
      </c>
    </row>
    <row r="44" spans="1:105" x14ac:dyDescent="0.2">
      <c r="B44">
        <v>24</v>
      </c>
      <c r="C44">
        <v>16.5</v>
      </c>
      <c r="D44">
        <v>34</v>
      </c>
      <c r="E44">
        <v>35.5</v>
      </c>
      <c r="F44">
        <v>40</v>
      </c>
      <c r="G44">
        <v>24</v>
      </c>
      <c r="H44">
        <v>32</v>
      </c>
      <c r="I44">
        <v>51.5</v>
      </c>
      <c r="J44">
        <v>42.5</v>
      </c>
      <c r="N44">
        <v>14.5</v>
      </c>
      <c r="O44">
        <v>22</v>
      </c>
      <c r="P44">
        <v>15.5</v>
      </c>
      <c r="Q44">
        <v>16.5</v>
      </c>
      <c r="R44">
        <v>25</v>
      </c>
      <c r="S44">
        <v>11.5</v>
      </c>
      <c r="T44">
        <v>12</v>
      </c>
      <c r="U44">
        <v>9.5</v>
      </c>
      <c r="V44">
        <v>11.5</v>
      </c>
      <c r="Z44" s="13" t="s">
        <v>146</v>
      </c>
      <c r="AA44" s="20"/>
      <c r="AB44" s="27">
        <v>0.108</v>
      </c>
      <c r="AC44" s="30" t="s">
        <v>7</v>
      </c>
      <c r="AD44" s="29" t="s">
        <v>15</v>
      </c>
      <c r="CW44" s="32">
        <v>43740</v>
      </c>
      <c r="CX44">
        <v>25</v>
      </c>
    </row>
    <row r="45" spans="1:105" ht="17" thickBot="1" x14ac:dyDescent="0.25">
      <c r="B45">
        <v>23</v>
      </c>
      <c r="C45">
        <v>18.5</v>
      </c>
      <c r="D45">
        <v>45</v>
      </c>
      <c r="E45">
        <v>44</v>
      </c>
      <c r="F45">
        <v>42.5</v>
      </c>
      <c r="G45">
        <v>25</v>
      </c>
      <c r="H45">
        <v>27.5</v>
      </c>
      <c r="I45">
        <v>42.5</v>
      </c>
      <c r="J45">
        <v>31.5</v>
      </c>
      <c r="N45">
        <v>10.5</v>
      </c>
      <c r="O45">
        <v>20.5</v>
      </c>
      <c r="P45">
        <v>17.5</v>
      </c>
      <c r="Q45">
        <v>16</v>
      </c>
      <c r="R45">
        <v>13.5</v>
      </c>
      <c r="S45">
        <v>15.5</v>
      </c>
      <c r="T45">
        <v>8.5</v>
      </c>
      <c r="U45">
        <v>8</v>
      </c>
      <c r="V45">
        <v>10</v>
      </c>
      <c r="Z45" s="15" t="s">
        <v>186</v>
      </c>
      <c r="AA45">
        <f>SUM(N42:N46)</f>
        <v>63.5</v>
      </c>
      <c r="AB45" s="26">
        <f>AA45*0.108</f>
        <v>6.8579999999999997</v>
      </c>
      <c r="AC45" s="26">
        <f>AB45-AD45</f>
        <v>6.1722000000000001</v>
      </c>
      <c r="AD45" s="24">
        <f>AB45*0.1</f>
        <v>0.68579999999999997</v>
      </c>
      <c r="AF45" t="s">
        <v>213</v>
      </c>
      <c r="CX45">
        <v>16</v>
      </c>
    </row>
    <row r="46" spans="1:105" x14ac:dyDescent="0.2">
      <c r="B46">
        <v>24</v>
      </c>
      <c r="C46">
        <v>18.5</v>
      </c>
      <c r="D46">
        <v>50</v>
      </c>
      <c r="E46">
        <v>43.5</v>
      </c>
      <c r="F46">
        <v>33</v>
      </c>
      <c r="G46">
        <v>21.5</v>
      </c>
      <c r="H46">
        <v>27</v>
      </c>
      <c r="I46">
        <v>53</v>
      </c>
      <c r="J46">
        <v>45.5</v>
      </c>
      <c r="K46" s="11" t="s">
        <v>102</v>
      </c>
      <c r="N46">
        <v>13.5</v>
      </c>
      <c r="O46">
        <v>17</v>
      </c>
      <c r="P46">
        <v>17</v>
      </c>
      <c r="Q46">
        <v>12</v>
      </c>
      <c r="R46">
        <v>20.5</v>
      </c>
      <c r="S46">
        <v>13.5</v>
      </c>
      <c r="T46">
        <v>16.5</v>
      </c>
      <c r="U46">
        <v>11</v>
      </c>
      <c r="V46">
        <v>9.5</v>
      </c>
      <c r="W46" s="11" t="s">
        <v>102</v>
      </c>
      <c r="Z46" s="15" t="s">
        <v>187</v>
      </c>
      <c r="AA46">
        <f>SUM(O42:O46)</f>
        <v>99.5</v>
      </c>
      <c r="AB46" s="26">
        <f t="shared" ref="AB46:AB53" si="10">AA46*0.108</f>
        <v>10.746</v>
      </c>
      <c r="AC46" s="26">
        <f t="shared" ref="AC46:AC53" si="11">AB46-AD46</f>
        <v>9.6714000000000002</v>
      </c>
      <c r="AD46" s="24">
        <f t="shared" ref="AD46:AD53" si="12">AB46*0.1</f>
        <v>1.0746</v>
      </c>
      <c r="AF46" t="s">
        <v>214</v>
      </c>
      <c r="CX46">
        <v>19.5</v>
      </c>
    </row>
    <row r="47" spans="1:105" ht="17" thickBot="1" x14ac:dyDescent="0.25">
      <c r="A47" s="1" t="s">
        <v>101</v>
      </c>
      <c r="B47" s="1">
        <f>AVERAGE(B42:B46)</f>
        <v>24.3</v>
      </c>
      <c r="C47" s="1">
        <f t="shared" ref="C47:J47" si="13">AVERAGE(C42:C46)</f>
        <v>19.7</v>
      </c>
      <c r="D47" s="1">
        <f t="shared" si="13"/>
        <v>41.1</v>
      </c>
      <c r="E47" s="1">
        <f t="shared" si="13"/>
        <v>44.6</v>
      </c>
      <c r="F47" s="1">
        <f t="shared" si="13"/>
        <v>39.299999999999997</v>
      </c>
      <c r="G47" s="1">
        <f t="shared" si="13"/>
        <v>21.2</v>
      </c>
      <c r="H47" s="1">
        <f t="shared" si="13"/>
        <v>31.1</v>
      </c>
      <c r="I47" s="1">
        <f t="shared" si="13"/>
        <v>45.8</v>
      </c>
      <c r="J47" s="1">
        <f t="shared" si="13"/>
        <v>43.5</v>
      </c>
      <c r="K47" s="12">
        <f>AVERAGE(B47:J47)</f>
        <v>34.511111111111106</v>
      </c>
      <c r="M47" s="1" t="s">
        <v>101</v>
      </c>
      <c r="N47" s="1">
        <f>AVERAGE(N42:N46)</f>
        <v>12.7</v>
      </c>
      <c r="O47" s="1">
        <f t="shared" ref="O47:V47" si="14">AVERAGE(O42:O46)</f>
        <v>19.899999999999999</v>
      </c>
      <c r="P47" s="1">
        <f t="shared" si="14"/>
        <v>16.8</v>
      </c>
      <c r="Q47" s="1">
        <f t="shared" si="14"/>
        <v>15.2</v>
      </c>
      <c r="R47" s="1">
        <f t="shared" si="14"/>
        <v>20.6</v>
      </c>
      <c r="S47" s="1">
        <f t="shared" si="14"/>
        <v>13.3</v>
      </c>
      <c r="T47" s="1">
        <f t="shared" si="14"/>
        <v>11.9</v>
      </c>
      <c r="U47" s="1">
        <f t="shared" si="14"/>
        <v>9.6999999999999993</v>
      </c>
      <c r="V47" s="1">
        <f t="shared" si="14"/>
        <v>11.6</v>
      </c>
      <c r="W47" s="12">
        <f>AVERAGE(N47:V47)</f>
        <v>14.633333333333333</v>
      </c>
      <c r="Z47" s="15" t="s">
        <v>188</v>
      </c>
      <c r="AA47">
        <f>SUM(P42:P46)</f>
        <v>84</v>
      </c>
      <c r="AB47" s="26">
        <f t="shared" si="10"/>
        <v>9.0719999999999992</v>
      </c>
      <c r="AC47" s="26">
        <f t="shared" si="11"/>
        <v>8.1647999999999996</v>
      </c>
      <c r="AD47" s="24">
        <f t="shared" si="12"/>
        <v>0.90720000000000001</v>
      </c>
      <c r="AF47" t="s">
        <v>215</v>
      </c>
      <c r="CX47">
        <v>23</v>
      </c>
    </row>
    <row r="48" spans="1:105" x14ac:dyDescent="0.2">
      <c r="Z48" s="15" t="s">
        <v>189</v>
      </c>
      <c r="AA48">
        <f>SUM(Q42:Q46)</f>
        <v>76</v>
      </c>
      <c r="AB48" s="26">
        <f t="shared" si="10"/>
        <v>8.2080000000000002</v>
      </c>
      <c r="AC48" s="26">
        <f t="shared" si="11"/>
        <v>7.3872</v>
      </c>
      <c r="AD48" s="24">
        <f t="shared" si="12"/>
        <v>0.82080000000000009</v>
      </c>
      <c r="CX48">
        <v>23.5</v>
      </c>
    </row>
    <row r="49" spans="1:102" x14ac:dyDescent="0.2">
      <c r="Z49" s="15" t="s">
        <v>190</v>
      </c>
      <c r="AA49">
        <f>SUM(R42:R46)</f>
        <v>103</v>
      </c>
      <c r="AB49" s="26">
        <f t="shared" si="10"/>
        <v>11.124000000000001</v>
      </c>
      <c r="AC49" s="26">
        <f t="shared" si="11"/>
        <v>10.011600000000001</v>
      </c>
      <c r="AD49" s="24">
        <f t="shared" si="12"/>
        <v>1.1124000000000001</v>
      </c>
      <c r="CX49">
        <v>29</v>
      </c>
    </row>
    <row r="50" spans="1:102" x14ac:dyDescent="0.2">
      <c r="Z50" s="15" t="s">
        <v>191</v>
      </c>
      <c r="AA50">
        <f>SUM(S42:S46)</f>
        <v>66.5</v>
      </c>
      <c r="AB50" s="26">
        <f t="shared" si="10"/>
        <v>7.1819999999999995</v>
      </c>
      <c r="AC50" s="26">
        <f t="shared" si="11"/>
        <v>6.4637999999999991</v>
      </c>
      <c r="AD50" s="24">
        <f t="shared" si="12"/>
        <v>0.71819999999999995</v>
      </c>
      <c r="CX50">
        <v>19</v>
      </c>
    </row>
    <row r="51" spans="1:102" x14ac:dyDescent="0.2">
      <c r="Z51" s="15" t="s">
        <v>192</v>
      </c>
      <c r="AA51">
        <f>SUM(T42:T46)</f>
        <v>59.5</v>
      </c>
      <c r="AB51" s="26">
        <f t="shared" si="10"/>
        <v>6.4260000000000002</v>
      </c>
      <c r="AC51" s="26">
        <f t="shared" si="11"/>
        <v>5.7834000000000003</v>
      </c>
      <c r="AD51" s="24">
        <f t="shared" si="12"/>
        <v>0.64260000000000006</v>
      </c>
      <c r="CX51">
        <v>24.5</v>
      </c>
    </row>
    <row r="52" spans="1:102" x14ac:dyDescent="0.2">
      <c r="Z52" s="15" t="s">
        <v>193</v>
      </c>
      <c r="AA52">
        <f>SUM(U42:U46)</f>
        <v>48.5</v>
      </c>
      <c r="AB52" s="26">
        <f t="shared" si="10"/>
        <v>5.2379999999999995</v>
      </c>
      <c r="AC52" s="26">
        <f t="shared" si="11"/>
        <v>4.7141999999999999</v>
      </c>
      <c r="AD52" s="24">
        <f t="shared" si="12"/>
        <v>0.52379999999999993</v>
      </c>
      <c r="CX52">
        <v>22</v>
      </c>
    </row>
    <row r="53" spans="1:102" x14ac:dyDescent="0.2">
      <c r="Z53" s="17" t="s">
        <v>194</v>
      </c>
      <c r="AA53" s="7">
        <f>SUM(V42:V46)</f>
        <v>58</v>
      </c>
      <c r="AB53" s="28">
        <f t="shared" si="10"/>
        <v>6.2640000000000002</v>
      </c>
      <c r="AC53" s="28">
        <f t="shared" si="11"/>
        <v>5.6375999999999999</v>
      </c>
      <c r="AD53" s="25">
        <f t="shared" si="12"/>
        <v>0.62640000000000007</v>
      </c>
      <c r="CX53">
        <v>23</v>
      </c>
    </row>
    <row r="54" spans="1:102" x14ac:dyDescent="0.2">
      <c r="CW54" t="s">
        <v>54</v>
      </c>
      <c r="CX54" s="1">
        <f>AVERAGE(CX44:CX53)</f>
        <v>22.45</v>
      </c>
    </row>
    <row r="55" spans="1:102" x14ac:dyDescent="0.2">
      <c r="Y55" s="37"/>
      <c r="Z55" s="20"/>
      <c r="AA55" s="20"/>
      <c r="AB55" s="20"/>
      <c r="AC55" s="20"/>
      <c r="AD55" s="20"/>
      <c r="AE55" s="20"/>
      <c r="AF55" s="20"/>
      <c r="AG55" s="20"/>
      <c r="AH55" s="20"/>
      <c r="AI55" s="20"/>
      <c r="AJ55" s="20"/>
      <c r="AK55" s="20"/>
      <c r="AL55" s="20"/>
      <c r="AM55" s="20"/>
      <c r="AN55" s="20"/>
      <c r="AO55" s="20"/>
      <c r="AP55" s="20"/>
      <c r="AQ55" s="14"/>
      <c r="AR55"/>
    </row>
    <row r="56" spans="1:102" ht="17" thickBot="1" x14ac:dyDescent="0.25">
      <c r="Z56" s="22" t="s">
        <v>134</v>
      </c>
      <c r="AA56" s="23" t="s">
        <v>219</v>
      </c>
      <c r="CW56" s="6" t="s">
        <v>145</v>
      </c>
      <c r="CX56" s="6" t="s">
        <v>53</v>
      </c>
    </row>
    <row r="57" spans="1:102" x14ac:dyDescent="0.2">
      <c r="Z57" t="s">
        <v>216</v>
      </c>
      <c r="CW57" s="32">
        <v>43754</v>
      </c>
      <c r="CX57">
        <v>54</v>
      </c>
    </row>
    <row r="58" spans="1:102" ht="17" thickBot="1" x14ac:dyDescent="0.25">
      <c r="Z58" s="4" t="s">
        <v>217</v>
      </c>
      <c r="CX58">
        <v>59.5</v>
      </c>
    </row>
    <row r="59" spans="1:102" ht="17" thickBot="1" x14ac:dyDescent="0.25">
      <c r="A59" s="36">
        <v>43740</v>
      </c>
      <c r="B59" s="9" t="s">
        <v>177</v>
      </c>
      <c r="C59" s="10" t="s">
        <v>178</v>
      </c>
      <c r="D59" s="10" t="s">
        <v>179</v>
      </c>
      <c r="E59" s="10" t="s">
        <v>180</v>
      </c>
      <c r="F59" s="10" t="s">
        <v>181</v>
      </c>
      <c r="G59" s="10" t="s">
        <v>182</v>
      </c>
      <c r="H59" s="10" t="s">
        <v>183</v>
      </c>
      <c r="I59" s="10" t="s">
        <v>184</v>
      </c>
      <c r="J59" s="10" t="s">
        <v>185</v>
      </c>
      <c r="M59" s="36">
        <v>43740</v>
      </c>
      <c r="N59" s="9" t="s">
        <v>186</v>
      </c>
      <c r="O59" s="10" t="s">
        <v>187</v>
      </c>
      <c r="P59" s="10" t="s">
        <v>188</v>
      </c>
      <c r="Q59" s="10" t="s">
        <v>189</v>
      </c>
      <c r="R59" s="10" t="s">
        <v>190</v>
      </c>
      <c r="S59" s="10" t="s">
        <v>191</v>
      </c>
      <c r="T59" s="10" t="s">
        <v>192</v>
      </c>
      <c r="U59" s="10" t="s">
        <v>193</v>
      </c>
      <c r="V59" s="10" t="s">
        <v>194</v>
      </c>
      <c r="CX59">
        <v>72.5</v>
      </c>
    </row>
    <row r="60" spans="1:102" x14ac:dyDescent="0.2">
      <c r="B60">
        <v>40</v>
      </c>
      <c r="C60">
        <v>35.5</v>
      </c>
      <c r="D60">
        <v>54.5</v>
      </c>
      <c r="E60">
        <v>56.5</v>
      </c>
      <c r="F60">
        <v>52</v>
      </c>
      <c r="G60">
        <v>33.5</v>
      </c>
      <c r="H60">
        <v>65</v>
      </c>
      <c r="I60">
        <v>63.5</v>
      </c>
      <c r="J60">
        <v>57.5</v>
      </c>
      <c r="N60">
        <v>17.5</v>
      </c>
      <c r="O60">
        <v>17.5</v>
      </c>
      <c r="P60">
        <v>19.5</v>
      </c>
      <c r="Q60">
        <v>15</v>
      </c>
      <c r="R60">
        <v>12.5</v>
      </c>
      <c r="S60">
        <v>14</v>
      </c>
      <c r="T60">
        <v>13</v>
      </c>
      <c r="U60">
        <v>9.5</v>
      </c>
      <c r="V60">
        <v>14.5</v>
      </c>
      <c r="CX60">
        <v>58</v>
      </c>
    </row>
    <row r="61" spans="1:102" x14ac:dyDescent="0.2">
      <c r="B61">
        <v>38.5</v>
      </c>
      <c r="C61">
        <v>40</v>
      </c>
      <c r="D61">
        <v>64.5</v>
      </c>
      <c r="E61">
        <v>66</v>
      </c>
      <c r="F61">
        <v>62</v>
      </c>
      <c r="G61">
        <v>39</v>
      </c>
      <c r="H61">
        <v>52.5</v>
      </c>
      <c r="I61">
        <v>59</v>
      </c>
      <c r="J61">
        <v>58.5</v>
      </c>
      <c r="N61">
        <v>12.5</v>
      </c>
      <c r="O61">
        <v>24</v>
      </c>
      <c r="P61">
        <v>18</v>
      </c>
      <c r="Q61">
        <v>20</v>
      </c>
      <c r="R61">
        <v>31</v>
      </c>
      <c r="S61">
        <v>18</v>
      </c>
      <c r="T61">
        <v>11.5</v>
      </c>
      <c r="U61">
        <v>12</v>
      </c>
      <c r="V61">
        <v>12.5</v>
      </c>
      <c r="Z61" s="13" t="s">
        <v>146</v>
      </c>
      <c r="AA61" s="20"/>
      <c r="AB61" s="27">
        <v>0.108</v>
      </c>
      <c r="AC61" s="30" t="s">
        <v>7</v>
      </c>
      <c r="AD61" s="29" t="s">
        <v>15</v>
      </c>
      <c r="CX61">
        <v>51.5</v>
      </c>
    </row>
    <row r="62" spans="1:102" x14ac:dyDescent="0.2">
      <c r="B62">
        <v>37.5</v>
      </c>
      <c r="C62">
        <v>37</v>
      </c>
      <c r="D62">
        <v>64</v>
      </c>
      <c r="E62">
        <v>57</v>
      </c>
      <c r="F62">
        <v>69</v>
      </c>
      <c r="G62">
        <v>37.5</v>
      </c>
      <c r="H62">
        <v>38</v>
      </c>
      <c r="I62">
        <v>69</v>
      </c>
      <c r="J62">
        <v>59.5</v>
      </c>
      <c r="N62">
        <v>12</v>
      </c>
      <c r="O62">
        <v>24.5</v>
      </c>
      <c r="P62">
        <v>22</v>
      </c>
      <c r="Q62">
        <v>18.5</v>
      </c>
      <c r="R62">
        <v>33</v>
      </c>
      <c r="S62">
        <v>15.5</v>
      </c>
      <c r="T62">
        <v>15.5</v>
      </c>
      <c r="U62">
        <v>11</v>
      </c>
      <c r="V62">
        <v>16.5</v>
      </c>
      <c r="Z62" s="15" t="s">
        <v>186</v>
      </c>
      <c r="AA62">
        <f>SUM(N60:N64)</f>
        <v>74</v>
      </c>
      <c r="AB62" s="26">
        <f>AA62*0.108</f>
        <v>7.992</v>
      </c>
      <c r="AC62" s="26">
        <f>AB62-AD62</f>
        <v>7.1928000000000001</v>
      </c>
      <c r="AD62" s="24">
        <f>AB62*0.1</f>
        <v>0.79920000000000002</v>
      </c>
      <c r="CX62">
        <v>58.5</v>
      </c>
    </row>
    <row r="63" spans="1:102" ht="17" thickBot="1" x14ac:dyDescent="0.25">
      <c r="B63">
        <v>39.5</v>
      </c>
      <c r="C63">
        <v>26.5</v>
      </c>
      <c r="D63">
        <v>71</v>
      </c>
      <c r="E63">
        <v>75.5</v>
      </c>
      <c r="F63">
        <v>58</v>
      </c>
      <c r="G63">
        <v>24.5</v>
      </c>
      <c r="H63">
        <v>42</v>
      </c>
      <c r="I63">
        <v>78</v>
      </c>
      <c r="J63">
        <v>75</v>
      </c>
      <c r="N63">
        <v>17</v>
      </c>
      <c r="O63">
        <v>26</v>
      </c>
      <c r="P63">
        <v>18.5</v>
      </c>
      <c r="Q63">
        <v>20.5</v>
      </c>
      <c r="R63">
        <v>27</v>
      </c>
      <c r="S63">
        <v>14</v>
      </c>
      <c r="T63">
        <v>21</v>
      </c>
      <c r="U63">
        <v>11</v>
      </c>
      <c r="V63">
        <v>14.5</v>
      </c>
      <c r="Z63" s="15" t="s">
        <v>187</v>
      </c>
      <c r="AA63">
        <f>SUM(O60:O64)</f>
        <v>110</v>
      </c>
      <c r="AB63" s="26">
        <f t="shared" ref="AB63:AB70" si="15">AA63*0.108</f>
        <v>11.879999999999999</v>
      </c>
      <c r="AC63" s="26">
        <f t="shared" ref="AC63:AC70" si="16">AB63-AD63</f>
        <v>10.691999999999998</v>
      </c>
      <c r="AD63" s="24">
        <f t="shared" ref="AD63:AD70" si="17">AB63*0.1</f>
        <v>1.1879999999999999</v>
      </c>
      <c r="CX63">
        <v>50.5</v>
      </c>
    </row>
    <row r="64" spans="1:102" x14ac:dyDescent="0.2">
      <c r="B64">
        <v>43.5</v>
      </c>
      <c r="C64">
        <v>34</v>
      </c>
      <c r="D64">
        <v>46.5</v>
      </c>
      <c r="E64">
        <v>62.5</v>
      </c>
      <c r="F64">
        <v>59.5</v>
      </c>
      <c r="G64">
        <v>48</v>
      </c>
      <c r="H64">
        <v>44</v>
      </c>
      <c r="I64">
        <v>71.5</v>
      </c>
      <c r="J64">
        <v>59.5</v>
      </c>
      <c r="K64" s="11" t="s">
        <v>102</v>
      </c>
      <c r="N64">
        <v>15</v>
      </c>
      <c r="O64">
        <v>18</v>
      </c>
      <c r="P64">
        <v>17.5</v>
      </c>
      <c r="Q64">
        <v>11</v>
      </c>
      <c r="R64">
        <v>22</v>
      </c>
      <c r="S64">
        <v>13</v>
      </c>
      <c r="T64">
        <v>9</v>
      </c>
      <c r="U64">
        <v>9</v>
      </c>
      <c r="V64">
        <v>12</v>
      </c>
      <c r="W64" s="11" t="s">
        <v>102</v>
      </c>
      <c r="Z64" s="15" t="s">
        <v>188</v>
      </c>
      <c r="AA64">
        <f>SUM(P60:P64)</f>
        <v>95.5</v>
      </c>
      <c r="AB64" s="26">
        <f t="shared" si="15"/>
        <v>10.314</v>
      </c>
      <c r="AC64" s="26">
        <f t="shared" si="16"/>
        <v>9.2826000000000004</v>
      </c>
      <c r="AD64" s="24">
        <f t="shared" si="17"/>
        <v>1.0314000000000001</v>
      </c>
      <c r="CX64">
        <v>66.5</v>
      </c>
    </row>
    <row r="65" spans="1:102" ht="17" thickBot="1" x14ac:dyDescent="0.25">
      <c r="A65" s="1" t="s">
        <v>101</v>
      </c>
      <c r="B65" s="1">
        <f>AVERAGE(B60:B64)</f>
        <v>39.799999999999997</v>
      </c>
      <c r="C65" s="1">
        <f t="shared" ref="C65:J65" si="18">AVERAGE(C60:C64)</f>
        <v>34.6</v>
      </c>
      <c r="D65" s="1">
        <f t="shared" si="18"/>
        <v>60.1</v>
      </c>
      <c r="E65" s="1">
        <f t="shared" si="18"/>
        <v>63.5</v>
      </c>
      <c r="F65" s="1">
        <f t="shared" si="18"/>
        <v>60.1</v>
      </c>
      <c r="G65" s="1">
        <f t="shared" si="18"/>
        <v>36.5</v>
      </c>
      <c r="H65" s="1">
        <f t="shared" si="18"/>
        <v>48.3</v>
      </c>
      <c r="I65" s="1">
        <f t="shared" si="18"/>
        <v>68.2</v>
      </c>
      <c r="J65" s="1">
        <f t="shared" si="18"/>
        <v>62</v>
      </c>
      <c r="K65" s="12">
        <f>AVERAGE(B65:J65)</f>
        <v>52.56666666666667</v>
      </c>
      <c r="M65" s="1" t="s">
        <v>101</v>
      </c>
      <c r="N65" s="1">
        <f>AVERAGE(N60:N64)</f>
        <v>14.8</v>
      </c>
      <c r="O65" s="1">
        <f t="shared" ref="O65:V65" si="19">AVERAGE(O60:O64)</f>
        <v>22</v>
      </c>
      <c r="P65" s="1">
        <f t="shared" si="19"/>
        <v>19.100000000000001</v>
      </c>
      <c r="Q65" s="1">
        <f t="shared" si="19"/>
        <v>17</v>
      </c>
      <c r="R65" s="1">
        <f t="shared" si="19"/>
        <v>25.1</v>
      </c>
      <c r="S65" s="1">
        <f t="shared" si="19"/>
        <v>14.9</v>
      </c>
      <c r="T65" s="1">
        <f t="shared" si="19"/>
        <v>14</v>
      </c>
      <c r="U65" s="1">
        <f t="shared" si="19"/>
        <v>10.5</v>
      </c>
      <c r="V65" s="1">
        <f t="shared" si="19"/>
        <v>14</v>
      </c>
      <c r="W65" s="12">
        <f>AVERAGE(N65:V65)</f>
        <v>16.822222222222223</v>
      </c>
      <c r="Z65" s="15" t="s">
        <v>189</v>
      </c>
      <c r="AA65">
        <f>SUM(Q60:Q64)</f>
        <v>85</v>
      </c>
      <c r="AB65" s="26">
        <f t="shared" si="15"/>
        <v>9.18</v>
      </c>
      <c r="AC65" s="26">
        <f t="shared" si="16"/>
        <v>8.2620000000000005</v>
      </c>
      <c r="AD65" s="24">
        <f t="shared" si="17"/>
        <v>0.91800000000000004</v>
      </c>
      <c r="CX65">
        <v>58.5</v>
      </c>
    </row>
    <row r="66" spans="1:102" x14ac:dyDescent="0.2">
      <c r="Z66" s="15" t="s">
        <v>190</v>
      </c>
      <c r="AA66">
        <f>SUM(R60:R64)</f>
        <v>125.5</v>
      </c>
      <c r="AB66" s="26">
        <f t="shared" si="15"/>
        <v>13.554</v>
      </c>
      <c r="AC66" s="26">
        <f t="shared" si="16"/>
        <v>12.198600000000001</v>
      </c>
      <c r="AD66" s="24">
        <f t="shared" si="17"/>
        <v>1.3554000000000002</v>
      </c>
      <c r="CX66">
        <v>41.5</v>
      </c>
    </row>
    <row r="67" spans="1:102" x14ac:dyDescent="0.2">
      <c r="Z67" s="15" t="s">
        <v>191</v>
      </c>
      <c r="AA67">
        <f>SUM(S60:S64)</f>
        <v>74.5</v>
      </c>
      <c r="AB67" s="26">
        <f t="shared" si="15"/>
        <v>8.0459999999999994</v>
      </c>
      <c r="AC67" s="26">
        <f t="shared" si="16"/>
        <v>7.2413999999999996</v>
      </c>
      <c r="AD67" s="24">
        <f t="shared" si="17"/>
        <v>0.80459999999999998</v>
      </c>
      <c r="CW67" t="s">
        <v>54</v>
      </c>
      <c r="CX67" s="1">
        <f>AVERAGE(CX57:CX66)</f>
        <v>57.1</v>
      </c>
    </row>
    <row r="68" spans="1:102" x14ac:dyDescent="0.2">
      <c r="Z68" s="15" t="s">
        <v>192</v>
      </c>
      <c r="AA68">
        <f>SUM(T60:T64)</f>
        <v>70</v>
      </c>
      <c r="AB68" s="26">
        <f t="shared" si="15"/>
        <v>7.56</v>
      </c>
      <c r="AC68" s="26">
        <f t="shared" si="16"/>
        <v>6.8039999999999994</v>
      </c>
      <c r="AD68" s="24">
        <f t="shared" si="17"/>
        <v>0.75600000000000001</v>
      </c>
    </row>
    <row r="69" spans="1:102" x14ac:dyDescent="0.2">
      <c r="Z69" s="15" t="s">
        <v>193</v>
      </c>
      <c r="AA69">
        <f>SUM(U60:U64)</f>
        <v>52.5</v>
      </c>
      <c r="AB69" s="26">
        <f t="shared" si="15"/>
        <v>5.67</v>
      </c>
      <c r="AC69" s="26">
        <f t="shared" si="16"/>
        <v>5.1029999999999998</v>
      </c>
      <c r="AD69" s="24">
        <f t="shared" si="17"/>
        <v>0.56700000000000006</v>
      </c>
      <c r="CW69" s="6" t="s">
        <v>145</v>
      </c>
      <c r="CX69" s="6" t="s">
        <v>53</v>
      </c>
    </row>
    <row r="70" spans="1:102" x14ac:dyDescent="0.2">
      <c r="Z70" s="17" t="s">
        <v>194</v>
      </c>
      <c r="AA70" s="7">
        <f>SUM(V60:V64)</f>
        <v>70</v>
      </c>
      <c r="AB70" s="28">
        <f t="shared" si="15"/>
        <v>7.56</v>
      </c>
      <c r="AC70" s="28">
        <f t="shared" si="16"/>
        <v>6.8039999999999994</v>
      </c>
      <c r="AD70" s="25">
        <f t="shared" si="17"/>
        <v>0.75600000000000001</v>
      </c>
      <c r="CW70" s="32">
        <v>43761</v>
      </c>
      <c r="CX70">
        <v>86.5</v>
      </c>
    </row>
    <row r="71" spans="1:102" x14ac:dyDescent="0.2">
      <c r="CX71">
        <v>90.5</v>
      </c>
    </row>
    <row r="72" spans="1:102" x14ac:dyDescent="0.2">
      <c r="Y72" s="33"/>
      <c r="Z72" s="7"/>
      <c r="AA72" s="7"/>
      <c r="AB72" s="7"/>
      <c r="AC72" s="7"/>
      <c r="AD72" s="7"/>
      <c r="AE72" s="7"/>
      <c r="AF72" s="7"/>
      <c r="AG72" s="7"/>
      <c r="AH72" s="7"/>
      <c r="AI72" s="7"/>
      <c r="AJ72" s="7"/>
      <c r="AK72" s="7"/>
      <c r="AL72" s="7"/>
      <c r="AM72" s="7"/>
      <c r="AN72" s="7"/>
      <c r="AO72" s="7"/>
      <c r="AP72" s="7"/>
      <c r="AQ72" s="18"/>
      <c r="CX72">
        <v>66.5</v>
      </c>
    </row>
    <row r="73" spans="1:102" x14ac:dyDescent="0.2">
      <c r="CX73">
        <v>60.5</v>
      </c>
    </row>
    <row r="74" spans="1:102" ht="17" thickBot="1" x14ac:dyDescent="0.25">
      <c r="A74" s="45" t="s">
        <v>224</v>
      </c>
      <c r="B74" s="45"/>
      <c r="Z74" s="22" t="s">
        <v>134</v>
      </c>
      <c r="AA74" s="23" t="s">
        <v>230</v>
      </c>
      <c r="CX74">
        <v>74.5</v>
      </c>
    </row>
    <row r="75" spans="1:102" x14ac:dyDescent="0.2">
      <c r="Z75" t="s">
        <v>216</v>
      </c>
      <c r="CX75">
        <v>50.5</v>
      </c>
    </row>
    <row r="76" spans="1:102" ht="17" thickBot="1" x14ac:dyDescent="0.25">
      <c r="Z76" s="4" t="s">
        <v>217</v>
      </c>
      <c r="CX76">
        <v>77.5</v>
      </c>
    </row>
    <row r="77" spans="1:102" ht="17" thickBot="1" x14ac:dyDescent="0.25">
      <c r="A77" s="36">
        <v>43754</v>
      </c>
      <c r="B77" s="9" t="s">
        <v>177</v>
      </c>
      <c r="C77" s="10" t="s">
        <v>178</v>
      </c>
      <c r="D77" s="10" t="s">
        <v>179</v>
      </c>
      <c r="E77" s="10" t="s">
        <v>180</v>
      </c>
      <c r="F77" s="10" t="s">
        <v>181</v>
      </c>
      <c r="G77" s="10" t="s">
        <v>182</v>
      </c>
      <c r="H77" s="10" t="s">
        <v>183</v>
      </c>
      <c r="I77" s="10" t="s">
        <v>184</v>
      </c>
      <c r="J77" s="10" t="s">
        <v>185</v>
      </c>
      <c r="M77" s="36">
        <v>43754</v>
      </c>
      <c r="N77" s="9" t="s">
        <v>186</v>
      </c>
      <c r="O77" s="10" t="s">
        <v>187</v>
      </c>
      <c r="P77" s="10" t="s">
        <v>188</v>
      </c>
      <c r="Q77" s="10" t="s">
        <v>189</v>
      </c>
      <c r="R77" s="10" t="s">
        <v>190</v>
      </c>
      <c r="S77" s="10" t="s">
        <v>191</v>
      </c>
      <c r="T77" s="10" t="s">
        <v>192</v>
      </c>
      <c r="U77" s="10" t="s">
        <v>193</v>
      </c>
      <c r="V77" s="10" t="s">
        <v>194</v>
      </c>
      <c r="CX77">
        <v>74</v>
      </c>
    </row>
    <row r="78" spans="1:102" x14ac:dyDescent="0.2">
      <c r="B78">
        <v>76.5</v>
      </c>
      <c r="C78">
        <v>63.5</v>
      </c>
      <c r="D78">
        <v>119.5</v>
      </c>
      <c r="E78">
        <v>116</v>
      </c>
      <c r="F78">
        <v>73</v>
      </c>
      <c r="G78">
        <v>71</v>
      </c>
      <c r="H78">
        <v>109.5</v>
      </c>
      <c r="I78">
        <v>102.5</v>
      </c>
      <c r="J78">
        <v>110.5</v>
      </c>
      <c r="N78">
        <v>13.5</v>
      </c>
      <c r="O78">
        <v>30</v>
      </c>
      <c r="P78">
        <v>24</v>
      </c>
      <c r="Q78">
        <v>19</v>
      </c>
      <c r="R78">
        <v>31.5</v>
      </c>
      <c r="S78">
        <v>15</v>
      </c>
      <c r="T78">
        <v>25.5</v>
      </c>
      <c r="U78">
        <v>17</v>
      </c>
      <c r="V78">
        <v>19.5</v>
      </c>
      <c r="CX78">
        <v>82</v>
      </c>
    </row>
    <row r="79" spans="1:102" x14ac:dyDescent="0.2">
      <c r="B79">
        <v>70</v>
      </c>
      <c r="C79">
        <v>73</v>
      </c>
      <c r="D79">
        <v>96.5</v>
      </c>
      <c r="E79">
        <v>91</v>
      </c>
      <c r="F79">
        <v>113.5</v>
      </c>
      <c r="G79">
        <v>93</v>
      </c>
      <c r="H79">
        <v>90.5</v>
      </c>
      <c r="I79">
        <v>138</v>
      </c>
      <c r="J79">
        <v>150.5</v>
      </c>
      <c r="N79">
        <v>20.5</v>
      </c>
      <c r="O79">
        <v>25.5</v>
      </c>
      <c r="P79">
        <v>18.5</v>
      </c>
      <c r="Q79">
        <v>23</v>
      </c>
      <c r="R79">
        <v>15</v>
      </c>
      <c r="S79">
        <v>14</v>
      </c>
      <c r="T79">
        <v>12</v>
      </c>
      <c r="U79">
        <v>13</v>
      </c>
      <c r="V79">
        <v>12.5</v>
      </c>
      <c r="Z79" s="13" t="s">
        <v>146</v>
      </c>
      <c r="AA79" s="20"/>
      <c r="AB79" s="27">
        <v>0.108</v>
      </c>
      <c r="AC79" s="30" t="s">
        <v>7</v>
      </c>
      <c r="AD79" s="29" t="s">
        <v>15</v>
      </c>
      <c r="CX79">
        <v>69</v>
      </c>
    </row>
    <row r="80" spans="1:102" x14ac:dyDescent="0.2">
      <c r="B80">
        <v>76.5</v>
      </c>
      <c r="C80">
        <v>74</v>
      </c>
      <c r="D80">
        <v>117</v>
      </c>
      <c r="E80">
        <v>126.5</v>
      </c>
      <c r="F80">
        <v>108</v>
      </c>
      <c r="G80">
        <v>96</v>
      </c>
      <c r="H80">
        <v>89.5</v>
      </c>
      <c r="I80">
        <v>136.5</v>
      </c>
      <c r="J80">
        <v>117.5</v>
      </c>
      <c r="N80">
        <v>16.5</v>
      </c>
      <c r="O80">
        <v>17.5</v>
      </c>
      <c r="P80">
        <v>21.5</v>
      </c>
      <c r="Q80">
        <v>24.5</v>
      </c>
      <c r="R80">
        <v>26</v>
      </c>
      <c r="S80">
        <v>13.5</v>
      </c>
      <c r="T80">
        <v>10.5</v>
      </c>
      <c r="U80">
        <v>11</v>
      </c>
      <c r="V80">
        <v>13.5</v>
      </c>
      <c r="Z80" s="15" t="s">
        <v>186</v>
      </c>
      <c r="AA80">
        <f>SUM(N78:N82)</f>
        <v>88</v>
      </c>
      <c r="AB80" s="26">
        <f>AA80*0.108</f>
        <v>9.5039999999999996</v>
      </c>
      <c r="AC80" s="26">
        <f>AB80-AD80</f>
        <v>8.5535999999999994</v>
      </c>
      <c r="AD80" s="24">
        <f>AB80*0.1</f>
        <v>0.95040000000000002</v>
      </c>
      <c r="CW80" t="s">
        <v>54</v>
      </c>
      <c r="CX80" s="1">
        <f>AVERAGE(CX70:CX79)</f>
        <v>73.150000000000006</v>
      </c>
    </row>
    <row r="81" spans="1:102" ht="17" thickBot="1" x14ac:dyDescent="0.25">
      <c r="B81">
        <v>74.5</v>
      </c>
      <c r="C81">
        <v>75</v>
      </c>
      <c r="D81">
        <v>125.5</v>
      </c>
      <c r="E81">
        <v>96</v>
      </c>
      <c r="F81">
        <v>92</v>
      </c>
      <c r="G81">
        <v>97</v>
      </c>
      <c r="H81">
        <v>122.5</v>
      </c>
      <c r="I81">
        <v>99.5</v>
      </c>
      <c r="J81">
        <v>107</v>
      </c>
      <c r="N81">
        <v>18.5</v>
      </c>
      <c r="O81">
        <v>26</v>
      </c>
      <c r="P81">
        <v>19</v>
      </c>
      <c r="Q81">
        <v>21</v>
      </c>
      <c r="R81">
        <v>34.5</v>
      </c>
      <c r="S81">
        <v>18</v>
      </c>
      <c r="T81">
        <v>16</v>
      </c>
      <c r="U81">
        <v>13</v>
      </c>
      <c r="V81">
        <v>15</v>
      </c>
      <c r="Z81" s="15" t="s">
        <v>187</v>
      </c>
      <c r="AA81">
        <f>SUM(O78:O82)</f>
        <v>119</v>
      </c>
      <c r="AB81" s="26">
        <f t="shared" ref="AB81:AB88" si="20">AA81*0.108</f>
        <v>12.852</v>
      </c>
      <c r="AC81" s="26">
        <f t="shared" ref="AC81:AC88" si="21">AB81-AD81</f>
        <v>11.566800000000001</v>
      </c>
      <c r="AD81" s="24">
        <f t="shared" ref="AD81:AD88" si="22">AB81*0.1</f>
        <v>1.2852000000000001</v>
      </c>
    </row>
    <row r="82" spans="1:102" x14ac:dyDescent="0.2">
      <c r="B82">
        <v>85.5</v>
      </c>
      <c r="C82">
        <v>48.5</v>
      </c>
      <c r="D82">
        <v>87</v>
      </c>
      <c r="E82">
        <v>97.5</v>
      </c>
      <c r="F82">
        <v>99.5</v>
      </c>
      <c r="G82">
        <v>72.5</v>
      </c>
      <c r="H82">
        <v>75.5</v>
      </c>
      <c r="I82">
        <v>119.5</v>
      </c>
      <c r="J82">
        <v>110.5</v>
      </c>
      <c r="K82" s="11" t="s">
        <v>102</v>
      </c>
      <c r="N82">
        <v>19</v>
      </c>
      <c r="O82">
        <v>20</v>
      </c>
      <c r="P82">
        <v>22</v>
      </c>
      <c r="Q82">
        <v>15</v>
      </c>
      <c r="R82">
        <v>40.5</v>
      </c>
      <c r="S82">
        <v>25.5</v>
      </c>
      <c r="T82">
        <v>18</v>
      </c>
      <c r="U82">
        <v>13</v>
      </c>
      <c r="V82">
        <v>21</v>
      </c>
      <c r="W82" s="11" t="s">
        <v>102</v>
      </c>
      <c r="Z82" s="15" t="s">
        <v>188</v>
      </c>
      <c r="AA82">
        <f>SUM(P78:P82)</f>
        <v>105</v>
      </c>
      <c r="AB82" s="26">
        <f t="shared" si="20"/>
        <v>11.34</v>
      </c>
      <c r="AC82" s="26">
        <f t="shared" si="21"/>
        <v>10.206</v>
      </c>
      <c r="AD82" s="24">
        <f t="shared" si="22"/>
        <v>1.1340000000000001</v>
      </c>
      <c r="CW82" s="6" t="s">
        <v>145</v>
      </c>
      <c r="CX82" s="6" t="s">
        <v>53</v>
      </c>
    </row>
    <row r="83" spans="1:102" ht="17" thickBot="1" x14ac:dyDescent="0.25">
      <c r="A83" s="1" t="s">
        <v>101</v>
      </c>
      <c r="B83" s="1">
        <f>AVERAGE(B78:B82)</f>
        <v>76.599999999999994</v>
      </c>
      <c r="C83" s="1">
        <f t="shared" ref="C83:J83" si="23">AVERAGE(C78:C82)</f>
        <v>66.8</v>
      </c>
      <c r="D83" s="1">
        <f t="shared" si="23"/>
        <v>109.1</v>
      </c>
      <c r="E83" s="1">
        <f t="shared" si="23"/>
        <v>105.4</v>
      </c>
      <c r="F83" s="1">
        <f t="shared" si="23"/>
        <v>97.2</v>
      </c>
      <c r="G83" s="1">
        <f t="shared" si="23"/>
        <v>85.9</v>
      </c>
      <c r="H83" s="1">
        <f t="shared" si="23"/>
        <v>97.5</v>
      </c>
      <c r="I83" s="1">
        <f t="shared" si="23"/>
        <v>119.2</v>
      </c>
      <c r="J83" s="1">
        <f t="shared" si="23"/>
        <v>119.2</v>
      </c>
      <c r="K83" s="12">
        <f>AVERAGE(B83:J83)</f>
        <v>97.433333333333337</v>
      </c>
      <c r="M83" s="1" t="s">
        <v>101</v>
      </c>
      <c r="N83" s="1">
        <f>AVERAGE(N78:N82)</f>
        <v>17.600000000000001</v>
      </c>
      <c r="O83" s="1">
        <f t="shared" ref="O83:V83" si="24">AVERAGE(O78:O82)</f>
        <v>23.8</v>
      </c>
      <c r="P83" s="1">
        <f t="shared" si="24"/>
        <v>21</v>
      </c>
      <c r="Q83" s="1">
        <f t="shared" si="24"/>
        <v>20.5</v>
      </c>
      <c r="R83" s="1">
        <f t="shared" si="24"/>
        <v>29.5</v>
      </c>
      <c r="S83" s="1">
        <f t="shared" si="24"/>
        <v>17.2</v>
      </c>
      <c r="T83" s="1">
        <f t="shared" si="24"/>
        <v>16.399999999999999</v>
      </c>
      <c r="U83" s="1">
        <f t="shared" si="24"/>
        <v>13.4</v>
      </c>
      <c r="V83" s="1">
        <f t="shared" si="24"/>
        <v>16.3</v>
      </c>
      <c r="W83" s="12">
        <f>AVERAGE(N83:V83)</f>
        <v>19.522222222222226</v>
      </c>
      <c r="Z83" s="15" t="s">
        <v>189</v>
      </c>
      <c r="AA83">
        <f>SUM(Q78:Q82)</f>
        <v>102.5</v>
      </c>
      <c r="AB83" s="26">
        <f t="shared" si="20"/>
        <v>11.07</v>
      </c>
      <c r="AC83" s="26">
        <f t="shared" si="21"/>
        <v>9.963000000000001</v>
      </c>
      <c r="AD83" s="24">
        <f t="shared" si="22"/>
        <v>1.107</v>
      </c>
      <c r="CW83" s="32">
        <v>43768</v>
      </c>
      <c r="CX83">
        <v>99.5</v>
      </c>
    </row>
    <row r="84" spans="1:102" x14ac:dyDescent="0.2">
      <c r="Z84" s="15" t="s">
        <v>190</v>
      </c>
      <c r="AA84">
        <f>SUM(R78:R82)</f>
        <v>147.5</v>
      </c>
      <c r="AB84" s="26">
        <f t="shared" si="20"/>
        <v>15.93</v>
      </c>
      <c r="AC84" s="26">
        <f t="shared" si="21"/>
        <v>14.337</v>
      </c>
      <c r="AD84" s="24">
        <f t="shared" si="22"/>
        <v>1.593</v>
      </c>
      <c r="CX84">
        <v>75.5</v>
      </c>
    </row>
    <row r="85" spans="1:102" x14ac:dyDescent="0.2">
      <c r="Z85" s="15" t="s">
        <v>191</v>
      </c>
      <c r="AA85">
        <f>SUM(S78:S82)</f>
        <v>86</v>
      </c>
      <c r="AB85" s="26">
        <f t="shared" si="20"/>
        <v>9.2880000000000003</v>
      </c>
      <c r="AC85" s="26">
        <f t="shared" si="21"/>
        <v>8.3591999999999995</v>
      </c>
      <c r="AD85" s="24">
        <f t="shared" si="22"/>
        <v>0.92880000000000007</v>
      </c>
      <c r="CX85">
        <v>72</v>
      </c>
    </row>
    <row r="86" spans="1:102" x14ac:dyDescent="0.2">
      <c r="Z86" s="15" t="s">
        <v>192</v>
      </c>
      <c r="AA86">
        <f>SUM(T78:T82)</f>
        <v>82</v>
      </c>
      <c r="AB86" s="26">
        <f t="shared" si="20"/>
        <v>8.8559999999999999</v>
      </c>
      <c r="AC86" s="26">
        <f t="shared" si="21"/>
        <v>7.9703999999999997</v>
      </c>
      <c r="AD86" s="24">
        <f t="shared" si="22"/>
        <v>0.88560000000000005</v>
      </c>
      <c r="CX86">
        <v>86</v>
      </c>
    </row>
    <row r="87" spans="1:102" x14ac:dyDescent="0.2">
      <c r="Z87" s="15" t="s">
        <v>193</v>
      </c>
      <c r="AA87">
        <f>SUM(U78:U82)</f>
        <v>67</v>
      </c>
      <c r="AB87" s="26">
        <f t="shared" si="20"/>
        <v>7.2359999999999998</v>
      </c>
      <c r="AC87" s="26">
        <f t="shared" si="21"/>
        <v>6.5123999999999995</v>
      </c>
      <c r="AD87" s="24">
        <f t="shared" si="22"/>
        <v>0.72360000000000002</v>
      </c>
      <c r="CX87">
        <v>79</v>
      </c>
    </row>
    <row r="88" spans="1:102" x14ac:dyDescent="0.2">
      <c r="Z88" s="17" t="s">
        <v>194</v>
      </c>
      <c r="AA88" s="7">
        <f>SUM(V78:V82)</f>
        <v>81.5</v>
      </c>
      <c r="AB88" s="28">
        <f t="shared" si="20"/>
        <v>8.8019999999999996</v>
      </c>
      <c r="AC88" s="28">
        <f t="shared" si="21"/>
        <v>7.9217999999999993</v>
      </c>
      <c r="AD88" s="25">
        <f t="shared" si="22"/>
        <v>0.88019999999999998</v>
      </c>
      <c r="CX88">
        <v>88</v>
      </c>
    </row>
    <row r="89" spans="1:102" x14ac:dyDescent="0.2">
      <c r="CX89">
        <v>90.5</v>
      </c>
    </row>
    <row r="90" spans="1:102" x14ac:dyDescent="0.2">
      <c r="Y90" s="33"/>
      <c r="Z90" s="7"/>
      <c r="AA90" s="7"/>
      <c r="AB90" s="7"/>
      <c r="AC90" s="7"/>
      <c r="AD90" s="7"/>
      <c r="AE90" s="7"/>
      <c r="AF90" s="7"/>
      <c r="AG90" s="7"/>
      <c r="AH90" s="7"/>
      <c r="AI90" s="7"/>
      <c r="AJ90" s="7"/>
      <c r="AK90" s="7"/>
      <c r="AL90" s="7"/>
      <c r="AM90" s="7"/>
      <c r="AN90" s="7"/>
      <c r="AO90" s="7"/>
      <c r="AP90" s="7"/>
      <c r="AQ90" s="18"/>
      <c r="CX90">
        <v>70</v>
      </c>
    </row>
    <row r="91" spans="1:102" x14ac:dyDescent="0.2">
      <c r="CX91">
        <v>68</v>
      </c>
    </row>
    <row r="92" spans="1:102" ht="17" thickBot="1" x14ac:dyDescent="0.25">
      <c r="Z92" s="22" t="s">
        <v>134</v>
      </c>
      <c r="AA92" s="23" t="s">
        <v>234</v>
      </c>
      <c r="CX92">
        <v>76</v>
      </c>
    </row>
    <row r="93" spans="1:102" ht="17" thickBot="1" x14ac:dyDescent="0.25">
      <c r="Z93" t="s">
        <v>216</v>
      </c>
      <c r="CW93" t="s">
        <v>54</v>
      </c>
      <c r="CX93" s="1">
        <f>AVERAGE(CX83:CX92)</f>
        <v>80.45</v>
      </c>
    </row>
    <row r="94" spans="1:102" ht="17" thickBot="1" x14ac:dyDescent="0.25">
      <c r="A94" s="36">
        <v>43761</v>
      </c>
      <c r="B94" s="9" t="s">
        <v>177</v>
      </c>
      <c r="C94" s="10" t="s">
        <v>178</v>
      </c>
      <c r="D94" s="10" t="s">
        <v>179</v>
      </c>
      <c r="E94" s="10" t="s">
        <v>180</v>
      </c>
      <c r="F94" s="10" t="s">
        <v>181</v>
      </c>
      <c r="G94" s="10" t="s">
        <v>182</v>
      </c>
      <c r="H94" s="10" t="s">
        <v>183</v>
      </c>
      <c r="I94" s="10" t="s">
        <v>184</v>
      </c>
      <c r="J94" s="10" t="s">
        <v>185</v>
      </c>
      <c r="M94" s="36">
        <v>43761</v>
      </c>
      <c r="N94" s="9" t="s">
        <v>186</v>
      </c>
      <c r="O94" s="10" t="s">
        <v>187</v>
      </c>
      <c r="P94" s="10" t="s">
        <v>188</v>
      </c>
      <c r="Q94" s="10" t="s">
        <v>189</v>
      </c>
      <c r="R94" s="10" t="s">
        <v>190</v>
      </c>
      <c r="S94" s="10" t="s">
        <v>191</v>
      </c>
      <c r="T94" s="10" t="s">
        <v>192</v>
      </c>
      <c r="U94" s="10" t="s">
        <v>193</v>
      </c>
      <c r="V94" s="10" t="s">
        <v>194</v>
      </c>
      <c r="Z94" s="4" t="s">
        <v>217</v>
      </c>
    </row>
    <row r="95" spans="1:102" x14ac:dyDescent="0.2">
      <c r="B95">
        <v>88</v>
      </c>
      <c r="C95">
        <v>86.5</v>
      </c>
      <c r="D95">
        <v>167</v>
      </c>
      <c r="E95">
        <v>122</v>
      </c>
      <c r="F95">
        <v>138</v>
      </c>
      <c r="G95">
        <v>134.5</v>
      </c>
      <c r="H95">
        <v>111.5</v>
      </c>
      <c r="I95">
        <v>167</v>
      </c>
      <c r="J95">
        <v>197</v>
      </c>
      <c r="N95">
        <v>21</v>
      </c>
      <c r="O95">
        <v>24</v>
      </c>
      <c r="P95">
        <v>21</v>
      </c>
      <c r="Q95">
        <v>16.5</v>
      </c>
      <c r="R95">
        <v>40</v>
      </c>
      <c r="S95">
        <v>13</v>
      </c>
      <c r="T95">
        <v>15.5</v>
      </c>
      <c r="U95">
        <v>16.5</v>
      </c>
      <c r="V95">
        <v>19.5</v>
      </c>
    </row>
    <row r="96" spans="1:102" x14ac:dyDescent="0.2">
      <c r="B96">
        <v>102.5</v>
      </c>
      <c r="C96">
        <v>101.5</v>
      </c>
      <c r="D96">
        <v>168.5</v>
      </c>
      <c r="E96">
        <v>128</v>
      </c>
      <c r="F96">
        <v>127.5</v>
      </c>
      <c r="G96">
        <v>130</v>
      </c>
      <c r="H96">
        <v>170.5</v>
      </c>
      <c r="I96">
        <v>186</v>
      </c>
      <c r="J96">
        <v>144</v>
      </c>
      <c r="N96">
        <v>26.5</v>
      </c>
      <c r="O96">
        <v>34.5</v>
      </c>
      <c r="P96">
        <v>28</v>
      </c>
      <c r="Q96">
        <v>32.5</v>
      </c>
      <c r="R96">
        <v>46</v>
      </c>
      <c r="S96">
        <v>30.5</v>
      </c>
      <c r="T96">
        <v>32</v>
      </c>
      <c r="U96">
        <v>18</v>
      </c>
      <c r="V96">
        <v>15.5</v>
      </c>
    </row>
    <row r="97" spans="1:43" x14ac:dyDescent="0.2">
      <c r="B97">
        <v>96</v>
      </c>
      <c r="C97">
        <v>61</v>
      </c>
      <c r="D97">
        <v>167.5</v>
      </c>
      <c r="E97">
        <v>149</v>
      </c>
      <c r="F97">
        <v>99</v>
      </c>
      <c r="G97">
        <v>118</v>
      </c>
      <c r="H97">
        <v>99.5</v>
      </c>
      <c r="I97">
        <v>133.5</v>
      </c>
      <c r="J97">
        <v>139.5</v>
      </c>
      <c r="N97">
        <v>16.5</v>
      </c>
      <c r="O97">
        <v>32</v>
      </c>
      <c r="P97">
        <v>25.5</v>
      </c>
      <c r="Q97">
        <v>29</v>
      </c>
      <c r="R97">
        <v>52.5</v>
      </c>
      <c r="S97">
        <v>20</v>
      </c>
      <c r="T97">
        <v>13</v>
      </c>
      <c r="U97">
        <v>15.5</v>
      </c>
      <c r="V97">
        <v>14.5</v>
      </c>
      <c r="Z97" s="13" t="s">
        <v>146</v>
      </c>
      <c r="AA97" s="20"/>
      <c r="AB97" s="27">
        <v>0.108</v>
      </c>
      <c r="AC97" s="30" t="s">
        <v>7</v>
      </c>
      <c r="AD97" s="29" t="s">
        <v>15</v>
      </c>
    </row>
    <row r="98" spans="1:43" ht="17" thickBot="1" x14ac:dyDescent="0.25">
      <c r="B98">
        <v>117.5</v>
      </c>
      <c r="C98">
        <v>88.5</v>
      </c>
      <c r="D98">
        <v>135.5</v>
      </c>
      <c r="E98">
        <v>123</v>
      </c>
      <c r="F98">
        <v>107.5</v>
      </c>
      <c r="G98">
        <v>91</v>
      </c>
      <c r="H98">
        <v>130.5</v>
      </c>
      <c r="I98">
        <v>134.5</v>
      </c>
      <c r="J98">
        <v>151.5</v>
      </c>
      <c r="N98">
        <v>22</v>
      </c>
      <c r="O98">
        <v>32.5</v>
      </c>
      <c r="P98">
        <v>27</v>
      </c>
      <c r="Q98">
        <v>21.5</v>
      </c>
      <c r="R98">
        <v>17</v>
      </c>
      <c r="S98">
        <v>15.5</v>
      </c>
      <c r="T98">
        <v>20</v>
      </c>
      <c r="U98">
        <v>14</v>
      </c>
      <c r="V98">
        <v>23</v>
      </c>
      <c r="Z98" s="15" t="s">
        <v>186</v>
      </c>
      <c r="AA98">
        <f>SUM(N95:N99)</f>
        <v>106</v>
      </c>
      <c r="AB98" s="26">
        <f>AA98*0.108</f>
        <v>11.448</v>
      </c>
      <c r="AC98" s="26">
        <f>AB98-AD98</f>
        <v>10.3032</v>
      </c>
      <c r="AD98" s="24">
        <f>AB98*0.1</f>
        <v>1.1448</v>
      </c>
    </row>
    <row r="99" spans="1:43" x14ac:dyDescent="0.2">
      <c r="B99">
        <v>107.5</v>
      </c>
      <c r="C99">
        <v>99.5</v>
      </c>
      <c r="D99">
        <v>101.5</v>
      </c>
      <c r="E99">
        <v>125</v>
      </c>
      <c r="F99">
        <v>132</v>
      </c>
      <c r="G99">
        <v>93.5</v>
      </c>
      <c r="H99">
        <v>133</v>
      </c>
      <c r="I99">
        <v>189</v>
      </c>
      <c r="J99">
        <v>138.80000000000001</v>
      </c>
      <c r="K99" s="11" t="s">
        <v>102</v>
      </c>
      <c r="N99">
        <v>20</v>
      </c>
      <c r="O99">
        <v>21.5</v>
      </c>
      <c r="P99">
        <v>25</v>
      </c>
      <c r="Q99">
        <v>27.5</v>
      </c>
      <c r="R99">
        <v>30</v>
      </c>
      <c r="S99">
        <v>15.5</v>
      </c>
      <c r="T99">
        <v>23</v>
      </c>
      <c r="U99">
        <v>15.5</v>
      </c>
      <c r="V99">
        <v>25</v>
      </c>
      <c r="W99" s="11" t="s">
        <v>102</v>
      </c>
      <c r="Z99" s="15" t="s">
        <v>187</v>
      </c>
      <c r="AA99">
        <f>SUM(O95:O99)</f>
        <v>144.5</v>
      </c>
      <c r="AB99" s="26">
        <f t="shared" ref="AB99:AB106" si="25">AA99*0.108</f>
        <v>15.606</v>
      </c>
      <c r="AC99" s="26">
        <f t="shared" ref="AC99:AC106" si="26">AB99-AD99</f>
        <v>14.045400000000001</v>
      </c>
      <c r="AD99" s="24">
        <f t="shared" ref="AD99:AD106" si="27">AB99*0.1</f>
        <v>1.5606</v>
      </c>
    </row>
    <row r="100" spans="1:43" ht="17" thickBot="1" x14ac:dyDescent="0.25">
      <c r="A100" s="1" t="s">
        <v>101</v>
      </c>
      <c r="B100" s="1">
        <f>AVERAGE(B95:B99)</f>
        <v>102.3</v>
      </c>
      <c r="C100" s="1">
        <f t="shared" ref="C100:J100" si="28">AVERAGE(C95:C99)</f>
        <v>87.4</v>
      </c>
      <c r="D100" s="1">
        <f t="shared" si="28"/>
        <v>148</v>
      </c>
      <c r="E100" s="1">
        <f t="shared" si="28"/>
        <v>129.4</v>
      </c>
      <c r="F100" s="1">
        <f t="shared" si="28"/>
        <v>120.8</v>
      </c>
      <c r="G100" s="1">
        <f t="shared" si="28"/>
        <v>113.4</v>
      </c>
      <c r="H100" s="1">
        <f t="shared" si="28"/>
        <v>129</v>
      </c>
      <c r="I100" s="1">
        <f t="shared" si="28"/>
        <v>162</v>
      </c>
      <c r="J100" s="1">
        <f t="shared" si="28"/>
        <v>154.16</v>
      </c>
      <c r="K100" s="12">
        <f>AVERAGE(B100:J100)</f>
        <v>127.38444444444445</v>
      </c>
      <c r="M100" s="1" t="s">
        <v>101</v>
      </c>
      <c r="N100" s="1">
        <f>AVERAGE(N95:N99)</f>
        <v>21.2</v>
      </c>
      <c r="O100" s="1">
        <f t="shared" ref="O100:V100" si="29">AVERAGE(O95:O99)</f>
        <v>28.9</v>
      </c>
      <c r="P100" s="1">
        <f t="shared" si="29"/>
        <v>25.3</v>
      </c>
      <c r="Q100" s="1">
        <f t="shared" si="29"/>
        <v>25.4</v>
      </c>
      <c r="R100" s="1">
        <f t="shared" si="29"/>
        <v>37.1</v>
      </c>
      <c r="S100" s="1">
        <f t="shared" si="29"/>
        <v>18.899999999999999</v>
      </c>
      <c r="T100" s="1">
        <f t="shared" si="29"/>
        <v>20.7</v>
      </c>
      <c r="U100" s="1">
        <f t="shared" si="29"/>
        <v>15.9</v>
      </c>
      <c r="V100" s="1">
        <f t="shared" si="29"/>
        <v>19.5</v>
      </c>
      <c r="W100" s="12">
        <f>AVERAGE(N100:V100)</f>
        <v>23.655555555555551</v>
      </c>
      <c r="Z100" s="15" t="s">
        <v>188</v>
      </c>
      <c r="AA100">
        <f>SUM(P95:P99)</f>
        <v>126.5</v>
      </c>
      <c r="AB100" s="26">
        <f t="shared" si="25"/>
        <v>13.661999999999999</v>
      </c>
      <c r="AC100" s="26">
        <f t="shared" si="26"/>
        <v>12.2958</v>
      </c>
      <c r="AD100" s="24">
        <f t="shared" si="27"/>
        <v>1.3662000000000001</v>
      </c>
    </row>
    <row r="101" spans="1:43" x14ac:dyDescent="0.2">
      <c r="Z101" s="15" t="s">
        <v>189</v>
      </c>
      <c r="AA101">
        <f>SUM(Q95:Q99)</f>
        <v>127</v>
      </c>
      <c r="AB101" s="26">
        <f t="shared" si="25"/>
        <v>13.715999999999999</v>
      </c>
      <c r="AC101" s="26">
        <f t="shared" si="26"/>
        <v>12.3444</v>
      </c>
      <c r="AD101" s="24">
        <f t="shared" si="27"/>
        <v>1.3715999999999999</v>
      </c>
    </row>
    <row r="102" spans="1:43" x14ac:dyDescent="0.2">
      <c r="Z102" s="15" t="s">
        <v>190</v>
      </c>
      <c r="AA102">
        <f>SUM(R95:R99)</f>
        <v>185.5</v>
      </c>
      <c r="AB102" s="26">
        <f t="shared" si="25"/>
        <v>20.033999999999999</v>
      </c>
      <c r="AC102" s="26">
        <f t="shared" si="26"/>
        <v>18.0306</v>
      </c>
      <c r="AD102" s="24">
        <f t="shared" si="27"/>
        <v>2.0034000000000001</v>
      </c>
    </row>
    <row r="103" spans="1:43" x14ac:dyDescent="0.2">
      <c r="Z103" s="15" t="s">
        <v>191</v>
      </c>
      <c r="AA103">
        <f>SUM(S95:S99)</f>
        <v>94.5</v>
      </c>
      <c r="AB103" s="26">
        <f t="shared" si="25"/>
        <v>10.206</v>
      </c>
      <c r="AC103" s="26">
        <f t="shared" si="26"/>
        <v>9.1853999999999996</v>
      </c>
      <c r="AD103" s="24">
        <f t="shared" si="27"/>
        <v>1.0206</v>
      </c>
    </row>
    <row r="104" spans="1:43" x14ac:dyDescent="0.2">
      <c r="Z104" s="15" t="s">
        <v>192</v>
      </c>
      <c r="AA104">
        <f>SUM(T95:T99)</f>
        <v>103.5</v>
      </c>
      <c r="AB104" s="26">
        <f t="shared" si="25"/>
        <v>11.177999999999999</v>
      </c>
      <c r="AC104" s="26">
        <f t="shared" si="26"/>
        <v>10.060199999999998</v>
      </c>
      <c r="AD104" s="24">
        <f t="shared" si="27"/>
        <v>1.1177999999999999</v>
      </c>
    </row>
    <row r="105" spans="1:43" x14ac:dyDescent="0.2">
      <c r="Z105" s="15" t="s">
        <v>193</v>
      </c>
      <c r="AA105">
        <f>SUM(U95:U99)</f>
        <v>79.5</v>
      </c>
      <c r="AB105" s="26">
        <f t="shared" si="25"/>
        <v>8.5860000000000003</v>
      </c>
      <c r="AC105" s="26">
        <f t="shared" si="26"/>
        <v>7.7274000000000003</v>
      </c>
      <c r="AD105" s="24">
        <f t="shared" si="27"/>
        <v>0.85860000000000003</v>
      </c>
    </row>
    <row r="106" spans="1:43" x14ac:dyDescent="0.2">
      <c r="Z106" s="17" t="s">
        <v>194</v>
      </c>
      <c r="AA106" s="7">
        <f>SUM(V95:V99)</f>
        <v>97.5</v>
      </c>
      <c r="AB106" s="28">
        <f t="shared" si="25"/>
        <v>10.53</v>
      </c>
      <c r="AC106" s="28">
        <f t="shared" si="26"/>
        <v>9.4770000000000003</v>
      </c>
      <c r="AD106" s="25">
        <f t="shared" si="27"/>
        <v>1.0529999999999999</v>
      </c>
    </row>
    <row r="108" spans="1:43" x14ac:dyDescent="0.2">
      <c r="Y108" s="33"/>
      <c r="Z108" s="7"/>
      <c r="AA108" s="7"/>
      <c r="AB108" s="7"/>
      <c r="AC108" s="7"/>
      <c r="AD108" s="7"/>
      <c r="AE108" s="7"/>
      <c r="AF108" s="7"/>
      <c r="AG108" s="7"/>
      <c r="AH108" s="7"/>
      <c r="AI108" s="7"/>
      <c r="AJ108" s="7"/>
      <c r="AK108" s="7"/>
      <c r="AL108" s="7"/>
      <c r="AM108" s="7"/>
      <c r="AN108" s="7"/>
      <c r="AO108" s="7"/>
      <c r="AP108" s="7"/>
      <c r="AQ108" s="18"/>
    </row>
    <row r="110" spans="1:43" ht="17" thickBot="1" x14ac:dyDescent="0.25">
      <c r="Z110" s="22" t="s">
        <v>134</v>
      </c>
      <c r="AA110" s="23" t="s">
        <v>236</v>
      </c>
    </row>
    <row r="111" spans="1:43" x14ac:dyDescent="0.2">
      <c r="Z111" t="s">
        <v>216</v>
      </c>
    </row>
    <row r="112" spans="1:43" ht="17" thickBot="1" x14ac:dyDescent="0.25">
      <c r="Z112" s="4" t="s">
        <v>217</v>
      </c>
    </row>
    <row r="113" spans="1:30" ht="17" thickBot="1" x14ac:dyDescent="0.25">
      <c r="A113" s="36">
        <v>43768</v>
      </c>
      <c r="B113" s="9" t="s">
        <v>177</v>
      </c>
      <c r="C113" s="10" t="s">
        <v>178</v>
      </c>
      <c r="D113" s="10" t="s">
        <v>179</v>
      </c>
      <c r="E113" s="10" t="s">
        <v>180</v>
      </c>
      <c r="F113" s="10" t="s">
        <v>181</v>
      </c>
      <c r="G113" s="10" t="s">
        <v>182</v>
      </c>
      <c r="H113" s="10" t="s">
        <v>183</v>
      </c>
      <c r="I113" s="10" t="s">
        <v>184</v>
      </c>
      <c r="J113" s="10" t="s">
        <v>185</v>
      </c>
      <c r="M113" s="36">
        <v>43768</v>
      </c>
      <c r="N113" s="9" t="s">
        <v>186</v>
      </c>
      <c r="O113" s="10" t="s">
        <v>187</v>
      </c>
      <c r="P113" s="10" t="s">
        <v>188</v>
      </c>
      <c r="Q113" s="10" t="s">
        <v>189</v>
      </c>
      <c r="R113" s="10" t="s">
        <v>190</v>
      </c>
      <c r="S113" s="10" t="s">
        <v>191</v>
      </c>
      <c r="T113" s="10" t="s">
        <v>192</v>
      </c>
      <c r="U113" s="10" t="s">
        <v>193</v>
      </c>
      <c r="V113" s="10" t="s">
        <v>194</v>
      </c>
    </row>
    <row r="114" spans="1:30" x14ac:dyDescent="0.2">
      <c r="B114">
        <v>94</v>
      </c>
      <c r="C114">
        <v>94.5</v>
      </c>
      <c r="D114">
        <v>169.5</v>
      </c>
      <c r="E114">
        <v>132.5</v>
      </c>
      <c r="F114">
        <v>136.5</v>
      </c>
      <c r="G114">
        <v>143</v>
      </c>
      <c r="H114">
        <v>198</v>
      </c>
      <c r="I114">
        <v>140.5</v>
      </c>
      <c r="J114">
        <v>157</v>
      </c>
      <c r="N114">
        <v>25</v>
      </c>
      <c r="O114">
        <v>39.5</v>
      </c>
      <c r="P114">
        <v>35</v>
      </c>
      <c r="Q114">
        <v>32</v>
      </c>
      <c r="R114">
        <v>50</v>
      </c>
      <c r="S114">
        <v>23</v>
      </c>
      <c r="T114">
        <v>38.5</v>
      </c>
      <c r="U114">
        <v>20.5</v>
      </c>
      <c r="V114">
        <v>18</v>
      </c>
    </row>
    <row r="115" spans="1:30" x14ac:dyDescent="0.2">
      <c r="B115">
        <v>120</v>
      </c>
      <c r="C115">
        <v>137.5</v>
      </c>
      <c r="D115">
        <v>120.5</v>
      </c>
      <c r="E115">
        <v>157.5</v>
      </c>
      <c r="F115">
        <v>122</v>
      </c>
      <c r="G115">
        <v>119.5</v>
      </c>
      <c r="H115">
        <v>115</v>
      </c>
      <c r="I115">
        <v>200.5</v>
      </c>
      <c r="J115">
        <v>127.5</v>
      </c>
      <c r="N115">
        <v>28.5</v>
      </c>
      <c r="O115">
        <v>25.5</v>
      </c>
      <c r="P115">
        <v>25</v>
      </c>
      <c r="Q115">
        <v>18</v>
      </c>
      <c r="R115">
        <v>37</v>
      </c>
      <c r="S115">
        <v>11.5</v>
      </c>
      <c r="T115">
        <v>21.5</v>
      </c>
      <c r="U115">
        <v>15.5</v>
      </c>
      <c r="V115">
        <v>18</v>
      </c>
      <c r="Z115" s="13" t="s">
        <v>146</v>
      </c>
      <c r="AA115" s="20"/>
      <c r="AB115" s="27">
        <v>0.108</v>
      </c>
      <c r="AC115" s="30" t="s">
        <v>7</v>
      </c>
      <c r="AD115" s="29" t="s">
        <v>15</v>
      </c>
    </row>
    <row r="116" spans="1:30" x14ac:dyDescent="0.2">
      <c r="B116">
        <v>127</v>
      </c>
      <c r="C116">
        <v>134</v>
      </c>
      <c r="D116">
        <v>205</v>
      </c>
      <c r="E116">
        <v>178.5</v>
      </c>
      <c r="F116">
        <v>94</v>
      </c>
      <c r="G116">
        <v>166</v>
      </c>
      <c r="H116">
        <v>146</v>
      </c>
      <c r="I116">
        <v>189</v>
      </c>
      <c r="J116">
        <v>179.5</v>
      </c>
      <c r="N116">
        <v>17</v>
      </c>
      <c r="O116">
        <v>25</v>
      </c>
      <c r="P116">
        <v>26.5</v>
      </c>
      <c r="Q116">
        <v>33.5</v>
      </c>
      <c r="R116">
        <v>16</v>
      </c>
      <c r="S116">
        <v>17</v>
      </c>
      <c r="T116">
        <v>23.5</v>
      </c>
      <c r="U116">
        <v>21</v>
      </c>
      <c r="V116">
        <v>18</v>
      </c>
      <c r="Z116" s="15" t="s">
        <v>186</v>
      </c>
      <c r="AA116">
        <f>SUM(N114:N118)</f>
        <v>118</v>
      </c>
      <c r="AB116" s="26">
        <f>AA116*0.108</f>
        <v>12.744</v>
      </c>
      <c r="AC116" s="26">
        <f>AB116-AD116</f>
        <v>11.4696</v>
      </c>
      <c r="AD116" s="24">
        <f>AB116*0.1</f>
        <v>1.2744</v>
      </c>
    </row>
    <row r="117" spans="1:30" ht="17" thickBot="1" x14ac:dyDescent="0.25">
      <c r="B117">
        <v>99</v>
      </c>
      <c r="C117">
        <v>70</v>
      </c>
      <c r="D117">
        <v>169</v>
      </c>
      <c r="E117">
        <v>164</v>
      </c>
      <c r="F117">
        <v>167.5</v>
      </c>
      <c r="G117">
        <v>115</v>
      </c>
      <c r="H117">
        <v>148</v>
      </c>
      <c r="I117">
        <v>135</v>
      </c>
      <c r="J117">
        <v>159.5</v>
      </c>
      <c r="N117">
        <v>24.5</v>
      </c>
      <c r="O117">
        <v>36</v>
      </c>
      <c r="P117">
        <v>29.5</v>
      </c>
      <c r="Q117">
        <v>32</v>
      </c>
      <c r="R117">
        <v>63</v>
      </c>
      <c r="S117">
        <v>18</v>
      </c>
      <c r="T117">
        <v>15</v>
      </c>
      <c r="U117">
        <v>15.5</v>
      </c>
      <c r="V117">
        <v>45</v>
      </c>
      <c r="Z117" s="15" t="s">
        <v>187</v>
      </c>
      <c r="AA117">
        <f>SUM(O114:O118)</f>
        <v>163.5</v>
      </c>
      <c r="AB117" s="26">
        <f t="shared" ref="AB117:AB124" si="30">AA117*0.108</f>
        <v>17.658000000000001</v>
      </c>
      <c r="AC117" s="26">
        <f t="shared" ref="AC117:AC124" si="31">AB117-AD117</f>
        <v>15.892200000000001</v>
      </c>
      <c r="AD117" s="24">
        <f t="shared" ref="AD117:AD124" si="32">AB117*0.1</f>
        <v>1.7658000000000003</v>
      </c>
    </row>
    <row r="118" spans="1:30" x14ac:dyDescent="0.2">
      <c r="B118">
        <v>117</v>
      </c>
      <c r="C118">
        <v>104.5</v>
      </c>
      <c r="D118">
        <v>191.5</v>
      </c>
      <c r="E118">
        <v>151</v>
      </c>
      <c r="F118">
        <v>166.5</v>
      </c>
      <c r="G118">
        <v>151</v>
      </c>
      <c r="H118">
        <v>139</v>
      </c>
      <c r="I118">
        <v>210</v>
      </c>
      <c r="J118">
        <v>165</v>
      </c>
      <c r="K118" s="11" t="s">
        <v>102</v>
      </c>
      <c r="N118">
        <v>23</v>
      </c>
      <c r="O118">
        <v>37.5</v>
      </c>
      <c r="P118">
        <v>29.5</v>
      </c>
      <c r="Q118">
        <v>21.5</v>
      </c>
      <c r="R118">
        <v>43.5</v>
      </c>
      <c r="S118">
        <v>35.5</v>
      </c>
      <c r="T118">
        <v>13.5</v>
      </c>
      <c r="U118">
        <v>19</v>
      </c>
      <c r="V118">
        <v>29</v>
      </c>
      <c r="W118" s="11" t="s">
        <v>102</v>
      </c>
      <c r="Z118" s="15" t="s">
        <v>188</v>
      </c>
      <c r="AA118">
        <f>SUM(P114:P118)</f>
        <v>145.5</v>
      </c>
      <c r="AB118" s="26">
        <f t="shared" si="30"/>
        <v>15.714</v>
      </c>
      <c r="AC118" s="26">
        <f t="shared" si="31"/>
        <v>14.1426</v>
      </c>
      <c r="AD118" s="24">
        <f t="shared" si="32"/>
        <v>1.5714000000000001</v>
      </c>
    </row>
    <row r="119" spans="1:30" ht="17" thickBot="1" x14ac:dyDescent="0.25">
      <c r="A119" s="1" t="s">
        <v>101</v>
      </c>
      <c r="B119" s="1">
        <f>AVERAGE(B114:B118)</f>
        <v>111.4</v>
      </c>
      <c r="C119" s="1">
        <f t="shared" ref="C119:J119" si="33">AVERAGE(C114:C118)</f>
        <v>108.1</v>
      </c>
      <c r="D119" s="1">
        <f t="shared" si="33"/>
        <v>171.1</v>
      </c>
      <c r="E119" s="1">
        <f t="shared" si="33"/>
        <v>156.69999999999999</v>
      </c>
      <c r="F119" s="1">
        <f t="shared" si="33"/>
        <v>137.30000000000001</v>
      </c>
      <c r="G119" s="1">
        <f t="shared" si="33"/>
        <v>138.9</v>
      </c>
      <c r="H119" s="1">
        <f t="shared" si="33"/>
        <v>149.19999999999999</v>
      </c>
      <c r="I119" s="1">
        <f t="shared" si="33"/>
        <v>175</v>
      </c>
      <c r="J119" s="1">
        <f t="shared" si="33"/>
        <v>157.69999999999999</v>
      </c>
      <c r="K119" s="12">
        <f>AVERAGE(B119:J119)</f>
        <v>145.04444444444442</v>
      </c>
      <c r="M119" s="1" t="s">
        <v>101</v>
      </c>
      <c r="N119" s="1">
        <f>AVERAGE(N114:N118)</f>
        <v>23.6</v>
      </c>
      <c r="O119" s="1">
        <f t="shared" ref="O119:V119" si="34">AVERAGE(O114:O118)</f>
        <v>32.700000000000003</v>
      </c>
      <c r="P119" s="1">
        <f t="shared" si="34"/>
        <v>29.1</v>
      </c>
      <c r="Q119" s="1">
        <f t="shared" si="34"/>
        <v>27.4</v>
      </c>
      <c r="R119" s="1">
        <f t="shared" si="34"/>
        <v>41.9</v>
      </c>
      <c r="S119" s="1">
        <f t="shared" si="34"/>
        <v>21</v>
      </c>
      <c r="T119" s="1">
        <f t="shared" si="34"/>
        <v>22.4</v>
      </c>
      <c r="U119" s="1">
        <f t="shared" si="34"/>
        <v>18.3</v>
      </c>
      <c r="V119" s="1">
        <f t="shared" si="34"/>
        <v>25.6</v>
      </c>
      <c r="W119" s="12">
        <f>AVERAGE(N119:V119)</f>
        <v>26.888888888888893</v>
      </c>
      <c r="Z119" s="15" t="s">
        <v>189</v>
      </c>
      <c r="AA119">
        <f>SUM(Q114:Q118)</f>
        <v>137</v>
      </c>
      <c r="AB119" s="26">
        <f t="shared" si="30"/>
        <v>14.795999999999999</v>
      </c>
      <c r="AC119" s="26">
        <f t="shared" si="31"/>
        <v>13.3164</v>
      </c>
      <c r="AD119" s="24">
        <f t="shared" si="32"/>
        <v>1.4796</v>
      </c>
    </row>
    <row r="120" spans="1:30" x14ac:dyDescent="0.2">
      <c r="Z120" s="15" t="s">
        <v>190</v>
      </c>
      <c r="AA120">
        <f>SUM(R114:R118)</f>
        <v>209.5</v>
      </c>
      <c r="AB120" s="26">
        <f t="shared" si="30"/>
        <v>22.626000000000001</v>
      </c>
      <c r="AC120" s="26">
        <f t="shared" si="31"/>
        <v>20.363400000000002</v>
      </c>
      <c r="AD120" s="24">
        <f t="shared" si="32"/>
        <v>2.2626000000000004</v>
      </c>
    </row>
    <row r="121" spans="1:30" x14ac:dyDescent="0.2">
      <c r="Z121" s="15" t="s">
        <v>191</v>
      </c>
      <c r="AA121">
        <f>SUM(S114:S118)</f>
        <v>105</v>
      </c>
      <c r="AB121" s="26">
        <f t="shared" si="30"/>
        <v>11.34</v>
      </c>
      <c r="AC121" s="26">
        <f t="shared" si="31"/>
        <v>10.206</v>
      </c>
      <c r="AD121" s="24">
        <f t="shared" si="32"/>
        <v>1.1340000000000001</v>
      </c>
    </row>
    <row r="122" spans="1:30" x14ac:dyDescent="0.2">
      <c r="Z122" s="15" t="s">
        <v>192</v>
      </c>
      <c r="AA122">
        <f>SUM(T114:T118)</f>
        <v>112</v>
      </c>
      <c r="AB122" s="26">
        <f>AA122*0.108</f>
        <v>12.096</v>
      </c>
      <c r="AC122" s="26">
        <f t="shared" si="31"/>
        <v>10.8864</v>
      </c>
      <c r="AD122" s="24">
        <f t="shared" si="32"/>
        <v>1.2096</v>
      </c>
    </row>
    <row r="123" spans="1:30" x14ac:dyDescent="0.2">
      <c r="Z123" s="15" t="s">
        <v>193</v>
      </c>
      <c r="AA123">
        <f>SUM(U114:U118)</f>
        <v>91.5</v>
      </c>
      <c r="AB123" s="26">
        <f t="shared" si="30"/>
        <v>9.8819999999999997</v>
      </c>
      <c r="AC123" s="26">
        <f t="shared" si="31"/>
        <v>8.8937999999999988</v>
      </c>
      <c r="AD123" s="24">
        <f t="shared" si="32"/>
        <v>0.98819999999999997</v>
      </c>
    </row>
    <row r="124" spans="1:30" x14ac:dyDescent="0.2">
      <c r="Z124" s="17" t="s">
        <v>194</v>
      </c>
      <c r="AA124" s="7">
        <f>SUM(V114:V118)</f>
        <v>128</v>
      </c>
      <c r="AB124" s="28">
        <f t="shared" si="30"/>
        <v>13.824</v>
      </c>
      <c r="AC124" s="28">
        <f t="shared" si="31"/>
        <v>12.441599999999999</v>
      </c>
      <c r="AD124" s="25">
        <f t="shared" si="32"/>
        <v>1.3824000000000001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CB74-6F27-2641-927E-5FD0A53E0C29}">
  <dimension ref="B1:AC73"/>
  <sheetViews>
    <sheetView topLeftCell="A38" workbookViewId="0">
      <selection activeCell="N42" sqref="N42"/>
    </sheetView>
  </sheetViews>
  <sheetFormatPr baseColWidth="10" defaultRowHeight="16" x14ac:dyDescent="0.2"/>
  <cols>
    <col min="1" max="1" width="10.83203125" customWidth="1"/>
    <col min="2" max="2" width="3.6640625" customWidth="1"/>
    <col min="3" max="3" width="3.1640625" customWidth="1"/>
    <col min="5" max="5" width="2" customWidth="1"/>
    <col min="7" max="7" width="1.83203125" customWidth="1"/>
    <col min="9" max="9" width="1.5" customWidth="1"/>
    <col min="11" max="11" width="1.5" customWidth="1"/>
    <col min="13" max="13" width="1.6640625" customWidth="1"/>
    <col min="15" max="15" width="1.83203125" customWidth="1"/>
    <col min="17" max="17" width="2.33203125" customWidth="1"/>
    <col min="19" max="19" width="1.6640625" customWidth="1"/>
    <col min="21" max="21" width="1.33203125" customWidth="1"/>
    <col min="23" max="23" width="1.33203125" customWidth="1"/>
    <col min="25" max="25" width="1.1640625" customWidth="1"/>
    <col min="26" max="26" width="10.6640625" customWidth="1"/>
    <col min="27" max="27" width="1.5" customWidth="1"/>
    <col min="28" max="28" width="10.5" customWidth="1"/>
    <col min="29" max="29" width="2" customWidth="1"/>
  </cols>
  <sheetData>
    <row r="1" spans="2:22" x14ac:dyDescent="0.2">
      <c r="B1" s="77"/>
    </row>
    <row r="2" spans="2:22" x14ac:dyDescent="0.2">
      <c r="B2" s="77"/>
      <c r="T2" s="93"/>
      <c r="V2" t="s">
        <v>430</v>
      </c>
    </row>
    <row r="3" spans="2:22" x14ac:dyDescent="0.2">
      <c r="B3" s="77"/>
      <c r="T3" s="94"/>
      <c r="V3" t="s">
        <v>431</v>
      </c>
    </row>
    <row r="4" spans="2:22" x14ac:dyDescent="0.2">
      <c r="B4" s="77"/>
      <c r="C4" s="77"/>
      <c r="D4" s="77"/>
      <c r="T4" s="95"/>
      <c r="V4" t="s">
        <v>433</v>
      </c>
    </row>
    <row r="5" spans="2:22" x14ac:dyDescent="0.2">
      <c r="T5" s="96"/>
      <c r="V5" t="s">
        <v>432</v>
      </c>
    </row>
    <row r="9" spans="2:22" x14ac:dyDescent="0.2">
      <c r="B9" s="77"/>
      <c r="C9" s="77"/>
      <c r="D9" s="77"/>
    </row>
    <row r="10" spans="2:22" x14ac:dyDescent="0.2">
      <c r="B10" s="77"/>
      <c r="D10" t="s">
        <v>566</v>
      </c>
    </row>
    <row r="11" spans="2:22" x14ac:dyDescent="0.2">
      <c r="B11" s="77"/>
      <c r="D11" t="s">
        <v>565</v>
      </c>
      <c r="F11" t="s">
        <v>565</v>
      </c>
      <c r="H11" t="s">
        <v>565</v>
      </c>
      <c r="J11" t="s">
        <v>565</v>
      </c>
      <c r="L11" t="s">
        <v>565</v>
      </c>
      <c r="N11" t="s">
        <v>565</v>
      </c>
    </row>
    <row r="12" spans="2:22" ht="17" thickBot="1" x14ac:dyDescent="0.25">
      <c r="B12" s="77"/>
      <c r="C12" s="67"/>
      <c r="D12" s="68"/>
      <c r="E12" s="68"/>
      <c r="F12" s="68"/>
      <c r="G12" s="68"/>
      <c r="H12" s="68"/>
      <c r="I12" s="68"/>
      <c r="J12" s="68"/>
      <c r="K12" s="68"/>
      <c r="L12" s="68"/>
      <c r="M12" s="68"/>
      <c r="N12" s="68"/>
      <c r="O12" s="69"/>
    </row>
    <row r="13" spans="2:22" ht="55" customHeight="1" thickBot="1" x14ac:dyDescent="0.25">
      <c r="B13" s="77"/>
      <c r="C13" s="70"/>
      <c r="D13" s="97" t="s">
        <v>244</v>
      </c>
      <c r="E13" s="76"/>
      <c r="F13" s="97" t="s">
        <v>245</v>
      </c>
      <c r="G13" s="76"/>
      <c r="H13" s="97" t="s">
        <v>246</v>
      </c>
      <c r="I13" s="76"/>
      <c r="J13" s="97" t="s">
        <v>247</v>
      </c>
      <c r="K13" s="76"/>
      <c r="L13" s="97" t="s">
        <v>248</v>
      </c>
      <c r="M13" s="76"/>
      <c r="N13" s="97" t="s">
        <v>249</v>
      </c>
      <c r="O13" s="74"/>
    </row>
    <row r="14" spans="2:22" x14ac:dyDescent="0.2">
      <c r="B14" s="77"/>
      <c r="C14" s="70"/>
      <c r="D14" s="76"/>
      <c r="E14" s="76"/>
      <c r="F14" s="76"/>
      <c r="G14" s="76"/>
      <c r="H14" s="76"/>
      <c r="I14" s="76"/>
      <c r="J14" s="76"/>
      <c r="K14" s="76"/>
      <c r="L14" s="76"/>
      <c r="M14" s="76"/>
      <c r="N14" s="76"/>
      <c r="O14" s="74"/>
    </row>
    <row r="15" spans="2:22" ht="17" thickBot="1" x14ac:dyDescent="0.25">
      <c r="B15" s="77"/>
      <c r="C15" s="70"/>
      <c r="D15" s="76"/>
      <c r="E15" s="76"/>
      <c r="F15" s="76"/>
      <c r="G15" s="76"/>
      <c r="H15" s="76"/>
      <c r="I15" s="76"/>
      <c r="J15" s="76"/>
      <c r="K15" s="76"/>
      <c r="L15" s="76"/>
      <c r="M15" s="76"/>
      <c r="N15" s="76"/>
      <c r="O15" s="74"/>
    </row>
    <row r="16" spans="2:22" ht="65" customHeight="1" thickBot="1" x14ac:dyDescent="0.25">
      <c r="B16" s="77"/>
      <c r="C16" s="70"/>
      <c r="D16" s="97" t="s">
        <v>250</v>
      </c>
      <c r="E16" s="76"/>
      <c r="F16" s="97" t="s">
        <v>251</v>
      </c>
      <c r="G16" s="76"/>
      <c r="H16" s="97" t="s">
        <v>252</v>
      </c>
      <c r="I16" s="76"/>
      <c r="J16" s="97" t="s">
        <v>253</v>
      </c>
      <c r="K16" s="76"/>
      <c r="L16" s="97" t="s">
        <v>254</v>
      </c>
      <c r="M16" s="76"/>
      <c r="N16" s="97" t="s">
        <v>255</v>
      </c>
      <c r="O16" s="74"/>
    </row>
    <row r="17" spans="2:29" x14ac:dyDescent="0.2">
      <c r="B17" s="77"/>
      <c r="C17" s="71"/>
      <c r="D17" s="72"/>
      <c r="E17" s="72"/>
      <c r="F17" s="72"/>
      <c r="G17" s="72"/>
      <c r="H17" s="72"/>
      <c r="I17" s="72"/>
      <c r="J17" s="72"/>
      <c r="K17" s="72"/>
      <c r="L17" s="72"/>
      <c r="M17" s="72"/>
      <c r="N17" s="72"/>
      <c r="O17" s="73"/>
    </row>
    <row r="18" spans="2:29" x14ac:dyDescent="0.2">
      <c r="B18" s="77"/>
    </row>
    <row r="19" spans="2:29" x14ac:dyDescent="0.2">
      <c r="B19" s="77"/>
      <c r="D19" t="s">
        <v>564</v>
      </c>
      <c r="F19" t="s">
        <v>564</v>
      </c>
      <c r="H19" t="s">
        <v>564</v>
      </c>
      <c r="J19" t="s">
        <v>564</v>
      </c>
      <c r="L19" t="s">
        <v>564</v>
      </c>
      <c r="N19" t="s">
        <v>564</v>
      </c>
    </row>
    <row r="20" spans="2:29" x14ac:dyDescent="0.2">
      <c r="B20" s="77"/>
      <c r="D20" t="s">
        <v>566</v>
      </c>
    </row>
    <row r="21" spans="2:29" x14ac:dyDescent="0.2">
      <c r="B21" s="77"/>
    </row>
    <row r="22" spans="2:29" x14ac:dyDescent="0.2">
      <c r="B22" s="77"/>
    </row>
    <row r="23" spans="2:29" ht="17" thickBot="1" x14ac:dyDescent="0.25">
      <c r="B23" s="77"/>
      <c r="C23" s="78"/>
      <c r="D23" s="79"/>
      <c r="E23" s="79"/>
      <c r="F23" s="79"/>
      <c r="G23" s="79"/>
      <c r="H23" s="79"/>
      <c r="I23" s="79"/>
      <c r="J23" s="79"/>
      <c r="K23" s="79"/>
      <c r="L23" s="79"/>
      <c r="M23" s="79"/>
      <c r="N23" s="79"/>
      <c r="O23" s="80"/>
      <c r="Q23" s="78"/>
      <c r="R23" s="79"/>
      <c r="S23" s="79"/>
      <c r="T23" s="79"/>
      <c r="U23" s="79"/>
      <c r="V23" s="79"/>
      <c r="W23" s="79"/>
      <c r="X23" s="79"/>
      <c r="Y23" s="79"/>
      <c r="Z23" s="79"/>
      <c r="AA23" s="79"/>
      <c r="AB23" s="79"/>
      <c r="AC23" s="80"/>
    </row>
    <row r="24" spans="2:29" ht="64" customHeight="1" thickBot="1" x14ac:dyDescent="0.25">
      <c r="B24" s="77"/>
      <c r="C24" s="81"/>
      <c r="D24" s="82"/>
      <c r="E24" s="83"/>
      <c r="F24" s="82"/>
      <c r="G24" s="83"/>
      <c r="H24" s="82"/>
      <c r="I24" s="83"/>
      <c r="J24" s="82"/>
      <c r="K24" s="83"/>
      <c r="L24" s="82"/>
      <c r="M24" s="83"/>
      <c r="N24" s="82"/>
      <c r="O24" s="84"/>
      <c r="Q24" s="81"/>
      <c r="R24" s="82"/>
      <c r="S24" s="83"/>
      <c r="T24" s="82"/>
      <c r="U24" s="83"/>
      <c r="V24" s="82"/>
      <c r="W24" s="83"/>
      <c r="X24" s="82"/>
      <c r="Y24" s="83"/>
      <c r="Z24" s="82"/>
      <c r="AA24" s="83"/>
      <c r="AB24" s="82"/>
      <c r="AC24" s="84"/>
    </row>
    <row r="25" spans="2:29" x14ac:dyDescent="0.2">
      <c r="B25" s="77"/>
      <c r="C25" s="81"/>
      <c r="D25" s="83"/>
      <c r="E25" s="83"/>
      <c r="F25" s="83"/>
      <c r="G25" s="83"/>
      <c r="H25" s="83"/>
      <c r="I25" s="83"/>
      <c r="J25" s="83"/>
      <c r="K25" s="83"/>
      <c r="L25" s="83"/>
      <c r="M25" s="83"/>
      <c r="N25" s="83"/>
      <c r="O25" s="84"/>
      <c r="Q25" s="81"/>
      <c r="R25" s="83"/>
      <c r="S25" s="83"/>
      <c r="T25" s="83"/>
      <c r="U25" s="83"/>
      <c r="V25" s="83"/>
      <c r="W25" s="83"/>
      <c r="X25" s="83"/>
      <c r="Y25" s="83"/>
      <c r="Z25" s="83"/>
      <c r="AA25" s="83"/>
      <c r="AB25" s="83"/>
      <c r="AC25" s="84"/>
    </row>
    <row r="26" spans="2:29" ht="17" thickBot="1" x14ac:dyDescent="0.25">
      <c r="B26" s="77"/>
      <c r="C26" s="81"/>
      <c r="D26" s="83"/>
      <c r="E26" s="83"/>
      <c r="F26" s="83"/>
      <c r="G26" s="83"/>
      <c r="H26" s="83"/>
      <c r="I26" s="83"/>
      <c r="J26" s="83"/>
      <c r="K26" s="83"/>
      <c r="L26" s="83"/>
      <c r="M26" s="83"/>
      <c r="N26" s="83"/>
      <c r="O26" s="84"/>
      <c r="Q26" s="81"/>
      <c r="R26" s="83"/>
      <c r="S26" s="83"/>
      <c r="T26" s="83"/>
      <c r="U26" s="83"/>
      <c r="V26" s="83"/>
      <c r="W26" s="83"/>
      <c r="X26" s="83"/>
      <c r="Y26" s="83"/>
      <c r="Z26" s="83"/>
      <c r="AA26" s="83"/>
      <c r="AB26" s="83"/>
      <c r="AC26" s="84"/>
    </row>
    <row r="27" spans="2:29" ht="66" customHeight="1" thickBot="1" x14ac:dyDescent="0.25">
      <c r="B27" s="77"/>
      <c r="C27" s="81"/>
      <c r="D27" s="82"/>
      <c r="E27" s="83"/>
      <c r="F27" s="82"/>
      <c r="G27" s="83"/>
      <c r="H27" s="82"/>
      <c r="I27" s="83"/>
      <c r="J27" s="82"/>
      <c r="K27" s="83"/>
      <c r="L27" s="82"/>
      <c r="M27" s="83"/>
      <c r="N27" s="82"/>
      <c r="O27" s="84"/>
      <c r="Q27" s="81"/>
      <c r="R27" s="82"/>
      <c r="S27" s="83"/>
      <c r="T27" s="82"/>
      <c r="U27" s="83"/>
      <c r="V27" s="82"/>
      <c r="W27" s="83"/>
      <c r="X27" s="82"/>
      <c r="Y27" s="83"/>
      <c r="Z27" s="82"/>
      <c r="AA27" s="83"/>
      <c r="AB27" s="82"/>
      <c r="AC27" s="84"/>
    </row>
    <row r="28" spans="2:29" x14ac:dyDescent="0.2">
      <c r="B28" s="77"/>
      <c r="C28" s="85"/>
      <c r="D28" s="86"/>
      <c r="E28" s="86"/>
      <c r="F28" s="86"/>
      <c r="G28" s="86"/>
      <c r="H28" s="86"/>
      <c r="I28" s="86"/>
      <c r="J28" s="86"/>
      <c r="K28" s="86"/>
      <c r="L28" s="86"/>
      <c r="M28" s="86"/>
      <c r="N28" s="86"/>
      <c r="O28" s="87"/>
      <c r="Q28" s="85"/>
      <c r="R28" s="86"/>
      <c r="S28" s="86"/>
      <c r="T28" s="86"/>
      <c r="U28" s="86"/>
      <c r="V28" s="86"/>
      <c r="W28" s="86"/>
      <c r="X28" s="86"/>
      <c r="Y28" s="86"/>
      <c r="Z28" s="86"/>
      <c r="AA28" s="86"/>
      <c r="AB28" s="86"/>
      <c r="AC28" s="87"/>
    </row>
    <row r="29" spans="2:29" x14ac:dyDescent="0.2">
      <c r="B29" s="77"/>
    </row>
    <row r="30" spans="2:29" x14ac:dyDescent="0.2">
      <c r="B30" s="77"/>
    </row>
    <row r="31" spans="2:29" x14ac:dyDescent="0.2">
      <c r="B31" s="77"/>
    </row>
    <row r="32" spans="2:29" x14ac:dyDescent="0.2">
      <c r="B32" s="77"/>
    </row>
    <row r="33" spans="2:29" x14ac:dyDescent="0.2">
      <c r="B33" s="77"/>
    </row>
    <row r="34" spans="2:29" ht="17" thickBot="1" x14ac:dyDescent="0.25">
      <c r="B34" s="77"/>
      <c r="C34" s="78"/>
      <c r="D34" s="79"/>
      <c r="E34" s="79"/>
      <c r="F34" s="79"/>
      <c r="G34" s="79"/>
      <c r="H34" s="79"/>
      <c r="I34" s="79"/>
      <c r="J34" s="79"/>
      <c r="K34" s="79"/>
      <c r="L34" s="79"/>
      <c r="M34" s="79"/>
      <c r="N34" s="79"/>
      <c r="O34" s="80"/>
      <c r="Q34" s="78"/>
      <c r="R34" s="79"/>
      <c r="S34" s="79"/>
      <c r="T34" s="79"/>
      <c r="U34" s="79"/>
      <c r="V34" s="79"/>
      <c r="W34" s="79"/>
      <c r="X34" s="79"/>
      <c r="Y34" s="79"/>
      <c r="Z34" s="79"/>
      <c r="AA34" s="79"/>
      <c r="AB34" s="79"/>
      <c r="AC34" s="80"/>
    </row>
    <row r="35" spans="2:29" ht="60" customHeight="1" thickBot="1" x14ac:dyDescent="0.25">
      <c r="B35" s="77"/>
      <c r="C35" s="81"/>
      <c r="D35" s="82"/>
      <c r="E35" s="83"/>
      <c r="F35" s="82"/>
      <c r="G35" s="83"/>
      <c r="H35" s="82"/>
      <c r="I35" s="83"/>
      <c r="J35" s="82"/>
      <c r="K35" s="83"/>
      <c r="L35" s="82"/>
      <c r="M35" s="83"/>
      <c r="N35" s="82"/>
      <c r="O35" s="84"/>
      <c r="Q35" s="81"/>
      <c r="R35" s="82"/>
      <c r="S35" s="83"/>
      <c r="T35" s="82"/>
      <c r="U35" s="83"/>
      <c r="V35" s="82"/>
      <c r="W35" s="83"/>
      <c r="X35" s="82"/>
      <c r="Y35" s="83"/>
      <c r="Z35" s="82"/>
      <c r="AA35" s="83"/>
      <c r="AB35" s="82"/>
      <c r="AC35" s="84"/>
    </row>
    <row r="36" spans="2:29" x14ac:dyDescent="0.2">
      <c r="B36" s="77"/>
      <c r="C36" s="81"/>
      <c r="D36" s="83"/>
      <c r="E36" s="83"/>
      <c r="F36" s="83"/>
      <c r="G36" s="83"/>
      <c r="H36" s="83"/>
      <c r="I36" s="83"/>
      <c r="J36" s="83"/>
      <c r="K36" s="83"/>
      <c r="L36" s="83"/>
      <c r="M36" s="83"/>
      <c r="N36" s="83"/>
      <c r="O36" s="84"/>
      <c r="Q36" s="81"/>
      <c r="R36" s="83"/>
      <c r="S36" s="83"/>
      <c r="T36" s="83"/>
      <c r="U36" s="83"/>
      <c r="V36" s="83"/>
      <c r="W36" s="83"/>
      <c r="X36" s="83"/>
      <c r="Y36" s="83"/>
      <c r="Z36" s="83"/>
      <c r="AA36" s="83"/>
      <c r="AB36" s="83"/>
      <c r="AC36" s="84"/>
    </row>
    <row r="37" spans="2:29" ht="17" thickBot="1" x14ac:dyDescent="0.25">
      <c r="B37" s="77"/>
      <c r="C37" s="88"/>
      <c r="D37" s="60"/>
      <c r="E37" s="60"/>
      <c r="F37" s="60"/>
      <c r="G37" s="60"/>
      <c r="H37" s="60"/>
      <c r="I37" s="60"/>
      <c r="J37" s="60"/>
      <c r="K37" s="60"/>
      <c r="L37" s="60"/>
      <c r="M37" s="60"/>
      <c r="N37" s="60"/>
      <c r="O37" s="89"/>
      <c r="Q37" s="81"/>
      <c r="R37" s="83"/>
      <c r="S37" s="83"/>
      <c r="T37" s="83"/>
      <c r="U37" s="83"/>
      <c r="V37" s="83"/>
      <c r="W37" s="83"/>
      <c r="X37" s="83"/>
      <c r="Y37" s="83"/>
      <c r="Z37" s="83"/>
      <c r="AA37" s="83"/>
      <c r="AB37" s="83"/>
      <c r="AC37" s="84"/>
    </row>
    <row r="38" spans="2:29" ht="60" customHeight="1" thickBot="1" x14ac:dyDescent="0.25">
      <c r="B38" s="77"/>
      <c r="C38" s="88"/>
      <c r="D38" s="75"/>
      <c r="E38" s="60"/>
      <c r="F38" s="75"/>
      <c r="G38" s="60"/>
      <c r="H38" s="75"/>
      <c r="I38" s="60"/>
      <c r="J38" s="75"/>
      <c r="K38" s="60"/>
      <c r="L38" s="75"/>
      <c r="M38" s="60"/>
      <c r="N38" s="75"/>
      <c r="O38" s="89"/>
      <c r="Q38" s="81"/>
      <c r="R38" s="82"/>
      <c r="S38" s="83"/>
      <c r="T38" s="82"/>
      <c r="U38" s="83"/>
      <c r="V38" s="82"/>
      <c r="W38" s="83"/>
      <c r="X38" s="82"/>
      <c r="Y38" s="83"/>
      <c r="Z38" s="82"/>
      <c r="AA38" s="83"/>
      <c r="AB38" s="82"/>
      <c r="AC38" s="84"/>
    </row>
    <row r="39" spans="2:29" x14ac:dyDescent="0.2">
      <c r="B39" s="77"/>
      <c r="C39" s="90"/>
      <c r="D39" s="91"/>
      <c r="E39" s="91"/>
      <c r="F39" s="91"/>
      <c r="G39" s="91"/>
      <c r="H39" s="91"/>
      <c r="I39" s="91"/>
      <c r="J39" s="91"/>
      <c r="K39" s="91"/>
      <c r="L39" s="91"/>
      <c r="M39" s="91"/>
      <c r="N39" s="91"/>
      <c r="O39" s="92"/>
      <c r="Q39" s="85"/>
      <c r="R39" s="86"/>
      <c r="S39" s="86"/>
      <c r="T39" s="86"/>
      <c r="U39" s="86"/>
      <c r="V39" s="86"/>
      <c r="W39" s="86"/>
      <c r="X39" s="86"/>
      <c r="Y39" s="86"/>
      <c r="Z39" s="86"/>
      <c r="AA39" s="86"/>
      <c r="AB39" s="86"/>
      <c r="AC39" s="87"/>
    </row>
    <row r="40" spans="2:29" x14ac:dyDescent="0.2">
      <c r="B40" s="77"/>
    </row>
    <row r="41" spans="2:29" x14ac:dyDescent="0.2">
      <c r="B41" s="77"/>
    </row>
    <row r="42" spans="2:29" x14ac:dyDescent="0.2">
      <c r="B42" s="77"/>
      <c r="D42" t="s">
        <v>567</v>
      </c>
    </row>
    <row r="43" spans="2:29" x14ac:dyDescent="0.2">
      <c r="B43" s="77"/>
      <c r="D43" t="s">
        <v>563</v>
      </c>
      <c r="F43" t="s">
        <v>563</v>
      </c>
      <c r="H43" t="s">
        <v>563</v>
      </c>
      <c r="J43" t="s">
        <v>563</v>
      </c>
      <c r="L43" t="s">
        <v>563</v>
      </c>
      <c r="N43" t="s">
        <v>563</v>
      </c>
      <c r="R43" t="s">
        <v>51</v>
      </c>
      <c r="T43" t="s">
        <v>51</v>
      </c>
      <c r="V43" t="s">
        <v>51</v>
      </c>
      <c r="X43" t="s">
        <v>51</v>
      </c>
      <c r="Z43" t="s">
        <v>51</v>
      </c>
      <c r="AB43" t="s">
        <v>51</v>
      </c>
    </row>
    <row r="44" spans="2:29" x14ac:dyDescent="0.2">
      <c r="B44" s="77"/>
    </row>
    <row r="45" spans="2:29" ht="17" thickBot="1" x14ac:dyDescent="0.25">
      <c r="B45" s="77"/>
      <c r="C45" s="67"/>
      <c r="D45" s="68"/>
      <c r="E45" s="68"/>
      <c r="F45" s="68"/>
      <c r="G45" s="68"/>
      <c r="H45" s="68"/>
      <c r="I45" s="68"/>
      <c r="J45" s="68"/>
      <c r="K45" s="68"/>
      <c r="L45" s="68"/>
      <c r="M45" s="68"/>
      <c r="N45" s="68"/>
      <c r="O45" s="69"/>
      <c r="Q45" s="67"/>
      <c r="R45" s="68"/>
      <c r="S45" s="68"/>
      <c r="T45" s="68"/>
      <c r="U45" s="68"/>
      <c r="V45" s="68"/>
      <c r="W45" s="68"/>
      <c r="X45" s="68"/>
      <c r="Y45" s="68"/>
      <c r="Z45" s="68"/>
      <c r="AA45" s="68"/>
      <c r="AB45" s="68"/>
      <c r="AC45" s="69"/>
    </row>
    <row r="46" spans="2:29" ht="59" customHeight="1" thickBot="1" x14ac:dyDescent="0.25">
      <c r="B46" s="77"/>
      <c r="C46" s="70"/>
      <c r="D46" s="97">
        <v>1</v>
      </c>
      <c r="E46" s="76"/>
      <c r="F46" s="97">
        <v>2</v>
      </c>
      <c r="G46" s="76"/>
      <c r="H46" s="97">
        <v>3</v>
      </c>
      <c r="I46" s="76"/>
      <c r="J46" s="97">
        <v>4</v>
      </c>
      <c r="K46" s="76"/>
      <c r="L46" s="97">
        <v>5</v>
      </c>
      <c r="M46" s="76"/>
      <c r="N46" s="97">
        <v>6</v>
      </c>
      <c r="O46" s="74"/>
      <c r="Q46" s="70"/>
      <c r="R46" s="97" t="s">
        <v>94</v>
      </c>
      <c r="S46" s="76"/>
      <c r="T46" s="97" t="s">
        <v>95</v>
      </c>
      <c r="U46" s="76"/>
      <c r="V46" s="97" t="s">
        <v>96</v>
      </c>
      <c r="W46" s="76"/>
      <c r="X46" s="97" t="s">
        <v>97</v>
      </c>
      <c r="Y46" s="76"/>
      <c r="Z46" s="97" t="s">
        <v>98</v>
      </c>
      <c r="AA46" s="76"/>
      <c r="AB46" s="97" t="s">
        <v>99</v>
      </c>
      <c r="AC46" s="74"/>
    </row>
    <row r="47" spans="2:29" x14ac:dyDescent="0.2">
      <c r="B47" s="77"/>
      <c r="C47" s="70"/>
      <c r="D47" s="76"/>
      <c r="E47" s="76"/>
      <c r="F47" s="76"/>
      <c r="G47" s="76"/>
      <c r="H47" s="76"/>
      <c r="I47" s="76"/>
      <c r="J47" s="76"/>
      <c r="K47" s="76"/>
      <c r="L47" s="76"/>
      <c r="M47" s="76"/>
      <c r="N47" s="76"/>
      <c r="O47" s="74"/>
      <c r="Q47" s="70"/>
      <c r="R47" s="76"/>
      <c r="S47" s="76"/>
      <c r="T47" s="76"/>
      <c r="U47" s="76"/>
      <c r="V47" s="76"/>
      <c r="W47" s="76"/>
      <c r="X47" s="76"/>
      <c r="Y47" s="76"/>
      <c r="Z47" s="76"/>
      <c r="AA47" s="76"/>
      <c r="AB47" s="76"/>
      <c r="AC47" s="74"/>
    </row>
    <row r="48" spans="2:29" ht="17" thickBot="1" x14ac:dyDescent="0.25">
      <c r="B48" s="77"/>
      <c r="C48" s="70"/>
      <c r="D48" s="76"/>
      <c r="E48" s="76"/>
      <c r="F48" s="76"/>
      <c r="G48" s="76"/>
      <c r="H48" s="76"/>
      <c r="I48" s="76"/>
      <c r="J48" s="76"/>
      <c r="K48" s="76"/>
      <c r="L48" s="76"/>
      <c r="M48" s="76"/>
      <c r="N48" s="76"/>
      <c r="O48" s="74"/>
      <c r="Q48" s="70"/>
      <c r="R48" s="76"/>
      <c r="S48" s="76"/>
      <c r="T48" s="76"/>
      <c r="U48" s="76"/>
      <c r="V48" s="76"/>
      <c r="W48" s="76"/>
      <c r="X48" s="76"/>
      <c r="Y48" s="76"/>
      <c r="Z48" s="76"/>
      <c r="AA48" s="76"/>
      <c r="AB48" s="76"/>
      <c r="AC48" s="74"/>
    </row>
    <row r="49" spans="2:29" ht="67" customHeight="1" thickBot="1" x14ac:dyDescent="0.25">
      <c r="B49" s="77"/>
      <c r="C49" s="70"/>
      <c r="D49" s="97" t="s">
        <v>81</v>
      </c>
      <c r="E49" s="76"/>
      <c r="F49" s="97" t="s">
        <v>82</v>
      </c>
      <c r="G49" s="76"/>
      <c r="H49" s="97" t="s">
        <v>83</v>
      </c>
      <c r="I49" s="76"/>
      <c r="J49" s="97" t="s">
        <v>84</v>
      </c>
      <c r="K49" s="76"/>
      <c r="L49" s="97" t="s">
        <v>85</v>
      </c>
      <c r="M49" s="76"/>
      <c r="N49" s="97" t="s">
        <v>86</v>
      </c>
      <c r="O49" s="74"/>
      <c r="Q49" s="70"/>
      <c r="R49" s="97" t="s">
        <v>87</v>
      </c>
      <c r="S49" s="76"/>
      <c r="T49" s="98" t="s">
        <v>88</v>
      </c>
      <c r="U49" s="76"/>
      <c r="V49" s="97" t="s">
        <v>89</v>
      </c>
      <c r="W49" s="76"/>
      <c r="X49" s="97" t="s">
        <v>91</v>
      </c>
      <c r="Y49" s="76"/>
      <c r="Z49" s="97" t="s">
        <v>92</v>
      </c>
      <c r="AA49" s="76"/>
      <c r="AB49" s="97" t="s">
        <v>93</v>
      </c>
      <c r="AC49" s="74"/>
    </row>
    <row r="50" spans="2:29" x14ac:dyDescent="0.2">
      <c r="B50" s="77"/>
      <c r="C50" s="71"/>
      <c r="D50" s="72"/>
      <c r="E50" s="72"/>
      <c r="F50" s="72"/>
      <c r="G50" s="72"/>
      <c r="H50" s="72"/>
      <c r="I50" s="72"/>
      <c r="J50" s="72"/>
      <c r="K50" s="72"/>
      <c r="L50" s="72"/>
      <c r="M50" s="72"/>
      <c r="N50" s="72"/>
      <c r="O50" s="73"/>
      <c r="Q50" s="71"/>
      <c r="R50" s="72"/>
      <c r="S50" s="72"/>
      <c r="T50" s="72"/>
      <c r="U50" s="72"/>
      <c r="V50" s="72"/>
      <c r="W50" s="72"/>
      <c r="X50" s="72"/>
      <c r="Y50" s="72"/>
      <c r="Z50" s="72"/>
      <c r="AA50" s="72"/>
      <c r="AB50" s="72"/>
      <c r="AC50" s="73"/>
    </row>
    <row r="51" spans="2:29" x14ac:dyDescent="0.2">
      <c r="B51" s="77"/>
    </row>
    <row r="52" spans="2:29" x14ac:dyDescent="0.2">
      <c r="B52" s="77"/>
      <c r="D52" t="s">
        <v>50</v>
      </c>
      <c r="F52" t="s">
        <v>50</v>
      </c>
      <c r="H52" t="s">
        <v>50</v>
      </c>
      <c r="J52" t="s">
        <v>50</v>
      </c>
      <c r="L52" t="s">
        <v>50</v>
      </c>
      <c r="N52" t="s">
        <v>50</v>
      </c>
      <c r="R52" t="s">
        <v>50</v>
      </c>
      <c r="T52" t="s">
        <v>50</v>
      </c>
      <c r="V52" t="s">
        <v>50</v>
      </c>
      <c r="X52" t="s">
        <v>51</v>
      </c>
      <c r="Z52" t="s">
        <v>51</v>
      </c>
      <c r="AB52" t="s">
        <v>51</v>
      </c>
    </row>
    <row r="53" spans="2:29" x14ac:dyDescent="0.2">
      <c r="B53" s="77"/>
    </row>
    <row r="54" spans="2:29" x14ac:dyDescent="0.2">
      <c r="B54" s="77"/>
    </row>
    <row r="55" spans="2:29" x14ac:dyDescent="0.2">
      <c r="B55" s="77"/>
    </row>
    <row r="56" spans="2:29" ht="17" thickBot="1" x14ac:dyDescent="0.25">
      <c r="B56" s="77"/>
      <c r="C56" s="78"/>
      <c r="D56" s="79"/>
      <c r="E56" s="79"/>
      <c r="F56" s="79"/>
      <c r="G56" s="79"/>
      <c r="H56" s="79"/>
      <c r="I56" s="79"/>
      <c r="J56" s="79"/>
      <c r="K56" s="79"/>
      <c r="L56" s="79"/>
      <c r="M56" s="79"/>
      <c r="N56" s="79"/>
      <c r="O56" s="80"/>
    </row>
    <row r="57" spans="2:29" ht="64" customHeight="1" thickBot="1" x14ac:dyDescent="0.25">
      <c r="B57" s="77"/>
      <c r="C57" s="81"/>
      <c r="D57" s="82"/>
      <c r="E57" s="83"/>
      <c r="F57" s="82"/>
      <c r="G57" s="83"/>
      <c r="H57" s="82"/>
      <c r="I57" s="83"/>
      <c r="J57" s="82"/>
      <c r="K57" s="83"/>
      <c r="L57" s="82"/>
      <c r="M57" s="83"/>
      <c r="N57" s="82"/>
      <c r="O57" s="84"/>
    </row>
    <row r="58" spans="2:29" x14ac:dyDescent="0.2">
      <c r="B58" s="77"/>
      <c r="C58" s="85"/>
      <c r="D58" s="86"/>
      <c r="E58" s="86"/>
      <c r="F58" s="86"/>
      <c r="G58" s="86"/>
      <c r="H58" s="86"/>
      <c r="I58" s="86"/>
      <c r="J58" s="86"/>
      <c r="K58" s="86"/>
      <c r="L58" s="86"/>
      <c r="M58" s="86"/>
      <c r="N58" s="86"/>
      <c r="O58" s="87"/>
    </row>
    <row r="59" spans="2:29" x14ac:dyDescent="0.2">
      <c r="B59" s="77"/>
    </row>
    <row r="60" spans="2:29" x14ac:dyDescent="0.2">
      <c r="B60" s="77"/>
    </row>
    <row r="61" spans="2:29" x14ac:dyDescent="0.2">
      <c r="B61" s="77"/>
    </row>
    <row r="62" spans="2:29" x14ac:dyDescent="0.2">
      <c r="B62" s="77"/>
      <c r="C62" s="77"/>
      <c r="D62" s="77"/>
    </row>
    <row r="66" spans="2:2" x14ac:dyDescent="0.2">
      <c r="B66" s="77"/>
    </row>
    <row r="67" spans="2:2" x14ac:dyDescent="0.2">
      <c r="B67" s="77"/>
    </row>
    <row r="68" spans="2:2" x14ac:dyDescent="0.2">
      <c r="B68" s="77"/>
    </row>
    <row r="69" spans="2:2" x14ac:dyDescent="0.2">
      <c r="B69" s="77"/>
    </row>
    <row r="70" spans="2:2" x14ac:dyDescent="0.2">
      <c r="B70" s="77"/>
    </row>
    <row r="71" spans="2:2" x14ac:dyDescent="0.2">
      <c r="B71" s="77"/>
    </row>
    <row r="72" spans="2:2" x14ac:dyDescent="0.2">
      <c r="B72" s="77"/>
    </row>
    <row r="73" spans="2:2" x14ac:dyDescent="0.2">
      <c r="B7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F7E4-DAF7-DF49-8155-FE9937E072F9}">
  <dimension ref="A1:AC72"/>
  <sheetViews>
    <sheetView topLeftCell="A54" workbookViewId="0">
      <selection activeCell="A73" sqref="A73"/>
    </sheetView>
  </sheetViews>
  <sheetFormatPr baseColWidth="10" defaultRowHeight="16" x14ac:dyDescent="0.2"/>
  <cols>
    <col min="1" max="1" width="57.5" customWidth="1"/>
    <col min="4" max="4" width="17.83203125" customWidth="1"/>
    <col min="5" max="5" width="17" customWidth="1"/>
    <col min="6" max="6" width="18.5" customWidth="1"/>
    <col min="7" max="8" width="20" customWidth="1"/>
    <col min="9" max="9" width="28.5" customWidth="1"/>
    <col min="10" max="10" width="8.33203125" customWidth="1"/>
    <col min="12" max="12" width="24.83203125" customWidth="1"/>
  </cols>
  <sheetData>
    <row r="1" spans="1:29" ht="17" thickBot="1" x14ac:dyDescent="0.25">
      <c r="A1" s="8" t="s">
        <v>287</v>
      </c>
      <c r="C1" s="95" t="s">
        <v>143</v>
      </c>
      <c r="D1" s="58" t="s">
        <v>293</v>
      </c>
      <c r="E1" s="58" t="s">
        <v>294</v>
      </c>
      <c r="F1" s="58" t="s">
        <v>295</v>
      </c>
      <c r="G1" s="58" t="s">
        <v>296</v>
      </c>
      <c r="H1" s="58" t="s">
        <v>297</v>
      </c>
      <c r="I1" s="58" t="s">
        <v>298</v>
      </c>
      <c r="J1" s="58"/>
      <c r="K1" s="95" t="s">
        <v>143</v>
      </c>
      <c r="L1" s="58" t="s">
        <v>549</v>
      </c>
      <c r="T1" t="s">
        <v>288</v>
      </c>
    </row>
    <row r="2" spans="1:29" x14ac:dyDescent="0.2">
      <c r="C2" s="2">
        <v>43810</v>
      </c>
      <c r="D2">
        <v>20</v>
      </c>
      <c r="E2">
        <v>29</v>
      </c>
      <c r="F2">
        <v>5</v>
      </c>
      <c r="G2">
        <v>24</v>
      </c>
      <c r="H2">
        <v>27</v>
      </c>
      <c r="I2" s="3">
        <v>28</v>
      </c>
      <c r="J2" s="3"/>
      <c r="L2">
        <v>58</v>
      </c>
    </row>
    <row r="3" spans="1:29" x14ac:dyDescent="0.2">
      <c r="A3" t="s">
        <v>284</v>
      </c>
      <c r="C3" s="95" t="s">
        <v>515</v>
      </c>
      <c r="D3" s="103"/>
    </row>
    <row r="4" spans="1:29" x14ac:dyDescent="0.2">
      <c r="C4" s="2">
        <v>43811</v>
      </c>
      <c r="D4">
        <v>-2</v>
      </c>
      <c r="K4" s="2">
        <v>43890</v>
      </c>
      <c r="L4">
        <v>-5</v>
      </c>
      <c r="AC4" t="s">
        <v>289</v>
      </c>
    </row>
    <row r="5" spans="1:29" x14ac:dyDescent="0.2">
      <c r="A5" t="s">
        <v>290</v>
      </c>
      <c r="C5" s="2">
        <v>43813</v>
      </c>
      <c r="D5">
        <v>-1</v>
      </c>
      <c r="E5">
        <v>-3</v>
      </c>
    </row>
    <row r="6" spans="1:29" x14ac:dyDescent="0.2">
      <c r="C6" s="2">
        <v>43815</v>
      </c>
      <c r="E6">
        <v>-3</v>
      </c>
    </row>
    <row r="7" spans="1:29" x14ac:dyDescent="0.2">
      <c r="A7" t="s">
        <v>291</v>
      </c>
      <c r="C7" s="2">
        <v>43817</v>
      </c>
      <c r="E7">
        <v>-1</v>
      </c>
    </row>
    <row r="8" spans="1:29" x14ac:dyDescent="0.2">
      <c r="C8" s="2">
        <v>43821</v>
      </c>
      <c r="D8">
        <v>1</v>
      </c>
      <c r="F8">
        <v>-2</v>
      </c>
      <c r="G8" s="104" t="s">
        <v>530</v>
      </c>
      <c r="H8" s="104"/>
      <c r="I8" s="104"/>
    </row>
    <row r="9" spans="1:29" x14ac:dyDescent="0.2">
      <c r="A9" t="s">
        <v>292</v>
      </c>
      <c r="C9" s="2">
        <v>43829</v>
      </c>
      <c r="D9">
        <v>-2</v>
      </c>
      <c r="E9">
        <v>-2</v>
      </c>
    </row>
    <row r="10" spans="1:29" x14ac:dyDescent="0.2">
      <c r="C10" s="2">
        <v>43830</v>
      </c>
      <c r="E10">
        <v>-2</v>
      </c>
      <c r="F10">
        <v>-2</v>
      </c>
    </row>
    <row r="11" spans="1:29" x14ac:dyDescent="0.2">
      <c r="C11" s="2">
        <v>43832</v>
      </c>
      <c r="E11">
        <v>-2</v>
      </c>
      <c r="G11">
        <v>-2</v>
      </c>
    </row>
    <row r="12" spans="1:29" x14ac:dyDescent="0.2">
      <c r="A12" t="s">
        <v>285</v>
      </c>
    </row>
    <row r="14" spans="1:29" x14ac:dyDescent="0.2">
      <c r="A14" t="s">
        <v>286</v>
      </c>
    </row>
    <row r="16" spans="1:29" ht="17" thickBot="1" x14ac:dyDescent="0.25"/>
    <row r="17" spans="3:12" ht="17" thickBot="1" x14ac:dyDescent="0.25">
      <c r="C17" s="105" t="s">
        <v>529</v>
      </c>
      <c r="D17" s="106">
        <f t="shared" ref="D17:I17" si="0">D2+(SUM(D4:D11))</f>
        <v>16</v>
      </c>
      <c r="E17" s="106">
        <f t="shared" si="0"/>
        <v>16</v>
      </c>
      <c r="F17" s="106">
        <f t="shared" si="0"/>
        <v>1</v>
      </c>
      <c r="G17" s="106">
        <f t="shared" si="0"/>
        <v>22</v>
      </c>
      <c r="H17" s="106">
        <f t="shared" si="0"/>
        <v>27</v>
      </c>
      <c r="I17" s="35">
        <f t="shared" si="0"/>
        <v>28</v>
      </c>
      <c r="L17" s="75">
        <f>L2+(SUM(L4:L14))</f>
        <v>53</v>
      </c>
    </row>
    <row r="20" spans="3:12" ht="17" thickBot="1" x14ac:dyDescent="0.25"/>
    <row r="21" spans="3:12" ht="17" thickBot="1" x14ac:dyDescent="0.25">
      <c r="C21" s="107" t="s">
        <v>531</v>
      </c>
      <c r="K21" s="107" t="s">
        <v>531</v>
      </c>
    </row>
    <row r="22" spans="3:12" x14ac:dyDescent="0.2">
      <c r="C22" s="102">
        <v>43812</v>
      </c>
      <c r="E22">
        <v>-1</v>
      </c>
      <c r="K22" s="2">
        <v>43843</v>
      </c>
      <c r="L22">
        <v>-1</v>
      </c>
    </row>
    <row r="23" spans="3:12" x14ac:dyDescent="0.2">
      <c r="C23" s="2">
        <v>43813</v>
      </c>
      <c r="D23">
        <v>-1</v>
      </c>
      <c r="K23" s="2">
        <v>43861</v>
      </c>
      <c r="L23">
        <v>-1</v>
      </c>
    </row>
    <row r="24" spans="3:12" x14ac:dyDescent="0.2">
      <c r="C24" s="2">
        <v>43814</v>
      </c>
      <c r="F24">
        <v>-1</v>
      </c>
      <c r="K24" s="2">
        <v>43863</v>
      </c>
      <c r="L24">
        <v>-1</v>
      </c>
    </row>
    <row r="25" spans="3:12" x14ac:dyDescent="0.2">
      <c r="C25" s="2">
        <v>43815</v>
      </c>
      <c r="G25">
        <v>-1</v>
      </c>
      <c r="K25" s="2">
        <v>43865</v>
      </c>
      <c r="L25">
        <v>-1</v>
      </c>
    </row>
    <row r="26" spans="3:12" x14ac:dyDescent="0.2">
      <c r="C26" s="2">
        <v>43825</v>
      </c>
      <c r="E26">
        <v>-2</v>
      </c>
      <c r="K26" s="2">
        <v>43872</v>
      </c>
      <c r="L26">
        <v>-1</v>
      </c>
    </row>
    <row r="27" spans="3:12" x14ac:dyDescent="0.2">
      <c r="C27" s="2">
        <v>43837</v>
      </c>
      <c r="E27">
        <v>-2</v>
      </c>
      <c r="K27" s="2">
        <v>43875</v>
      </c>
      <c r="L27">
        <v>-1</v>
      </c>
    </row>
    <row r="28" spans="3:12" x14ac:dyDescent="0.2">
      <c r="C28" s="2">
        <v>43838</v>
      </c>
      <c r="D28">
        <v>-1</v>
      </c>
      <c r="G28">
        <v>-1</v>
      </c>
      <c r="K28" s="2">
        <v>43879</v>
      </c>
      <c r="L28">
        <v>-2</v>
      </c>
    </row>
    <row r="29" spans="3:12" x14ac:dyDescent="0.2">
      <c r="C29" s="2">
        <v>43839</v>
      </c>
      <c r="H29">
        <v>-1</v>
      </c>
      <c r="K29" s="2">
        <v>43881</v>
      </c>
      <c r="L29">
        <v>-1</v>
      </c>
    </row>
    <row r="30" spans="3:12" x14ac:dyDescent="0.2">
      <c r="C30" s="2">
        <v>43842</v>
      </c>
      <c r="E30">
        <v>-1</v>
      </c>
      <c r="I30">
        <v>-1</v>
      </c>
      <c r="K30" s="2">
        <v>43885</v>
      </c>
      <c r="L30">
        <v>-1</v>
      </c>
    </row>
    <row r="31" spans="3:12" x14ac:dyDescent="0.2">
      <c r="C31" s="2">
        <v>43843</v>
      </c>
      <c r="H31">
        <v>-1</v>
      </c>
      <c r="I31">
        <v>-1</v>
      </c>
      <c r="K31" s="2">
        <v>43887</v>
      </c>
      <c r="L31">
        <v>-5</v>
      </c>
    </row>
    <row r="32" spans="3:12" x14ac:dyDescent="0.2">
      <c r="C32" s="2">
        <v>43844</v>
      </c>
      <c r="E32">
        <v>-1</v>
      </c>
      <c r="K32" s="2">
        <v>43891</v>
      </c>
      <c r="L32">
        <v>-2</v>
      </c>
    </row>
    <row r="33" spans="3:12" x14ac:dyDescent="0.2">
      <c r="C33" s="2">
        <v>43845</v>
      </c>
      <c r="I33">
        <v>-2</v>
      </c>
      <c r="K33" s="2">
        <v>43899</v>
      </c>
      <c r="L33">
        <v>-1</v>
      </c>
    </row>
    <row r="34" spans="3:12" x14ac:dyDescent="0.2">
      <c r="C34" s="2">
        <v>43847</v>
      </c>
      <c r="E34">
        <v>-2</v>
      </c>
      <c r="K34" s="2">
        <v>43900</v>
      </c>
      <c r="L34">
        <v>-5</v>
      </c>
    </row>
    <row r="35" spans="3:12" x14ac:dyDescent="0.2">
      <c r="C35" s="2">
        <v>43851</v>
      </c>
      <c r="D35">
        <v>-1</v>
      </c>
      <c r="K35" s="2">
        <v>43901</v>
      </c>
      <c r="L35">
        <v>-1</v>
      </c>
    </row>
    <row r="36" spans="3:12" x14ac:dyDescent="0.2">
      <c r="C36" s="2">
        <v>43852</v>
      </c>
      <c r="D36">
        <v>-1</v>
      </c>
      <c r="K36" s="2">
        <v>43902</v>
      </c>
      <c r="L36">
        <v>-1</v>
      </c>
    </row>
    <row r="37" spans="3:12" x14ac:dyDescent="0.2">
      <c r="C37" s="2">
        <v>43853</v>
      </c>
      <c r="D37">
        <v>-3</v>
      </c>
      <c r="E37">
        <v>-1</v>
      </c>
      <c r="K37" s="2">
        <v>43903</v>
      </c>
      <c r="L37">
        <v>-2</v>
      </c>
    </row>
    <row r="38" spans="3:12" x14ac:dyDescent="0.2">
      <c r="C38" s="2">
        <v>43854</v>
      </c>
      <c r="I38">
        <v>-1</v>
      </c>
      <c r="K38" s="2">
        <v>43910</v>
      </c>
      <c r="L38">
        <v>-3</v>
      </c>
    </row>
    <row r="39" spans="3:12" x14ac:dyDescent="0.2">
      <c r="C39" s="2">
        <v>43857</v>
      </c>
      <c r="E39">
        <v>-1</v>
      </c>
      <c r="I39">
        <v>-1</v>
      </c>
      <c r="K39" s="2">
        <v>43912</v>
      </c>
      <c r="L39">
        <v>-1</v>
      </c>
    </row>
    <row r="40" spans="3:12" x14ac:dyDescent="0.2">
      <c r="C40" s="2">
        <v>43861</v>
      </c>
      <c r="D40">
        <v>-1</v>
      </c>
      <c r="I40">
        <v>-1</v>
      </c>
      <c r="K40" s="2">
        <v>43915</v>
      </c>
      <c r="L40">
        <v>-1</v>
      </c>
    </row>
    <row r="41" spans="3:12" x14ac:dyDescent="0.2">
      <c r="C41" s="2">
        <v>43864</v>
      </c>
      <c r="H41">
        <v>-1</v>
      </c>
      <c r="K41" s="2">
        <v>43917</v>
      </c>
      <c r="L41">
        <v>-1</v>
      </c>
    </row>
    <row r="42" spans="3:12" x14ac:dyDescent="0.2">
      <c r="C42" s="2">
        <v>43866</v>
      </c>
      <c r="D42">
        <v>-2</v>
      </c>
      <c r="I42">
        <v>-1</v>
      </c>
      <c r="K42" s="2">
        <v>43918</v>
      </c>
      <c r="L42">
        <v>-2</v>
      </c>
    </row>
    <row r="43" spans="3:12" x14ac:dyDescent="0.2">
      <c r="C43" s="2">
        <v>43867</v>
      </c>
      <c r="E43">
        <v>-1</v>
      </c>
      <c r="I43">
        <v>-1</v>
      </c>
      <c r="K43" s="2">
        <v>43920</v>
      </c>
      <c r="L43">
        <v>-1</v>
      </c>
    </row>
    <row r="44" spans="3:12" x14ac:dyDescent="0.2">
      <c r="C44" s="2">
        <v>43868</v>
      </c>
      <c r="D44">
        <v>-1</v>
      </c>
      <c r="E44">
        <v>-1</v>
      </c>
      <c r="G44">
        <v>-2</v>
      </c>
      <c r="I44">
        <v>-1</v>
      </c>
      <c r="K44" s="2">
        <v>43923</v>
      </c>
      <c r="L44">
        <v>-3</v>
      </c>
    </row>
    <row r="45" spans="3:12" x14ac:dyDescent="0.2">
      <c r="C45" s="2">
        <v>43871</v>
      </c>
      <c r="I45">
        <v>-2</v>
      </c>
      <c r="K45" s="2">
        <v>43930</v>
      </c>
      <c r="L45">
        <v>-5</v>
      </c>
    </row>
    <row r="46" spans="3:12" x14ac:dyDescent="0.2">
      <c r="C46" s="2">
        <v>43872</v>
      </c>
      <c r="H46">
        <v>-1</v>
      </c>
      <c r="K46" s="2">
        <v>43931</v>
      </c>
      <c r="L46">
        <v>-1</v>
      </c>
    </row>
    <row r="47" spans="3:12" x14ac:dyDescent="0.2">
      <c r="C47" s="102">
        <v>43873</v>
      </c>
      <c r="E47">
        <v>-1</v>
      </c>
      <c r="I47">
        <v>-1</v>
      </c>
      <c r="K47" s="2">
        <v>43934</v>
      </c>
      <c r="L47">
        <v>-1</v>
      </c>
    </row>
    <row r="48" spans="3:12" x14ac:dyDescent="0.2">
      <c r="C48" s="102">
        <v>43879</v>
      </c>
      <c r="H48">
        <v>-2</v>
      </c>
      <c r="K48" s="2">
        <v>43938</v>
      </c>
      <c r="L48">
        <v>-1</v>
      </c>
    </row>
    <row r="49" spans="3:13" x14ac:dyDescent="0.2">
      <c r="C49" s="102">
        <v>43885</v>
      </c>
      <c r="D49">
        <v>-1</v>
      </c>
      <c r="K49" s="2">
        <v>43940</v>
      </c>
      <c r="L49">
        <v>-1</v>
      </c>
    </row>
    <row r="50" spans="3:13" x14ac:dyDescent="0.2">
      <c r="C50" s="102">
        <v>43893</v>
      </c>
      <c r="D50">
        <v>-1</v>
      </c>
      <c r="G50">
        <v>-1</v>
      </c>
      <c r="H50">
        <v>-2</v>
      </c>
      <c r="I50">
        <v>-1</v>
      </c>
      <c r="K50" s="2">
        <v>43945</v>
      </c>
      <c r="L50">
        <v>-5</v>
      </c>
      <c r="M50" t="s">
        <v>550</v>
      </c>
    </row>
    <row r="51" spans="3:13" x14ac:dyDescent="0.2">
      <c r="C51" s="102">
        <v>43894</v>
      </c>
      <c r="D51">
        <v>-1</v>
      </c>
    </row>
    <row r="52" spans="3:13" x14ac:dyDescent="0.2">
      <c r="C52" s="102">
        <v>43895</v>
      </c>
      <c r="G52">
        <v>-1</v>
      </c>
      <c r="H52">
        <v>-1</v>
      </c>
      <c r="I52">
        <v>-1</v>
      </c>
    </row>
    <row r="53" spans="3:13" x14ac:dyDescent="0.2">
      <c r="C53" s="102">
        <v>43897</v>
      </c>
      <c r="G53">
        <v>-1</v>
      </c>
      <c r="I53">
        <v>-1</v>
      </c>
    </row>
    <row r="54" spans="3:13" x14ac:dyDescent="0.2">
      <c r="C54" s="102">
        <v>43899</v>
      </c>
      <c r="G54">
        <v>-1</v>
      </c>
      <c r="K54" s="1" t="s">
        <v>514</v>
      </c>
      <c r="L54" s="1">
        <f>L17+(SUM(L22:L50))</f>
        <v>0</v>
      </c>
    </row>
    <row r="55" spans="3:13" x14ac:dyDescent="0.2">
      <c r="C55" s="102">
        <v>43900</v>
      </c>
      <c r="E55">
        <v>-1</v>
      </c>
      <c r="G55">
        <v>-1</v>
      </c>
      <c r="H55">
        <v>-1</v>
      </c>
      <c r="I55">
        <v>-2</v>
      </c>
    </row>
    <row r="56" spans="3:13" x14ac:dyDescent="0.2">
      <c r="C56" s="102">
        <v>43901</v>
      </c>
      <c r="D56">
        <v>-1</v>
      </c>
      <c r="G56">
        <v>-1</v>
      </c>
      <c r="H56">
        <v>-5</v>
      </c>
    </row>
    <row r="57" spans="3:13" x14ac:dyDescent="0.2">
      <c r="C57" s="102">
        <v>43902</v>
      </c>
      <c r="E57">
        <v>-1</v>
      </c>
    </row>
    <row r="58" spans="3:13" x14ac:dyDescent="0.2">
      <c r="C58" s="102">
        <v>43909</v>
      </c>
      <c r="G58">
        <v>-3</v>
      </c>
      <c r="I58">
        <v>-2</v>
      </c>
    </row>
    <row r="59" spans="3:13" x14ac:dyDescent="0.2">
      <c r="C59" s="102">
        <v>43915</v>
      </c>
      <c r="G59">
        <v>-1</v>
      </c>
    </row>
    <row r="60" spans="3:13" x14ac:dyDescent="0.2">
      <c r="C60" s="102">
        <v>43916</v>
      </c>
      <c r="G60">
        <v>-1</v>
      </c>
    </row>
    <row r="61" spans="3:13" x14ac:dyDescent="0.2">
      <c r="C61" s="2">
        <v>43918</v>
      </c>
      <c r="D61">
        <v>-1</v>
      </c>
    </row>
    <row r="62" spans="3:13" x14ac:dyDescent="0.2">
      <c r="C62" s="2">
        <v>43920</v>
      </c>
      <c r="G62">
        <v>-1</v>
      </c>
    </row>
    <row r="63" spans="3:13" x14ac:dyDescent="0.2">
      <c r="C63" s="2">
        <v>43924</v>
      </c>
      <c r="H63">
        <v>-1</v>
      </c>
    </row>
    <row r="64" spans="3:13" x14ac:dyDescent="0.2">
      <c r="C64" s="2">
        <v>43928</v>
      </c>
      <c r="H64">
        <v>-1</v>
      </c>
    </row>
    <row r="65" spans="3:9" x14ac:dyDescent="0.2">
      <c r="C65" s="2">
        <v>43934</v>
      </c>
      <c r="G65">
        <v>-4</v>
      </c>
      <c r="H65">
        <v>-5</v>
      </c>
      <c r="I65">
        <v>-6</v>
      </c>
    </row>
    <row r="66" spans="3:9" x14ac:dyDescent="0.2">
      <c r="C66" s="2">
        <v>43937</v>
      </c>
      <c r="H66">
        <v>-1</v>
      </c>
      <c r="I66">
        <v>-1</v>
      </c>
    </row>
    <row r="67" spans="3:9" x14ac:dyDescent="0.2">
      <c r="C67" s="2">
        <v>43948</v>
      </c>
      <c r="H67">
        <v>-1</v>
      </c>
      <c r="I67">
        <v>-1</v>
      </c>
    </row>
    <row r="72" spans="3:9" x14ac:dyDescent="0.2">
      <c r="C72" s="1" t="s">
        <v>514</v>
      </c>
      <c r="D72" s="1">
        <f t="shared" ref="D72:I72" si="1">D17+(SUM(D22:D66))</f>
        <v>0</v>
      </c>
      <c r="E72" s="1">
        <f t="shared" si="1"/>
        <v>0</v>
      </c>
      <c r="F72" s="1">
        <f t="shared" si="1"/>
        <v>0</v>
      </c>
      <c r="G72" s="1">
        <f t="shared" si="1"/>
        <v>2</v>
      </c>
      <c r="H72" s="1">
        <f t="shared" si="1"/>
        <v>4</v>
      </c>
      <c r="I72" s="1">
        <f t="shared" si="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A7D1-73A1-314F-9A2D-5D6348A7A9C1}">
  <dimension ref="A1:F53"/>
  <sheetViews>
    <sheetView tabSelected="1" topLeftCell="A38" zoomScale="125" zoomScaleNormal="193" workbookViewId="0">
      <selection activeCell="H50" sqref="H50"/>
    </sheetView>
  </sheetViews>
  <sheetFormatPr baseColWidth="10" defaultRowHeight="16" x14ac:dyDescent="0.2"/>
  <cols>
    <col min="4" max="4" width="15.6640625" customWidth="1"/>
  </cols>
  <sheetData>
    <row r="1" spans="1:6" x14ac:dyDescent="0.2">
      <c r="A1" t="s">
        <v>568</v>
      </c>
      <c r="B1" t="s">
        <v>574</v>
      </c>
      <c r="C1" t="s">
        <v>570</v>
      </c>
      <c r="D1" t="s">
        <v>571</v>
      </c>
      <c r="E1" t="s">
        <v>573</v>
      </c>
      <c r="F1" t="s">
        <v>575</v>
      </c>
    </row>
    <row r="2" spans="1:6" x14ac:dyDescent="0.2">
      <c r="A2" t="s">
        <v>50</v>
      </c>
      <c r="B2">
        <v>0</v>
      </c>
      <c r="C2">
        <v>16</v>
      </c>
      <c r="D2">
        <f>(C2/$C$2)</f>
        <v>1</v>
      </c>
      <c r="F2">
        <v>0.5</v>
      </c>
    </row>
    <row r="3" spans="1:6" x14ac:dyDescent="0.2">
      <c r="A3" t="s">
        <v>50</v>
      </c>
      <c r="B3">
        <v>25</v>
      </c>
      <c r="C3">
        <v>16</v>
      </c>
      <c r="D3">
        <f t="shared" ref="D3:D13" si="0">(C3/$C$2)</f>
        <v>1</v>
      </c>
      <c r="F3">
        <v>0.5</v>
      </c>
    </row>
    <row r="4" spans="1:6" x14ac:dyDescent="0.2">
      <c r="A4" t="s">
        <v>50</v>
      </c>
      <c r="B4">
        <v>50</v>
      </c>
      <c r="C4">
        <v>16</v>
      </c>
      <c r="D4">
        <f t="shared" si="0"/>
        <v>1</v>
      </c>
      <c r="F4">
        <v>0.5</v>
      </c>
    </row>
    <row r="5" spans="1:6" x14ac:dyDescent="0.2">
      <c r="A5" t="s">
        <v>50</v>
      </c>
      <c r="B5">
        <v>75</v>
      </c>
      <c r="C5">
        <v>16</v>
      </c>
      <c r="D5">
        <f t="shared" si="0"/>
        <v>1</v>
      </c>
      <c r="F5">
        <v>0.5</v>
      </c>
    </row>
    <row r="6" spans="1:6" x14ac:dyDescent="0.2">
      <c r="A6" t="s">
        <v>50</v>
      </c>
      <c r="B6">
        <v>100</v>
      </c>
      <c r="C6">
        <v>16</v>
      </c>
      <c r="D6">
        <f t="shared" si="0"/>
        <v>1</v>
      </c>
      <c r="F6">
        <v>0.5</v>
      </c>
    </row>
    <row r="7" spans="1:6" x14ac:dyDescent="0.2">
      <c r="A7" t="s">
        <v>50</v>
      </c>
      <c r="B7">
        <v>125</v>
      </c>
      <c r="C7">
        <v>16</v>
      </c>
      <c r="D7">
        <f t="shared" si="0"/>
        <v>1</v>
      </c>
      <c r="F7">
        <v>0.5</v>
      </c>
    </row>
    <row r="8" spans="1:6" x14ac:dyDescent="0.2">
      <c r="A8" t="s">
        <v>50</v>
      </c>
      <c r="B8">
        <v>150</v>
      </c>
      <c r="C8">
        <v>16</v>
      </c>
      <c r="D8">
        <f t="shared" si="0"/>
        <v>1</v>
      </c>
      <c r="F8">
        <v>0.5</v>
      </c>
    </row>
    <row r="9" spans="1:6" x14ac:dyDescent="0.2">
      <c r="A9" t="s">
        <v>50</v>
      </c>
      <c r="B9">
        <v>175</v>
      </c>
      <c r="C9">
        <v>16</v>
      </c>
      <c r="D9">
        <f t="shared" si="0"/>
        <v>1</v>
      </c>
      <c r="F9">
        <v>0.5</v>
      </c>
    </row>
    <row r="10" spans="1:6" x14ac:dyDescent="0.2">
      <c r="A10" t="s">
        <v>50</v>
      </c>
      <c r="B10">
        <v>200</v>
      </c>
      <c r="C10">
        <v>16</v>
      </c>
      <c r="D10">
        <f t="shared" si="0"/>
        <v>1</v>
      </c>
      <c r="F10">
        <v>0.5</v>
      </c>
    </row>
    <row r="11" spans="1:6" x14ac:dyDescent="0.2">
      <c r="A11" t="s">
        <v>50</v>
      </c>
      <c r="B11">
        <v>225</v>
      </c>
      <c r="C11">
        <v>16</v>
      </c>
      <c r="D11">
        <f t="shared" si="0"/>
        <v>1</v>
      </c>
      <c r="F11">
        <v>0.5</v>
      </c>
    </row>
    <row r="12" spans="1:6" x14ac:dyDescent="0.2">
      <c r="A12" t="s">
        <v>50</v>
      </c>
      <c r="B12">
        <v>250</v>
      </c>
      <c r="C12">
        <v>16</v>
      </c>
      <c r="D12">
        <f t="shared" si="0"/>
        <v>1</v>
      </c>
      <c r="F12">
        <v>0.5</v>
      </c>
    </row>
    <row r="13" spans="1:6" x14ac:dyDescent="0.2">
      <c r="A13" t="s">
        <v>50</v>
      </c>
      <c r="B13">
        <v>275</v>
      </c>
      <c r="C13">
        <v>16</v>
      </c>
      <c r="D13">
        <f t="shared" si="0"/>
        <v>1</v>
      </c>
      <c r="F13">
        <v>0.5</v>
      </c>
    </row>
    <row r="14" spans="1:6" x14ac:dyDescent="0.2">
      <c r="A14" t="s">
        <v>50</v>
      </c>
      <c r="B14">
        <v>300</v>
      </c>
      <c r="C14">
        <v>16</v>
      </c>
      <c r="D14">
        <f t="shared" ref="D14:D53" si="1">(C14/$C$2)</f>
        <v>1</v>
      </c>
      <c r="F14">
        <v>0.5</v>
      </c>
    </row>
    <row r="15" spans="1:6" x14ac:dyDescent="0.2">
      <c r="A15" t="s">
        <v>50</v>
      </c>
      <c r="B15">
        <v>316</v>
      </c>
      <c r="C15">
        <v>15</v>
      </c>
      <c r="D15">
        <f t="shared" si="1"/>
        <v>0.9375</v>
      </c>
      <c r="E15">
        <v>316</v>
      </c>
      <c r="F15">
        <v>1</v>
      </c>
    </row>
    <row r="16" spans="1:6" x14ac:dyDescent="0.2">
      <c r="A16" t="s">
        <v>50</v>
      </c>
      <c r="B16">
        <v>341</v>
      </c>
      <c r="C16">
        <v>14</v>
      </c>
      <c r="D16">
        <f t="shared" si="1"/>
        <v>0.875</v>
      </c>
      <c r="E16">
        <v>341</v>
      </c>
      <c r="F16">
        <v>1</v>
      </c>
    </row>
    <row r="17" spans="1:6" x14ac:dyDescent="0.2">
      <c r="A17" t="s">
        <v>50</v>
      </c>
      <c r="B17">
        <v>354</v>
      </c>
      <c r="C17">
        <v>13</v>
      </c>
      <c r="D17">
        <f t="shared" si="1"/>
        <v>0.8125</v>
      </c>
      <c r="E17">
        <v>354</v>
      </c>
      <c r="F17">
        <v>1</v>
      </c>
    </row>
    <row r="18" spans="1:6" x14ac:dyDescent="0.2">
      <c r="A18" t="s">
        <v>50</v>
      </c>
      <c r="B18">
        <v>355</v>
      </c>
      <c r="C18">
        <v>12</v>
      </c>
      <c r="D18">
        <f t="shared" si="1"/>
        <v>0.75</v>
      </c>
      <c r="E18">
        <v>355</v>
      </c>
      <c r="F18">
        <v>1</v>
      </c>
    </row>
    <row r="19" spans="1:6" x14ac:dyDescent="0.2">
      <c r="A19" t="s">
        <v>50</v>
      </c>
      <c r="B19">
        <v>356</v>
      </c>
      <c r="C19">
        <v>9</v>
      </c>
      <c r="D19">
        <f t="shared" si="1"/>
        <v>0.5625</v>
      </c>
      <c r="E19">
        <v>356</v>
      </c>
      <c r="F19">
        <v>1</v>
      </c>
    </row>
    <row r="20" spans="1:6" x14ac:dyDescent="0.2">
      <c r="A20" t="s">
        <v>50</v>
      </c>
      <c r="B20">
        <v>364</v>
      </c>
      <c r="C20">
        <v>8</v>
      </c>
      <c r="D20">
        <f t="shared" si="1"/>
        <v>0.5</v>
      </c>
      <c r="E20">
        <v>364</v>
      </c>
      <c r="F20">
        <v>1</v>
      </c>
    </row>
    <row r="21" spans="1:6" x14ac:dyDescent="0.2">
      <c r="A21" t="s">
        <v>50</v>
      </c>
      <c r="B21">
        <v>369</v>
      </c>
      <c r="C21">
        <v>6</v>
      </c>
      <c r="D21">
        <f t="shared" si="1"/>
        <v>0.375</v>
      </c>
      <c r="E21">
        <v>369</v>
      </c>
      <c r="F21">
        <v>1</v>
      </c>
    </row>
    <row r="22" spans="1:6" x14ac:dyDescent="0.2">
      <c r="A22" t="s">
        <v>50</v>
      </c>
      <c r="B22">
        <v>371</v>
      </c>
      <c r="C22">
        <v>5</v>
      </c>
      <c r="D22">
        <f t="shared" si="1"/>
        <v>0.3125</v>
      </c>
      <c r="E22">
        <v>371</v>
      </c>
      <c r="F22">
        <v>1</v>
      </c>
    </row>
    <row r="23" spans="1:6" x14ac:dyDescent="0.2">
      <c r="A23" t="s">
        <v>50</v>
      </c>
      <c r="B23">
        <v>388</v>
      </c>
      <c r="C23">
        <v>4</v>
      </c>
      <c r="D23">
        <f t="shared" si="1"/>
        <v>0.25</v>
      </c>
      <c r="E23">
        <v>388</v>
      </c>
      <c r="F23">
        <v>1</v>
      </c>
    </row>
    <row r="24" spans="1:6" x14ac:dyDescent="0.2">
      <c r="A24" t="s">
        <v>50</v>
      </c>
      <c r="B24">
        <v>396</v>
      </c>
      <c r="C24">
        <v>3</v>
      </c>
      <c r="D24">
        <f t="shared" si="1"/>
        <v>0.1875</v>
      </c>
      <c r="E24">
        <v>396</v>
      </c>
      <c r="F24">
        <v>1</v>
      </c>
    </row>
    <row r="25" spans="1:6" x14ac:dyDescent="0.2">
      <c r="A25" t="s">
        <v>50</v>
      </c>
      <c r="B25">
        <v>397</v>
      </c>
      <c r="C25">
        <v>2</v>
      </c>
      <c r="D25">
        <f t="shared" si="1"/>
        <v>0.125</v>
      </c>
      <c r="E25">
        <v>397</v>
      </c>
      <c r="F25">
        <v>1</v>
      </c>
    </row>
    <row r="26" spans="1:6" x14ac:dyDescent="0.2">
      <c r="A26" t="s">
        <v>50</v>
      </c>
      <c r="B26">
        <v>404</v>
      </c>
      <c r="C26">
        <v>1</v>
      </c>
      <c r="D26">
        <f t="shared" si="1"/>
        <v>6.25E-2</v>
      </c>
      <c r="E26">
        <v>404</v>
      </c>
      <c r="F26">
        <v>1</v>
      </c>
    </row>
    <row r="27" spans="1:6" x14ac:dyDescent="0.2">
      <c r="A27" t="s">
        <v>50</v>
      </c>
      <c r="B27">
        <v>421</v>
      </c>
      <c r="C27">
        <v>0</v>
      </c>
      <c r="D27">
        <f t="shared" si="1"/>
        <v>0</v>
      </c>
      <c r="E27">
        <v>421</v>
      </c>
      <c r="F27">
        <v>1</v>
      </c>
    </row>
    <row r="28" spans="1:6" x14ac:dyDescent="0.2">
      <c r="A28" t="s">
        <v>51</v>
      </c>
      <c r="B28">
        <v>0</v>
      </c>
      <c r="C28">
        <v>16</v>
      </c>
      <c r="D28">
        <f t="shared" si="1"/>
        <v>1</v>
      </c>
      <c r="F28">
        <v>0.5</v>
      </c>
    </row>
    <row r="29" spans="1:6" x14ac:dyDescent="0.2">
      <c r="A29" t="s">
        <v>51</v>
      </c>
      <c r="B29">
        <v>25</v>
      </c>
      <c r="C29">
        <v>16</v>
      </c>
      <c r="D29">
        <f t="shared" si="1"/>
        <v>1</v>
      </c>
      <c r="F29">
        <v>0.5</v>
      </c>
    </row>
    <row r="30" spans="1:6" x14ac:dyDescent="0.2">
      <c r="A30" t="s">
        <v>51</v>
      </c>
      <c r="B30">
        <v>50</v>
      </c>
      <c r="C30">
        <v>16</v>
      </c>
      <c r="D30">
        <f t="shared" si="1"/>
        <v>1</v>
      </c>
      <c r="F30">
        <v>0.5</v>
      </c>
    </row>
    <row r="31" spans="1:6" x14ac:dyDescent="0.2">
      <c r="A31" t="s">
        <v>51</v>
      </c>
      <c r="B31">
        <v>75</v>
      </c>
      <c r="C31">
        <v>16</v>
      </c>
      <c r="D31">
        <f t="shared" si="1"/>
        <v>1</v>
      </c>
      <c r="F31">
        <v>0.5</v>
      </c>
    </row>
    <row r="32" spans="1:6" x14ac:dyDescent="0.2">
      <c r="A32" t="s">
        <v>51</v>
      </c>
      <c r="B32">
        <v>100</v>
      </c>
      <c r="C32">
        <v>16</v>
      </c>
      <c r="D32">
        <f t="shared" si="1"/>
        <v>1</v>
      </c>
      <c r="F32">
        <v>0.5</v>
      </c>
    </row>
    <row r="33" spans="1:6" x14ac:dyDescent="0.2">
      <c r="A33" t="s">
        <v>51</v>
      </c>
      <c r="B33">
        <v>125</v>
      </c>
      <c r="C33">
        <v>16</v>
      </c>
      <c r="D33">
        <f t="shared" si="1"/>
        <v>1</v>
      </c>
      <c r="F33">
        <v>0.5</v>
      </c>
    </row>
    <row r="34" spans="1:6" x14ac:dyDescent="0.2">
      <c r="A34" t="s">
        <v>51</v>
      </c>
      <c r="B34">
        <v>150</v>
      </c>
      <c r="C34">
        <v>16</v>
      </c>
      <c r="D34">
        <f t="shared" si="1"/>
        <v>1</v>
      </c>
      <c r="F34">
        <v>0.5</v>
      </c>
    </row>
    <row r="35" spans="1:6" x14ac:dyDescent="0.2">
      <c r="A35" t="s">
        <v>51</v>
      </c>
      <c r="B35">
        <v>175</v>
      </c>
      <c r="C35">
        <v>16</v>
      </c>
      <c r="D35">
        <f t="shared" si="1"/>
        <v>1</v>
      </c>
      <c r="F35">
        <v>0.5</v>
      </c>
    </row>
    <row r="36" spans="1:6" x14ac:dyDescent="0.2">
      <c r="A36" t="s">
        <v>51</v>
      </c>
      <c r="B36">
        <v>200</v>
      </c>
      <c r="C36">
        <v>16</v>
      </c>
      <c r="D36">
        <f t="shared" si="1"/>
        <v>1</v>
      </c>
      <c r="F36">
        <v>0.5</v>
      </c>
    </row>
    <row r="37" spans="1:6" x14ac:dyDescent="0.2">
      <c r="A37" t="s">
        <v>51</v>
      </c>
      <c r="B37">
        <v>225</v>
      </c>
      <c r="C37">
        <v>16</v>
      </c>
      <c r="D37">
        <f t="shared" si="1"/>
        <v>1</v>
      </c>
      <c r="F37">
        <v>0.5</v>
      </c>
    </row>
    <row r="38" spans="1:6" x14ac:dyDescent="0.2">
      <c r="A38" t="s">
        <v>51</v>
      </c>
      <c r="B38">
        <v>250</v>
      </c>
      <c r="C38">
        <v>16</v>
      </c>
      <c r="D38">
        <f t="shared" si="1"/>
        <v>1</v>
      </c>
      <c r="F38">
        <v>0.5</v>
      </c>
    </row>
    <row r="39" spans="1:6" x14ac:dyDescent="0.2">
      <c r="A39" t="s">
        <v>51</v>
      </c>
      <c r="B39">
        <v>275</v>
      </c>
      <c r="C39">
        <v>16</v>
      </c>
      <c r="D39">
        <f t="shared" si="1"/>
        <v>1</v>
      </c>
      <c r="F39">
        <v>0.5</v>
      </c>
    </row>
    <row r="40" spans="1:6" x14ac:dyDescent="0.2">
      <c r="A40" t="s">
        <v>51</v>
      </c>
      <c r="B40">
        <v>300</v>
      </c>
      <c r="C40">
        <v>16</v>
      </c>
      <c r="D40">
        <f t="shared" si="1"/>
        <v>1</v>
      </c>
      <c r="F40">
        <v>0.5</v>
      </c>
    </row>
    <row r="41" spans="1:6" x14ac:dyDescent="0.2">
      <c r="A41" t="s">
        <v>51</v>
      </c>
      <c r="B41">
        <v>315</v>
      </c>
      <c r="C41">
        <v>15</v>
      </c>
      <c r="D41">
        <f t="shared" si="1"/>
        <v>0.9375</v>
      </c>
      <c r="E41">
        <v>315</v>
      </c>
      <c r="F41">
        <v>1</v>
      </c>
    </row>
    <row r="42" spans="1:6" x14ac:dyDescent="0.2">
      <c r="A42" t="s">
        <v>51</v>
      </c>
      <c r="B42">
        <v>328</v>
      </c>
      <c r="C42">
        <v>13</v>
      </c>
      <c r="D42">
        <f t="shared" si="1"/>
        <v>0.8125</v>
      </c>
      <c r="E42">
        <v>328</v>
      </c>
      <c r="F42">
        <v>1</v>
      </c>
    </row>
    <row r="43" spans="1:6" x14ac:dyDescent="0.2">
      <c r="A43" t="s">
        <v>51</v>
      </c>
      <c r="B43">
        <v>340</v>
      </c>
      <c r="C43">
        <v>11</v>
      </c>
      <c r="D43">
        <f t="shared" si="1"/>
        <v>0.6875</v>
      </c>
      <c r="E43">
        <v>340</v>
      </c>
      <c r="F43">
        <v>1</v>
      </c>
    </row>
    <row r="44" spans="1:6" x14ac:dyDescent="0.2">
      <c r="A44" t="s">
        <v>51</v>
      </c>
      <c r="B44">
        <v>345</v>
      </c>
      <c r="C44">
        <v>10</v>
      </c>
      <c r="D44">
        <f t="shared" si="1"/>
        <v>0.625</v>
      </c>
      <c r="E44">
        <v>345</v>
      </c>
      <c r="F44">
        <v>1</v>
      </c>
    </row>
    <row r="45" spans="1:6" x14ac:dyDescent="0.2">
      <c r="A45" t="s">
        <v>51</v>
      </c>
      <c r="B45">
        <v>347</v>
      </c>
      <c r="C45">
        <v>9</v>
      </c>
      <c r="D45">
        <f t="shared" si="1"/>
        <v>0.5625</v>
      </c>
      <c r="E45">
        <v>347</v>
      </c>
      <c r="F45">
        <v>1</v>
      </c>
    </row>
    <row r="46" spans="1:6" x14ac:dyDescent="0.2">
      <c r="A46" t="s">
        <v>51</v>
      </c>
      <c r="B46">
        <v>350</v>
      </c>
      <c r="C46">
        <v>7</v>
      </c>
      <c r="D46">
        <f t="shared" si="1"/>
        <v>0.4375</v>
      </c>
      <c r="E46">
        <v>350</v>
      </c>
      <c r="F46">
        <v>1</v>
      </c>
    </row>
    <row r="47" spans="1:6" x14ac:dyDescent="0.2">
      <c r="A47" t="s">
        <v>51</v>
      </c>
      <c r="B47">
        <v>356</v>
      </c>
      <c r="C47">
        <v>6</v>
      </c>
      <c r="D47">
        <f t="shared" si="1"/>
        <v>0.375</v>
      </c>
      <c r="E47">
        <v>356</v>
      </c>
      <c r="F47">
        <v>1</v>
      </c>
    </row>
    <row r="48" spans="1:6" x14ac:dyDescent="0.2">
      <c r="A48" t="s">
        <v>51</v>
      </c>
      <c r="B48">
        <v>360</v>
      </c>
      <c r="C48">
        <v>5</v>
      </c>
      <c r="D48">
        <f t="shared" si="1"/>
        <v>0.3125</v>
      </c>
      <c r="E48">
        <v>360</v>
      </c>
      <c r="F48">
        <v>1</v>
      </c>
    </row>
    <row r="49" spans="1:6" x14ac:dyDescent="0.2">
      <c r="A49" t="s">
        <v>51</v>
      </c>
      <c r="B49">
        <v>370</v>
      </c>
      <c r="C49">
        <v>4</v>
      </c>
      <c r="D49">
        <f t="shared" si="1"/>
        <v>0.25</v>
      </c>
      <c r="E49">
        <v>370</v>
      </c>
      <c r="F49">
        <v>1</v>
      </c>
    </row>
    <row r="50" spans="1:6" x14ac:dyDescent="0.2">
      <c r="A50" t="s">
        <v>51</v>
      </c>
      <c r="B50">
        <v>371</v>
      </c>
      <c r="C50">
        <v>3</v>
      </c>
      <c r="D50">
        <f t="shared" si="1"/>
        <v>0.1875</v>
      </c>
      <c r="E50">
        <v>371</v>
      </c>
      <c r="F50">
        <v>1</v>
      </c>
    </row>
    <row r="51" spans="1:6" x14ac:dyDescent="0.2">
      <c r="A51" t="s">
        <v>51</v>
      </c>
      <c r="B51">
        <v>376</v>
      </c>
      <c r="C51">
        <v>2</v>
      </c>
      <c r="D51">
        <f t="shared" si="1"/>
        <v>0.125</v>
      </c>
      <c r="E51">
        <v>376</v>
      </c>
      <c r="F51">
        <v>1</v>
      </c>
    </row>
    <row r="52" spans="1:6" x14ac:dyDescent="0.2">
      <c r="A52" t="s">
        <v>51</v>
      </c>
      <c r="B52">
        <v>403</v>
      </c>
      <c r="C52">
        <v>1</v>
      </c>
      <c r="D52">
        <f t="shared" si="1"/>
        <v>6.25E-2</v>
      </c>
      <c r="E52">
        <v>403</v>
      </c>
      <c r="F52">
        <v>1</v>
      </c>
    </row>
    <row r="53" spans="1:6" x14ac:dyDescent="0.2">
      <c r="A53" t="s">
        <v>51</v>
      </c>
      <c r="B53">
        <v>405</v>
      </c>
      <c r="C53">
        <v>0</v>
      </c>
      <c r="D53">
        <f t="shared" si="1"/>
        <v>0</v>
      </c>
      <c r="E53">
        <v>405</v>
      </c>
      <c r="F5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FD7B-465C-9246-82DD-B8F768D29D63}">
  <dimension ref="A1:D31"/>
  <sheetViews>
    <sheetView workbookViewId="0">
      <selection activeCell="I30" sqref="I30"/>
    </sheetView>
  </sheetViews>
  <sheetFormatPr baseColWidth="10" defaultRowHeight="16" x14ac:dyDescent="0.2"/>
  <sheetData>
    <row r="1" spans="1:4" x14ac:dyDescent="0.2">
      <c r="A1" t="s">
        <v>568</v>
      </c>
      <c r="B1" t="s">
        <v>569</v>
      </c>
      <c r="C1" t="s">
        <v>570</v>
      </c>
      <c r="D1" t="s">
        <v>571</v>
      </c>
    </row>
    <row r="2" spans="1:4" x14ac:dyDescent="0.2">
      <c r="A2" t="s">
        <v>50</v>
      </c>
      <c r="B2">
        <v>200</v>
      </c>
      <c r="C2">
        <v>16</v>
      </c>
      <c r="D2">
        <f>(C2/$C$2)</f>
        <v>1</v>
      </c>
    </row>
    <row r="3" spans="1:4" x14ac:dyDescent="0.2">
      <c r="A3" t="s">
        <v>50</v>
      </c>
      <c r="B3">
        <v>300</v>
      </c>
      <c r="C3">
        <v>16</v>
      </c>
      <c r="D3">
        <f t="shared" ref="D3:D31" si="0">(C3/$C$2)</f>
        <v>1</v>
      </c>
    </row>
    <row r="4" spans="1:4" x14ac:dyDescent="0.2">
      <c r="A4" t="s">
        <v>50</v>
      </c>
      <c r="B4">
        <v>316</v>
      </c>
      <c r="C4">
        <v>15</v>
      </c>
      <c r="D4">
        <f t="shared" si="0"/>
        <v>0.9375</v>
      </c>
    </row>
    <row r="5" spans="1:4" x14ac:dyDescent="0.2">
      <c r="A5" t="s">
        <v>50</v>
      </c>
      <c r="B5">
        <v>341</v>
      </c>
      <c r="C5">
        <v>14</v>
      </c>
      <c r="D5">
        <f t="shared" si="0"/>
        <v>0.875</v>
      </c>
    </row>
    <row r="6" spans="1:4" x14ac:dyDescent="0.2">
      <c r="A6" t="s">
        <v>50</v>
      </c>
      <c r="B6">
        <v>354</v>
      </c>
      <c r="C6">
        <v>13</v>
      </c>
      <c r="D6">
        <f t="shared" si="0"/>
        <v>0.8125</v>
      </c>
    </row>
    <row r="7" spans="1:4" x14ac:dyDescent="0.2">
      <c r="A7" t="s">
        <v>50</v>
      </c>
      <c r="B7">
        <v>355</v>
      </c>
      <c r="C7">
        <v>12</v>
      </c>
      <c r="D7">
        <f t="shared" si="0"/>
        <v>0.75</v>
      </c>
    </row>
    <row r="8" spans="1:4" x14ac:dyDescent="0.2">
      <c r="A8" t="s">
        <v>50</v>
      </c>
      <c r="B8">
        <v>356</v>
      </c>
      <c r="C8">
        <v>9</v>
      </c>
      <c r="D8">
        <f t="shared" si="0"/>
        <v>0.5625</v>
      </c>
    </row>
    <row r="9" spans="1:4" x14ac:dyDescent="0.2">
      <c r="A9" t="s">
        <v>50</v>
      </c>
      <c r="B9">
        <v>364</v>
      </c>
      <c r="C9">
        <v>8</v>
      </c>
      <c r="D9">
        <f t="shared" si="0"/>
        <v>0.5</v>
      </c>
    </row>
    <row r="10" spans="1:4" x14ac:dyDescent="0.2">
      <c r="A10" t="s">
        <v>50</v>
      </c>
      <c r="B10">
        <v>369</v>
      </c>
      <c r="C10">
        <v>6</v>
      </c>
      <c r="D10">
        <f t="shared" si="0"/>
        <v>0.375</v>
      </c>
    </row>
    <row r="11" spans="1:4" x14ac:dyDescent="0.2">
      <c r="A11" t="s">
        <v>50</v>
      </c>
      <c r="B11">
        <v>371</v>
      </c>
      <c r="C11">
        <v>5</v>
      </c>
      <c r="D11">
        <f t="shared" si="0"/>
        <v>0.3125</v>
      </c>
    </row>
    <row r="12" spans="1:4" x14ac:dyDescent="0.2">
      <c r="A12" t="s">
        <v>50</v>
      </c>
      <c r="B12">
        <v>388</v>
      </c>
      <c r="C12">
        <v>4</v>
      </c>
      <c r="D12">
        <f t="shared" si="0"/>
        <v>0.25</v>
      </c>
    </row>
    <row r="13" spans="1:4" x14ac:dyDescent="0.2">
      <c r="A13" t="s">
        <v>50</v>
      </c>
      <c r="B13">
        <v>396</v>
      </c>
      <c r="C13">
        <v>3</v>
      </c>
      <c r="D13">
        <f t="shared" si="0"/>
        <v>0.1875</v>
      </c>
    </row>
    <row r="14" spans="1:4" x14ac:dyDescent="0.2">
      <c r="A14" t="s">
        <v>50</v>
      </c>
      <c r="B14">
        <v>397</v>
      </c>
      <c r="C14">
        <v>2</v>
      </c>
      <c r="D14">
        <f t="shared" si="0"/>
        <v>0.125</v>
      </c>
    </row>
    <row r="15" spans="1:4" x14ac:dyDescent="0.2">
      <c r="A15" t="s">
        <v>50</v>
      </c>
      <c r="B15">
        <v>404</v>
      </c>
      <c r="C15">
        <v>1</v>
      </c>
      <c r="D15">
        <f t="shared" si="0"/>
        <v>6.25E-2</v>
      </c>
    </row>
    <row r="16" spans="1:4" x14ac:dyDescent="0.2">
      <c r="A16" t="s">
        <v>50</v>
      </c>
      <c r="B16">
        <v>421</v>
      </c>
      <c r="C16">
        <v>0</v>
      </c>
      <c r="D16">
        <f t="shared" si="0"/>
        <v>0</v>
      </c>
    </row>
    <row r="17" spans="1:4" x14ac:dyDescent="0.2">
      <c r="A17" t="s">
        <v>51</v>
      </c>
      <c r="B17">
        <v>200</v>
      </c>
      <c r="C17">
        <v>16</v>
      </c>
      <c r="D17">
        <f t="shared" si="0"/>
        <v>1</v>
      </c>
    </row>
    <row r="18" spans="1:4" x14ac:dyDescent="0.2">
      <c r="A18" t="s">
        <v>51</v>
      </c>
      <c r="B18">
        <v>300</v>
      </c>
      <c r="C18">
        <v>16</v>
      </c>
      <c r="D18">
        <f t="shared" si="0"/>
        <v>1</v>
      </c>
    </row>
    <row r="19" spans="1:4" x14ac:dyDescent="0.2">
      <c r="A19" t="s">
        <v>51</v>
      </c>
      <c r="B19">
        <v>315</v>
      </c>
      <c r="C19">
        <v>15</v>
      </c>
      <c r="D19">
        <f t="shared" si="0"/>
        <v>0.9375</v>
      </c>
    </row>
    <row r="20" spans="1:4" x14ac:dyDescent="0.2">
      <c r="A20" t="s">
        <v>51</v>
      </c>
      <c r="B20">
        <v>328</v>
      </c>
      <c r="C20">
        <v>13</v>
      </c>
      <c r="D20">
        <f t="shared" si="0"/>
        <v>0.8125</v>
      </c>
    </row>
    <row r="21" spans="1:4" x14ac:dyDescent="0.2">
      <c r="A21" t="s">
        <v>51</v>
      </c>
      <c r="B21">
        <v>340</v>
      </c>
      <c r="C21">
        <v>11</v>
      </c>
      <c r="D21">
        <f t="shared" si="0"/>
        <v>0.6875</v>
      </c>
    </row>
    <row r="22" spans="1:4" x14ac:dyDescent="0.2">
      <c r="A22" t="s">
        <v>51</v>
      </c>
      <c r="B22">
        <v>345</v>
      </c>
      <c r="C22">
        <v>10</v>
      </c>
      <c r="D22">
        <f t="shared" si="0"/>
        <v>0.625</v>
      </c>
    </row>
    <row r="23" spans="1:4" x14ac:dyDescent="0.2">
      <c r="A23" t="s">
        <v>51</v>
      </c>
      <c r="B23">
        <v>347</v>
      </c>
      <c r="C23">
        <v>9</v>
      </c>
      <c r="D23">
        <f t="shared" si="0"/>
        <v>0.5625</v>
      </c>
    </row>
    <row r="24" spans="1:4" x14ac:dyDescent="0.2">
      <c r="A24" t="s">
        <v>51</v>
      </c>
      <c r="B24">
        <v>350</v>
      </c>
      <c r="C24">
        <v>7</v>
      </c>
      <c r="D24">
        <f t="shared" si="0"/>
        <v>0.4375</v>
      </c>
    </row>
    <row r="25" spans="1:4" x14ac:dyDescent="0.2">
      <c r="A25" t="s">
        <v>51</v>
      </c>
      <c r="B25">
        <v>356</v>
      </c>
      <c r="C25">
        <v>6</v>
      </c>
      <c r="D25">
        <f t="shared" si="0"/>
        <v>0.375</v>
      </c>
    </row>
    <row r="26" spans="1:4" x14ac:dyDescent="0.2">
      <c r="A26" t="s">
        <v>51</v>
      </c>
      <c r="B26">
        <v>360</v>
      </c>
      <c r="C26">
        <v>5</v>
      </c>
      <c r="D26">
        <f t="shared" si="0"/>
        <v>0.3125</v>
      </c>
    </row>
    <row r="27" spans="1:4" x14ac:dyDescent="0.2">
      <c r="A27" t="s">
        <v>51</v>
      </c>
      <c r="B27">
        <v>370</v>
      </c>
      <c r="C27">
        <v>4</v>
      </c>
      <c r="D27">
        <f t="shared" si="0"/>
        <v>0.25</v>
      </c>
    </row>
    <row r="28" spans="1:4" x14ac:dyDescent="0.2">
      <c r="A28" t="s">
        <v>51</v>
      </c>
      <c r="B28">
        <v>371</v>
      </c>
      <c r="C28">
        <v>3</v>
      </c>
      <c r="D28">
        <f t="shared" si="0"/>
        <v>0.1875</v>
      </c>
    </row>
    <row r="29" spans="1:4" x14ac:dyDescent="0.2">
      <c r="A29" t="s">
        <v>51</v>
      </c>
      <c r="B29">
        <v>376</v>
      </c>
      <c r="C29">
        <v>2</v>
      </c>
      <c r="D29">
        <f t="shared" si="0"/>
        <v>0.125</v>
      </c>
    </row>
    <row r="30" spans="1:4" x14ac:dyDescent="0.2">
      <c r="A30" t="s">
        <v>51</v>
      </c>
      <c r="B30">
        <v>403</v>
      </c>
      <c r="C30">
        <v>1</v>
      </c>
      <c r="D30">
        <f t="shared" si="0"/>
        <v>6.25E-2</v>
      </c>
    </row>
    <row r="31" spans="1:4" x14ac:dyDescent="0.2">
      <c r="A31" t="s">
        <v>51</v>
      </c>
      <c r="B31">
        <v>405</v>
      </c>
      <c r="C31">
        <v>0</v>
      </c>
      <c r="D31">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1088-6A8E-4D49-8924-5CCC09EB5424}">
  <dimension ref="A1:DU604"/>
  <sheetViews>
    <sheetView topLeftCell="A310" zoomScale="90" zoomScaleNormal="90" workbookViewId="0">
      <selection activeCell="H588" sqref="H588"/>
    </sheetView>
  </sheetViews>
  <sheetFormatPr baseColWidth="10" defaultRowHeight="16" x14ac:dyDescent="0.2"/>
  <cols>
    <col min="1" max="1" width="12.1640625" customWidth="1"/>
    <col min="2" max="8" width="13" bestFit="1" customWidth="1"/>
    <col min="9" max="9" width="11.83203125" customWidth="1"/>
    <col min="10" max="10" width="14.33203125" customWidth="1"/>
    <col min="11" max="12" width="13.5" customWidth="1"/>
    <col min="13" max="13" width="14" customWidth="1"/>
    <col min="17" max="17" width="13.5" customWidth="1"/>
    <col min="20" max="20" width="13" customWidth="1"/>
    <col min="23" max="24" width="14" customWidth="1"/>
    <col min="25" max="25" width="10.83203125" style="21" customWidth="1"/>
    <col min="26" max="26" width="20" customWidth="1"/>
    <col min="27" max="27" width="16.1640625" customWidth="1"/>
    <col min="28" max="28" width="13.6640625" customWidth="1"/>
    <col min="29" max="29" width="25.5" customWidth="1"/>
    <col min="42" max="42" width="10.83203125" customWidth="1"/>
    <col min="44" max="44" width="10.83203125" style="21"/>
    <col min="45" max="45" width="14.6640625" customWidth="1"/>
    <col min="50" max="50" width="15.6640625" customWidth="1"/>
    <col min="55" max="55" width="14.1640625" customWidth="1"/>
    <col min="60" max="60" width="14.6640625" customWidth="1"/>
    <col min="65" max="65" width="14.5" customWidth="1"/>
    <col min="70" max="70" width="15.5" customWidth="1"/>
    <col min="75" max="75" width="14.5" customWidth="1"/>
    <col min="80" max="80" width="16.1640625" customWidth="1"/>
    <col min="85" max="85" width="15.33203125" customWidth="1"/>
    <col min="88" max="88" width="11.33203125" customWidth="1"/>
    <col min="90" max="90" width="14.33203125" customWidth="1"/>
    <col min="95" max="95" width="14.1640625" customWidth="1"/>
    <col min="100" max="100" width="15" customWidth="1"/>
    <col min="105" max="105" width="14.83203125" customWidth="1"/>
    <col min="108" max="108" width="38.83203125" customWidth="1"/>
    <col min="109" max="109" width="13.1640625" customWidth="1"/>
    <col min="110" max="110" width="10.5" customWidth="1"/>
    <col min="113" max="113" width="10.83203125" style="38"/>
    <col min="115" max="115" width="12.5" customWidth="1"/>
    <col min="116" max="116" width="16.5" customWidth="1"/>
    <col min="117" max="117" width="17.6640625" customWidth="1"/>
    <col min="118" max="118" width="26.5" customWidth="1"/>
    <col min="119" max="119" width="15.83203125" customWidth="1"/>
  </cols>
  <sheetData>
    <row r="1" spans="1:125" ht="17" thickBot="1" x14ac:dyDescent="0.25">
      <c r="A1" s="8" t="s">
        <v>115</v>
      </c>
      <c r="Z1" s="8" t="s">
        <v>116</v>
      </c>
      <c r="AS1" s="8" t="s">
        <v>117</v>
      </c>
      <c r="DK1" s="8" t="s">
        <v>167</v>
      </c>
      <c r="DL1" s="35"/>
    </row>
    <row r="3" spans="1:125" x14ac:dyDescent="0.2">
      <c r="AS3" s="1" t="s">
        <v>119</v>
      </c>
      <c r="AX3" s="1" t="s">
        <v>120</v>
      </c>
      <c r="BC3" s="1" t="s">
        <v>121</v>
      </c>
      <c r="BH3" s="1" t="s">
        <v>122</v>
      </c>
      <c r="BM3" s="1" t="s">
        <v>123</v>
      </c>
      <c r="BR3" s="1" t="s">
        <v>124</v>
      </c>
      <c r="BW3" s="1" t="s">
        <v>125</v>
      </c>
      <c r="CB3" s="1" t="s">
        <v>126</v>
      </c>
      <c r="CG3" s="1" t="s">
        <v>127</v>
      </c>
      <c r="CL3" s="1" t="s">
        <v>128</v>
      </c>
      <c r="CQ3" s="1" t="s">
        <v>129</v>
      </c>
      <c r="CV3" s="1" t="s">
        <v>305</v>
      </c>
      <c r="DA3" s="1" t="s">
        <v>139</v>
      </c>
      <c r="DE3" s="1" t="s">
        <v>139</v>
      </c>
      <c r="DK3" t="s">
        <v>118</v>
      </c>
      <c r="DL3" s="40" t="s">
        <v>172</v>
      </c>
      <c r="DM3" s="40" t="s">
        <v>172</v>
      </c>
      <c r="DN3" s="40" t="s">
        <v>172</v>
      </c>
      <c r="DO3" s="40" t="s">
        <v>130</v>
      </c>
      <c r="DP3" s="40" t="s">
        <v>130</v>
      </c>
      <c r="DQ3" s="40" t="s">
        <v>130</v>
      </c>
    </row>
    <row r="4" spans="1:125" x14ac:dyDescent="0.2">
      <c r="A4" s="2">
        <v>43676</v>
      </c>
      <c r="B4" t="s">
        <v>79</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B4" t="s">
        <v>118</v>
      </c>
      <c r="CC4" t="s">
        <v>101</v>
      </c>
      <c r="CD4" t="s">
        <v>130</v>
      </c>
      <c r="CG4" t="s">
        <v>118</v>
      </c>
      <c r="CH4" t="s">
        <v>101</v>
      </c>
      <c r="CI4" t="s">
        <v>130</v>
      </c>
      <c r="CL4" t="s">
        <v>118</v>
      </c>
      <c r="CM4" t="s">
        <v>101</v>
      </c>
      <c r="CN4" t="s">
        <v>130</v>
      </c>
      <c r="CQ4" t="s">
        <v>118</v>
      </c>
      <c r="CR4" t="s">
        <v>101</v>
      </c>
      <c r="CS4" t="s">
        <v>130</v>
      </c>
      <c r="CV4" t="s">
        <v>118</v>
      </c>
      <c r="CW4" t="s">
        <v>101</v>
      </c>
      <c r="CX4" t="s">
        <v>130</v>
      </c>
      <c r="DA4" s="6" t="s">
        <v>145</v>
      </c>
      <c r="DB4" s="6" t="s">
        <v>53</v>
      </c>
      <c r="DE4" t="s">
        <v>143</v>
      </c>
      <c r="DF4" t="s">
        <v>101</v>
      </c>
      <c r="DG4" t="s">
        <v>130</v>
      </c>
      <c r="DL4" t="s">
        <v>119</v>
      </c>
      <c r="DM4" t="s">
        <v>120</v>
      </c>
      <c r="DN4" t="s">
        <v>139</v>
      </c>
      <c r="DO4" t="s">
        <v>119</v>
      </c>
      <c r="DP4" t="s">
        <v>120</v>
      </c>
      <c r="DQ4" t="s">
        <v>139</v>
      </c>
      <c r="DU4" s="1"/>
    </row>
    <row r="5" spans="1:125" ht="17" thickBot="1" x14ac:dyDescent="0.25">
      <c r="Z5" s="22" t="s">
        <v>134</v>
      </c>
      <c r="AA5" s="31" t="s">
        <v>131</v>
      </c>
      <c r="AS5" s="32">
        <v>43676</v>
      </c>
      <c r="AT5">
        <f>AVERAGE(B8:J12)</f>
        <v>50.6</v>
      </c>
      <c r="AU5">
        <f>STDEV(B8:J12)</f>
        <v>16.656489316888972</v>
      </c>
      <c r="AX5" s="32">
        <v>43676</v>
      </c>
      <c r="AY5">
        <f>AVERAGE(N8:V12)</f>
        <v>23.244444444444444</v>
      </c>
      <c r="AZ5">
        <f>STDEV(N8:V12)</f>
        <v>6.9360899240381402</v>
      </c>
      <c r="BC5" s="32">
        <v>43676</v>
      </c>
      <c r="BD5">
        <f>N13</f>
        <v>31.7</v>
      </c>
      <c r="BE5">
        <f>STDEV(N8:N12)</f>
        <v>0.57008771254956891</v>
      </c>
      <c r="BH5" s="32">
        <v>43676</v>
      </c>
      <c r="BI5">
        <f>O13</f>
        <v>24.1</v>
      </c>
      <c r="BJ5">
        <f>STDEV(O8:O12)</f>
        <v>3.5249113464029072</v>
      </c>
      <c r="BM5" s="32">
        <v>43676</v>
      </c>
      <c r="BN5">
        <f>P13</f>
        <v>24.2</v>
      </c>
      <c r="BO5">
        <f>STDEV(P8:P12)</f>
        <v>3.3837848631377327</v>
      </c>
      <c r="BR5" s="32">
        <v>43676</v>
      </c>
      <c r="BS5">
        <f>Q13</f>
        <v>33.5</v>
      </c>
      <c r="BT5">
        <f>STDEV(Q8:Q12)</f>
        <v>4.0311288741492746</v>
      </c>
      <c r="BW5" s="32">
        <v>43676</v>
      </c>
      <c r="BX5">
        <f>R13</f>
        <v>25.5</v>
      </c>
      <c r="BY5">
        <f>STDEV(R8:R12)</f>
        <v>3.0413812651491097</v>
      </c>
      <c r="CB5" s="32">
        <v>43676</v>
      </c>
      <c r="CC5">
        <f>S13</f>
        <v>23.3</v>
      </c>
      <c r="CD5">
        <f>STDEV(S8:S12)</f>
        <v>3.1741140496207829</v>
      </c>
      <c r="CG5" s="32">
        <v>43676</v>
      </c>
      <c r="CH5">
        <f>T13</f>
        <v>15</v>
      </c>
      <c r="CI5">
        <f>STDEV(T8:T12)</f>
        <v>2.5248762345905194</v>
      </c>
      <c r="CL5" s="32">
        <v>43676</v>
      </c>
      <c r="CM5">
        <f>U13</f>
        <v>16.899999999999999</v>
      </c>
      <c r="CN5">
        <f>STDEV(U8:U12)</f>
        <v>3.0903074280724905</v>
      </c>
      <c r="CQ5" s="32">
        <v>43676</v>
      </c>
      <c r="CR5">
        <f>V13</f>
        <v>15</v>
      </c>
      <c r="CS5">
        <f>STDEV(V8:V12)</f>
        <v>2</v>
      </c>
      <c r="CV5" t="s">
        <v>283</v>
      </c>
      <c r="CW5">
        <f>AVERAGE(T334:T338)</f>
        <v>39.25</v>
      </c>
      <c r="CX5">
        <f>STDEV(T334:T338)</f>
        <v>13.573871960498227</v>
      </c>
      <c r="DA5" s="32">
        <v>43683</v>
      </c>
      <c r="DB5">
        <v>24</v>
      </c>
      <c r="DE5" s="32">
        <v>43683</v>
      </c>
      <c r="DF5">
        <f>DB15</f>
        <v>24.75</v>
      </c>
      <c r="DG5">
        <f>STDEV(DB5:DB14)</f>
        <v>2.4181030214244847</v>
      </c>
      <c r="DK5" s="32">
        <v>43676</v>
      </c>
      <c r="DL5">
        <v>50.6</v>
      </c>
      <c r="DM5">
        <v>23.244444444444447</v>
      </c>
      <c r="DO5">
        <v>16.656489316888972</v>
      </c>
      <c r="DP5">
        <v>6.9360899240381402</v>
      </c>
    </row>
    <row r="6" spans="1:125" ht="17" thickBot="1" x14ac:dyDescent="0.25">
      <c r="A6" s="6" t="s">
        <v>100</v>
      </c>
      <c r="M6" s="6" t="s">
        <v>90</v>
      </c>
      <c r="Z6" t="s">
        <v>104</v>
      </c>
      <c r="AS6" t="s">
        <v>131</v>
      </c>
      <c r="AT6">
        <f>AVERAGE(B24:J28)</f>
        <v>79.655555555555551</v>
      </c>
      <c r="AU6">
        <f>STDEV(B24:J28)</f>
        <v>24.162758304649099</v>
      </c>
      <c r="AX6" t="s">
        <v>131</v>
      </c>
      <c r="AY6">
        <f>AVERAGE(N24:V28)</f>
        <v>22.411111111111111</v>
      </c>
      <c r="AZ6">
        <f>STDEV(N24:V28)</f>
        <v>6.5628853903191606</v>
      </c>
      <c r="BC6" t="s">
        <v>131</v>
      </c>
      <c r="BD6">
        <f>N29</f>
        <v>29.7</v>
      </c>
      <c r="BE6">
        <f>STDEV(N24:N28)</f>
        <v>2.3611437906235189</v>
      </c>
      <c r="BH6" t="s">
        <v>131</v>
      </c>
      <c r="BI6">
        <f>O29</f>
        <v>23</v>
      </c>
      <c r="BJ6">
        <f>STDEV(O24:O28)</f>
        <v>4.7827816174272479</v>
      </c>
      <c r="BM6" t="s">
        <v>131</v>
      </c>
      <c r="BN6">
        <f>P29</f>
        <v>24.1</v>
      </c>
      <c r="BO6">
        <f>STDEV(P24:P28)</f>
        <v>4.2337926260033045</v>
      </c>
      <c r="BR6" t="s">
        <v>131</v>
      </c>
      <c r="BS6">
        <f>Q29</f>
        <v>30.2</v>
      </c>
      <c r="BT6">
        <f>STDEV(Q24:Q28)</f>
        <v>6.3007936008093495</v>
      </c>
      <c r="BW6" t="s">
        <v>131</v>
      </c>
      <c r="BX6">
        <f>R29</f>
        <v>23.7</v>
      </c>
      <c r="BY6">
        <f>STDEV(R24:R28)</f>
        <v>4.0865633483405155</v>
      </c>
      <c r="CB6" t="s">
        <v>131</v>
      </c>
      <c r="CC6">
        <f>S29</f>
        <v>23.2</v>
      </c>
      <c r="CD6">
        <f>STDEV(S24:S28)</f>
        <v>5.1185935568278955</v>
      </c>
      <c r="CG6" t="s">
        <v>131</v>
      </c>
      <c r="CH6">
        <f>T29</f>
        <v>16.100000000000001</v>
      </c>
      <c r="CI6">
        <f>STDEV(T24:T28)</f>
        <v>4.3069710934716072</v>
      </c>
      <c r="CL6" t="s">
        <v>131</v>
      </c>
      <c r="CM6">
        <f>U29</f>
        <v>16.3</v>
      </c>
      <c r="CN6">
        <f>STDEV(U24:U28)</f>
        <v>3.5461246452994271</v>
      </c>
      <c r="CQ6" t="s">
        <v>131</v>
      </c>
      <c r="CR6">
        <f>V29</f>
        <v>15.4</v>
      </c>
      <c r="CS6">
        <f>STDEV(V24:V28)</f>
        <v>2.583602136552765</v>
      </c>
      <c r="CV6" t="s">
        <v>299</v>
      </c>
      <c r="CW6">
        <f>AVERAGE(T351:T355)</f>
        <v>35.125</v>
      </c>
      <c r="CX6">
        <f>STDEV(T351:T355)</f>
        <v>13.73787344048076</v>
      </c>
      <c r="DB6">
        <v>25</v>
      </c>
      <c r="DE6" t="s">
        <v>151</v>
      </c>
      <c r="DF6">
        <f>DB28</f>
        <v>29.05</v>
      </c>
      <c r="DG6">
        <f>STDEV(DB18:DB27)</f>
        <v>3.2011282733158732</v>
      </c>
      <c r="DK6" t="s">
        <v>131</v>
      </c>
      <c r="DL6">
        <v>79.655555555555566</v>
      </c>
      <c r="DM6">
        <v>22.411111111111111</v>
      </c>
      <c r="DN6">
        <v>24.75</v>
      </c>
      <c r="DO6">
        <v>24.162758304649099</v>
      </c>
      <c r="DP6">
        <v>6.5628853903191606</v>
      </c>
      <c r="DQ6">
        <v>2.4181030214244847</v>
      </c>
      <c r="DR6" s="32"/>
      <c r="DU6" s="32"/>
    </row>
    <row r="7" spans="1:125" ht="17" thickBot="1" x14ac:dyDescent="0.25">
      <c r="A7" s="8" t="s">
        <v>80</v>
      </c>
      <c r="B7" s="9" t="s">
        <v>81</v>
      </c>
      <c r="C7" s="10" t="s">
        <v>82</v>
      </c>
      <c r="D7" s="10" t="s">
        <v>83</v>
      </c>
      <c r="E7" s="10" t="s">
        <v>84</v>
      </c>
      <c r="F7" s="10" t="s">
        <v>85</v>
      </c>
      <c r="G7" s="10" t="s">
        <v>86</v>
      </c>
      <c r="H7" s="10" t="s">
        <v>87</v>
      </c>
      <c r="I7" s="10" t="s">
        <v>88</v>
      </c>
      <c r="J7" s="10" t="s">
        <v>89</v>
      </c>
      <c r="M7" s="8" t="s">
        <v>103</v>
      </c>
      <c r="N7" s="9" t="s">
        <v>91</v>
      </c>
      <c r="O7" s="10" t="s">
        <v>92</v>
      </c>
      <c r="P7" s="10" t="s">
        <v>93</v>
      </c>
      <c r="Q7" s="10" t="s">
        <v>94</v>
      </c>
      <c r="R7" s="10" t="s">
        <v>95</v>
      </c>
      <c r="S7" s="10" t="s">
        <v>96</v>
      </c>
      <c r="T7" s="10" t="s">
        <v>97</v>
      </c>
      <c r="U7" s="10" t="s">
        <v>98</v>
      </c>
      <c r="V7" s="10" t="s">
        <v>99</v>
      </c>
      <c r="Z7" s="4" t="s">
        <v>105</v>
      </c>
      <c r="AS7" t="s">
        <v>142</v>
      </c>
      <c r="AT7">
        <f>AVERAGE(B42:J46)</f>
        <v>103.31111111111112</v>
      </c>
      <c r="AU7">
        <f>STDEV(B42:J46)</f>
        <v>29.676721993556303</v>
      </c>
      <c r="AX7" t="s">
        <v>142</v>
      </c>
      <c r="AY7">
        <f>AVERAGE(N42:V46)</f>
        <v>25.1</v>
      </c>
      <c r="AZ7">
        <f>STDEV(N42:V46)</f>
        <v>7.2641711033112237</v>
      </c>
      <c r="BC7" t="s">
        <v>142</v>
      </c>
      <c r="BD7">
        <f>N47</f>
        <v>32.5</v>
      </c>
      <c r="BE7">
        <f>STDEV(N42:N46)</f>
        <v>2.7386127875258306</v>
      </c>
      <c r="BH7" t="s">
        <v>142</v>
      </c>
      <c r="BI7">
        <f>O47</f>
        <v>25.9</v>
      </c>
      <c r="BJ7">
        <f>STDEV(O42:O46)</f>
        <v>5.7489129407219197</v>
      </c>
      <c r="BM7" t="s">
        <v>142</v>
      </c>
      <c r="BN7">
        <f>P47</f>
        <v>27.3</v>
      </c>
      <c r="BO7">
        <f>STDEV(P42:P46)</f>
        <v>4.5359673720166951</v>
      </c>
      <c r="BR7" t="s">
        <v>142</v>
      </c>
      <c r="BS7">
        <f>Q47</f>
        <v>34.5</v>
      </c>
      <c r="BT7">
        <f>STDEV(Q42:Q46)</f>
        <v>6.0415229867972862</v>
      </c>
      <c r="BW7" t="s">
        <v>142</v>
      </c>
      <c r="BX7">
        <f>R47</f>
        <v>27.5</v>
      </c>
      <c r="BY7">
        <f>STDEV(R42:R46)</f>
        <v>4.3156691254080171</v>
      </c>
      <c r="CB7" t="s">
        <v>142</v>
      </c>
      <c r="CC7">
        <f>S47</f>
        <v>25.2</v>
      </c>
      <c r="CD7">
        <f>STDEV(S42:S46)</f>
        <v>4.644889664997442</v>
      </c>
      <c r="CG7" t="s">
        <v>142</v>
      </c>
      <c r="CH7">
        <f>T47</f>
        <v>17.399999999999999</v>
      </c>
      <c r="CI7">
        <f>STDEV(T42:T46)</f>
        <v>4.1140004861448443</v>
      </c>
      <c r="CL7" t="s">
        <v>142</v>
      </c>
      <c r="CM7">
        <f>U47</f>
        <v>19.100000000000001</v>
      </c>
      <c r="CN7">
        <f>STDEV(U42:U46)</f>
        <v>3.8794329482541663</v>
      </c>
      <c r="CQ7" t="s">
        <v>142</v>
      </c>
      <c r="CR7">
        <f>V47</f>
        <v>16.5</v>
      </c>
      <c r="CS7">
        <f>STDEV(V42:V46)</f>
        <v>2.4748737341529163</v>
      </c>
      <c r="CV7" t="s">
        <v>304</v>
      </c>
      <c r="CW7">
        <f>AVERAGE(T368:T372)</f>
        <v>32.5</v>
      </c>
      <c r="CX7">
        <f>STDEV(T368:T372)</f>
        <v>12.714820748507099</v>
      </c>
      <c r="DB7">
        <v>28.5</v>
      </c>
      <c r="DE7" s="32" t="s">
        <v>144</v>
      </c>
      <c r="DF7">
        <f>DB41</f>
        <v>36.5</v>
      </c>
      <c r="DG7">
        <f>STDEV(DB31:DB40)</f>
        <v>4.3011626335213133</v>
      </c>
      <c r="DK7" t="s">
        <v>152</v>
      </c>
      <c r="DL7">
        <v>103.31111111111112</v>
      </c>
      <c r="DM7">
        <v>25.099999999999998</v>
      </c>
      <c r="DN7">
        <v>29.05</v>
      </c>
      <c r="DO7">
        <v>29.676721993556303</v>
      </c>
      <c r="DP7">
        <v>7.2641711033112237</v>
      </c>
      <c r="DQ7">
        <v>3.2011282733158732</v>
      </c>
    </row>
    <row r="8" spans="1:125" x14ac:dyDescent="0.2">
      <c r="B8">
        <v>87.5</v>
      </c>
      <c r="C8">
        <v>57</v>
      </c>
      <c r="D8">
        <v>49.5</v>
      </c>
      <c r="E8">
        <v>79.5</v>
      </c>
      <c r="F8">
        <v>41</v>
      </c>
      <c r="G8">
        <v>51</v>
      </c>
      <c r="H8">
        <v>38</v>
      </c>
      <c r="I8">
        <v>37</v>
      </c>
      <c r="J8">
        <v>30.5</v>
      </c>
      <c r="N8">
        <v>32</v>
      </c>
      <c r="O8">
        <v>25</v>
      </c>
      <c r="P8">
        <v>23.5</v>
      </c>
      <c r="Q8">
        <v>39</v>
      </c>
      <c r="R8">
        <v>29</v>
      </c>
      <c r="S8">
        <v>26.5</v>
      </c>
      <c r="T8">
        <v>11</v>
      </c>
      <c r="U8">
        <v>20</v>
      </c>
      <c r="V8">
        <v>18</v>
      </c>
      <c r="AS8" t="s">
        <v>144</v>
      </c>
      <c r="AT8">
        <f>AVERAGE(B60:J64)</f>
        <v>146.01111111111112</v>
      </c>
      <c r="AU8">
        <f>STDEV(B60:J64)</f>
        <v>35.381281788681719</v>
      </c>
      <c r="AX8" t="s">
        <v>144</v>
      </c>
      <c r="AY8">
        <f>AVERAGE(N60:V64)</f>
        <v>30.422222222222221</v>
      </c>
      <c r="AZ8">
        <f>STDEV(N60:V64)</f>
        <v>9.1240164822120278</v>
      </c>
      <c r="BC8" t="s">
        <v>144</v>
      </c>
      <c r="BD8">
        <f>N65</f>
        <v>40.9</v>
      </c>
      <c r="BE8">
        <f>STDEV(N60:N64)</f>
        <v>3.0700162866017502</v>
      </c>
      <c r="BH8" t="s">
        <v>144</v>
      </c>
      <c r="BI8">
        <f>O65</f>
        <v>31.32</v>
      </c>
      <c r="BJ8">
        <f>STDEV(O60:O64)</f>
        <v>6.5830843834786128</v>
      </c>
      <c r="BM8" t="s">
        <v>144</v>
      </c>
      <c r="BN8">
        <f>P65</f>
        <v>32.28</v>
      </c>
      <c r="BO8">
        <f>STDEV(P60:P64)</f>
        <v>5.3820999619107663</v>
      </c>
      <c r="BR8" t="s">
        <v>144</v>
      </c>
      <c r="BS8">
        <f>Q65</f>
        <v>41.7</v>
      </c>
      <c r="BT8">
        <f>STDEV(Q60:Q64)</f>
        <v>7.1116102255396294</v>
      </c>
      <c r="BW8" t="s">
        <v>144</v>
      </c>
      <c r="BX8">
        <f>R65</f>
        <v>32.700000000000003</v>
      </c>
      <c r="BY8">
        <f>STDEV(R60:R64)</f>
        <v>6.2809234989768861</v>
      </c>
      <c r="CB8" t="s">
        <v>144</v>
      </c>
      <c r="CC8">
        <f>S65</f>
        <v>29.8</v>
      </c>
      <c r="CD8">
        <f>STDEV(S60:S64)</f>
        <v>7.9733932550702677</v>
      </c>
      <c r="CG8" t="s">
        <v>144</v>
      </c>
      <c r="CH8">
        <f>T65</f>
        <v>22.6</v>
      </c>
      <c r="CI8">
        <f>STDEV(T60:T64)</f>
        <v>5.7814358078249004</v>
      </c>
      <c r="CL8" t="s">
        <v>144</v>
      </c>
      <c r="CM8">
        <f>U65</f>
        <v>23.3</v>
      </c>
      <c r="CN8">
        <f>STDEV(U60:U64)</f>
        <v>5.596874127582292</v>
      </c>
      <c r="CQ8" t="s">
        <v>144</v>
      </c>
      <c r="CR8">
        <f>V65</f>
        <v>19.2</v>
      </c>
      <c r="CS8">
        <f>STDEV(V60:V64)</f>
        <v>3.1344856037314939</v>
      </c>
      <c r="CV8" t="s">
        <v>303</v>
      </c>
      <c r="CW8">
        <f>AVERAGE(T388:T392)</f>
        <v>35.333333333333336</v>
      </c>
      <c r="CX8">
        <f>STDEV(T388:T392)</f>
        <v>11.856784274554938</v>
      </c>
      <c r="DB8">
        <v>27</v>
      </c>
      <c r="DE8" t="s">
        <v>155</v>
      </c>
      <c r="DF8">
        <f>DB54</f>
        <v>37.5</v>
      </c>
      <c r="DG8">
        <f>STDEV(DB44:DB53)</f>
        <v>6.1146454426147132</v>
      </c>
      <c r="DK8" t="s">
        <v>144</v>
      </c>
      <c r="DL8">
        <v>146.01111111111109</v>
      </c>
      <c r="DM8">
        <v>30.422222222222224</v>
      </c>
      <c r="DN8">
        <v>36.5</v>
      </c>
      <c r="DO8">
        <v>35.381281788681719</v>
      </c>
      <c r="DP8">
        <v>9.1240164822120278</v>
      </c>
      <c r="DQ8">
        <v>4.3011626335213133</v>
      </c>
      <c r="DU8" s="32"/>
    </row>
    <row r="9" spans="1:125" x14ac:dyDescent="0.2">
      <c r="A9" t="s">
        <v>141</v>
      </c>
      <c r="B9">
        <v>81.5</v>
      </c>
      <c r="C9">
        <v>53</v>
      </c>
      <c r="D9">
        <v>43</v>
      </c>
      <c r="E9">
        <v>67.5</v>
      </c>
      <c r="F9">
        <v>47.5</v>
      </c>
      <c r="G9">
        <v>43</v>
      </c>
      <c r="H9">
        <v>38.5</v>
      </c>
      <c r="I9">
        <v>32.5</v>
      </c>
      <c r="J9">
        <v>31.5</v>
      </c>
      <c r="M9" t="s">
        <v>141</v>
      </c>
      <c r="N9">
        <v>31.5</v>
      </c>
      <c r="O9">
        <v>21.5</v>
      </c>
      <c r="P9">
        <v>25</v>
      </c>
      <c r="Q9">
        <v>32</v>
      </c>
      <c r="R9">
        <v>22</v>
      </c>
      <c r="S9">
        <v>23</v>
      </c>
      <c r="T9">
        <v>16.5</v>
      </c>
      <c r="U9">
        <v>12</v>
      </c>
      <c r="V9">
        <v>15.5</v>
      </c>
      <c r="AS9" t="s">
        <v>155</v>
      </c>
      <c r="AT9">
        <f>AVERAGE(B78:J82)</f>
        <v>188.93333333333334</v>
      </c>
      <c r="AU9">
        <f>STDEV(B78:J82)</f>
        <v>41.267227807415075</v>
      </c>
      <c r="AX9" t="s">
        <v>155</v>
      </c>
      <c r="AY9">
        <f>AVERAGE(N78:V82)</f>
        <v>32.211111111111109</v>
      </c>
      <c r="AZ9">
        <f>STDEV(N78:V82)</f>
        <v>10.870878993945707</v>
      </c>
      <c r="BC9" t="s">
        <v>155</v>
      </c>
      <c r="BD9">
        <f>N83</f>
        <v>42.9</v>
      </c>
      <c r="BE9">
        <f>STDEV(N78:N82)</f>
        <v>2.0432816741702551</v>
      </c>
      <c r="BH9" t="s">
        <v>155</v>
      </c>
      <c r="BI9">
        <f>O83</f>
        <v>31.1</v>
      </c>
      <c r="BJ9">
        <f>STDEV(O78:O82)</f>
        <v>7.4531872376856301</v>
      </c>
      <c r="BM9" t="s">
        <v>155</v>
      </c>
      <c r="BN9">
        <f>P83</f>
        <v>34</v>
      </c>
      <c r="BO9">
        <f>STDEV(P78:P82)</f>
        <v>5.315072906367325</v>
      </c>
      <c r="BR9" t="s">
        <v>155</v>
      </c>
      <c r="BS9">
        <f>Q83</f>
        <v>47.4</v>
      </c>
      <c r="BT9">
        <f>STDEV(Q78:Q82)</f>
        <v>10.114346246792236</v>
      </c>
      <c r="BW9" t="s">
        <v>155</v>
      </c>
      <c r="BX9">
        <f>R83</f>
        <v>36.1</v>
      </c>
      <c r="BY9">
        <f>STDEV(R78:R82)</f>
        <v>9.5223421488623252</v>
      </c>
      <c r="CB9" t="s">
        <v>155</v>
      </c>
      <c r="CC9">
        <f>S83</f>
        <v>31.1</v>
      </c>
      <c r="CD9">
        <f>STDEV(S78:S82)</f>
        <v>9.665660867214406</v>
      </c>
      <c r="CG9" t="s">
        <v>155</v>
      </c>
      <c r="CH9">
        <f>T83</f>
        <v>24.4</v>
      </c>
      <c r="CI9">
        <f>STDEV(T78:T82)</f>
        <v>6.7767986542319489</v>
      </c>
      <c r="CL9" t="s">
        <v>155</v>
      </c>
      <c r="CM9">
        <f>U83</f>
        <v>23.5</v>
      </c>
      <c r="CN9">
        <f>STDEV(U78:U82)</f>
        <v>5.6678920243773172</v>
      </c>
      <c r="CQ9" t="s">
        <v>155</v>
      </c>
      <c r="CR9">
        <f>V83</f>
        <v>19.399999999999999</v>
      </c>
      <c r="CS9">
        <f>STDEV(V78:V82)</f>
        <v>3.7483329627982638</v>
      </c>
      <c r="CV9" t="s">
        <v>310</v>
      </c>
      <c r="CW9">
        <f>AVERAGE(T404:T408)</f>
        <v>28.666666666666668</v>
      </c>
      <c r="CX9">
        <f>STDEV(T404:T408)</f>
        <v>8.4013887740857029</v>
      </c>
      <c r="DB9">
        <v>21.5</v>
      </c>
      <c r="DE9" t="s">
        <v>163</v>
      </c>
      <c r="DF9">
        <f>DB67</f>
        <v>37.75</v>
      </c>
      <c r="DG9">
        <f>STDEV(DB57:DB66)</f>
        <v>4.894725051862804</v>
      </c>
      <c r="DK9" t="s">
        <v>155</v>
      </c>
      <c r="DL9">
        <v>188.93333333333331</v>
      </c>
      <c r="DM9">
        <v>32.211111111111109</v>
      </c>
      <c r="DN9">
        <v>37.5</v>
      </c>
      <c r="DO9">
        <v>41.267227807415075</v>
      </c>
      <c r="DP9">
        <v>10.870878993945707</v>
      </c>
      <c r="DQ9">
        <v>6.1146454426147132</v>
      </c>
    </row>
    <row r="10" spans="1:125" x14ac:dyDescent="0.2">
      <c r="A10" s="2">
        <v>43676</v>
      </c>
      <c r="B10">
        <v>87</v>
      </c>
      <c r="C10">
        <v>61.5</v>
      </c>
      <c r="D10">
        <v>52.5</v>
      </c>
      <c r="E10">
        <v>69.5</v>
      </c>
      <c r="F10">
        <v>48.5</v>
      </c>
      <c r="G10">
        <v>46.5</v>
      </c>
      <c r="H10">
        <v>34</v>
      </c>
      <c r="I10">
        <v>35.5</v>
      </c>
      <c r="J10">
        <v>33.5</v>
      </c>
      <c r="M10" s="2">
        <v>43676</v>
      </c>
      <c r="N10">
        <v>31.5</v>
      </c>
      <c r="O10">
        <v>20.5</v>
      </c>
      <c r="P10">
        <v>29.5</v>
      </c>
      <c r="Q10">
        <v>33.5</v>
      </c>
      <c r="R10">
        <v>28</v>
      </c>
      <c r="S10">
        <v>26.5</v>
      </c>
      <c r="T10">
        <v>16.5</v>
      </c>
      <c r="U10">
        <v>18.5</v>
      </c>
      <c r="V10">
        <v>14.5</v>
      </c>
      <c r="Z10" s="13" t="s">
        <v>132</v>
      </c>
      <c r="AA10" s="14"/>
      <c r="AB10" t="s">
        <v>135</v>
      </c>
      <c r="AS10" t="s">
        <v>163</v>
      </c>
      <c r="AT10">
        <f>AVERAGE(B95:J99)</f>
        <v>240.31818181818181</v>
      </c>
      <c r="AU10">
        <f>STDEV(B95:J99)</f>
        <v>58.25047069468382</v>
      </c>
      <c r="AX10" t="s">
        <v>163</v>
      </c>
      <c r="AY10">
        <f>AVERAGE(N95:V99)</f>
        <v>33.058139534883722</v>
      </c>
      <c r="AZ10">
        <f>STDEV(N95:V99)</f>
        <v>11.325387254140894</v>
      </c>
      <c r="BC10" t="s">
        <v>163</v>
      </c>
      <c r="BD10">
        <f>N100</f>
        <v>43.333333333333336</v>
      </c>
      <c r="BE10">
        <f>STDEV(N95:N99)</f>
        <v>1.2583057392117918</v>
      </c>
      <c r="BH10" t="s">
        <v>163</v>
      </c>
      <c r="BI10">
        <f>O100</f>
        <v>32.1</v>
      </c>
      <c r="BJ10">
        <f>STDEV(O95:O99)</f>
        <v>8.0885721854972612</v>
      </c>
      <c r="BM10" t="s">
        <v>163</v>
      </c>
      <c r="BN10">
        <f>P100</f>
        <v>37.9</v>
      </c>
      <c r="BO10">
        <f>STDEV(P95:P99)</f>
        <v>6.3972650406247791</v>
      </c>
      <c r="BR10" t="s">
        <v>163</v>
      </c>
      <c r="BS10">
        <f>Q100</f>
        <v>47.6</v>
      </c>
      <c r="BT10">
        <f>STDEV(Q95:Q99)</f>
        <v>13.188062784199968</v>
      </c>
      <c r="BW10" t="s">
        <v>163</v>
      </c>
      <c r="BX10">
        <f>R100</f>
        <v>37.9</v>
      </c>
      <c r="BY10">
        <f>STDEV(R95:R99)</f>
        <v>7.6517971745205031</v>
      </c>
      <c r="CB10" t="s">
        <v>163</v>
      </c>
      <c r="CC10">
        <f>S100</f>
        <v>31.7</v>
      </c>
      <c r="CD10">
        <f>STDEV(S95:S99)</f>
        <v>12.552888113896341</v>
      </c>
      <c r="CG10" t="s">
        <v>163</v>
      </c>
      <c r="CH10">
        <f>T100</f>
        <v>24.2</v>
      </c>
      <c r="CI10">
        <f>STDEV(T95:T99)</f>
        <v>7.9498427657407191</v>
      </c>
      <c r="CL10" t="s">
        <v>163</v>
      </c>
      <c r="CM10">
        <f>U100</f>
        <v>25.5</v>
      </c>
      <c r="CN10">
        <f>STDEV(U95:U99)</f>
        <v>5.2440442408507577</v>
      </c>
      <c r="CQ10" t="s">
        <v>163</v>
      </c>
      <c r="CR10">
        <f>V100</f>
        <v>21.4</v>
      </c>
      <c r="CS10">
        <f>STDEV(V95:V99)</f>
        <v>3.7316216314090518</v>
      </c>
      <c r="CV10" t="s">
        <v>434</v>
      </c>
      <c r="CW10">
        <f>AVERAGE(T422:T426)</f>
        <v>25.5</v>
      </c>
      <c r="CX10">
        <f>STDEV(T422:T426)</f>
        <v>7.0533679898329424</v>
      </c>
      <c r="DB10">
        <v>24</v>
      </c>
      <c r="DE10" t="s">
        <v>173</v>
      </c>
      <c r="DF10">
        <f>DB80</f>
        <v>48.3</v>
      </c>
      <c r="DG10">
        <f>STDEV(DB70:DB79)</f>
        <v>8.5706216551400392</v>
      </c>
      <c r="DK10" t="s">
        <v>163</v>
      </c>
      <c r="DL10">
        <f>AT10</f>
        <v>240.31818181818181</v>
      </c>
      <c r="DM10">
        <f>AY10</f>
        <v>33.058139534883722</v>
      </c>
      <c r="DN10">
        <f>DF9</f>
        <v>37.75</v>
      </c>
      <c r="DO10">
        <f>AU10</f>
        <v>58.25047069468382</v>
      </c>
      <c r="DP10">
        <f>AZ10</f>
        <v>11.325387254140894</v>
      </c>
      <c r="DQ10">
        <f>DG9</f>
        <v>4.894725051862804</v>
      </c>
    </row>
    <row r="11" spans="1:125" ht="17" thickBot="1" x14ac:dyDescent="0.25">
      <c r="B11">
        <v>80</v>
      </c>
      <c r="C11">
        <v>50.5</v>
      </c>
      <c r="D11">
        <v>59</v>
      </c>
      <c r="E11">
        <v>66</v>
      </c>
      <c r="F11">
        <v>51</v>
      </c>
      <c r="G11">
        <v>40.5</v>
      </c>
      <c r="H11">
        <v>44</v>
      </c>
      <c r="I11">
        <v>37</v>
      </c>
      <c r="J11">
        <v>33.5</v>
      </c>
      <c r="N11">
        <v>31</v>
      </c>
      <c r="O11">
        <v>29.5</v>
      </c>
      <c r="P11">
        <v>20.5</v>
      </c>
      <c r="Q11">
        <v>35</v>
      </c>
      <c r="R11">
        <v>23</v>
      </c>
      <c r="S11">
        <v>21</v>
      </c>
      <c r="T11">
        <v>14</v>
      </c>
      <c r="U11">
        <v>18</v>
      </c>
      <c r="V11">
        <v>14.5</v>
      </c>
      <c r="Z11" s="15" t="s">
        <v>91</v>
      </c>
      <c r="AA11" s="16">
        <f>SUM(N8:N12)</f>
        <v>158.5</v>
      </c>
      <c r="AS11" t="s">
        <v>173</v>
      </c>
      <c r="AT11">
        <f>AVERAGE(B114:J118)</f>
        <v>298.53658536585368</v>
      </c>
      <c r="AU11">
        <f>STDEV(B114:J118)</f>
        <v>75.736499642172433</v>
      </c>
      <c r="AX11" t="s">
        <v>173</v>
      </c>
      <c r="AY11">
        <f>AVERAGE(N114:V118)</f>
        <v>40.774999999999999</v>
      </c>
      <c r="AZ11">
        <f>STDEV(N114:V118)</f>
        <v>14.055727001420513</v>
      </c>
      <c r="BC11" t="s">
        <v>173</v>
      </c>
      <c r="BD11">
        <f>N119</f>
        <v>48.166666666666664</v>
      </c>
      <c r="BE11">
        <f>STDEV(N114:N116)</f>
        <v>7.3711147958320042</v>
      </c>
      <c r="BH11" t="s">
        <v>173</v>
      </c>
      <c r="BI11">
        <f>O119</f>
        <v>37.799999999999997</v>
      </c>
      <c r="BJ11">
        <f>STDEV(O114:O118)</f>
        <v>12.799414049088343</v>
      </c>
      <c r="BM11" t="s">
        <v>173</v>
      </c>
      <c r="BN11">
        <f>P119</f>
        <v>46.4</v>
      </c>
      <c r="BO11">
        <f>STDEV(P114:P118)</f>
        <v>9.1610588907614918</v>
      </c>
      <c r="BR11" t="s">
        <v>173</v>
      </c>
      <c r="BS11">
        <f>Q119</f>
        <v>60.9</v>
      </c>
      <c r="BT11">
        <f>STDEV(Q114:Q118)</f>
        <v>14.707141122597559</v>
      </c>
      <c r="BW11" t="s">
        <v>173</v>
      </c>
      <c r="BX11">
        <f>R119</f>
        <v>45.4</v>
      </c>
      <c r="BY11">
        <f>STDEV(R114:R118)</f>
        <v>5.727128425310557</v>
      </c>
      <c r="CB11" t="s">
        <v>173</v>
      </c>
      <c r="CC11">
        <f>S119</f>
        <v>36.700000000000003</v>
      </c>
      <c r="CD11">
        <f>STDEV(S114:S118)</f>
        <v>14.127101613565326</v>
      </c>
      <c r="CG11" t="s">
        <v>173</v>
      </c>
      <c r="CH11">
        <f>T119</f>
        <v>35.25</v>
      </c>
      <c r="CI11">
        <f>STDEV(T114:T115)</f>
        <v>6.0104076400856536</v>
      </c>
      <c r="CL11" t="s">
        <v>173</v>
      </c>
      <c r="CM11">
        <f>U119</f>
        <v>30.2</v>
      </c>
      <c r="CN11">
        <f>STDEV(U114:U118)</f>
        <v>7.8230428862431811</v>
      </c>
      <c r="CQ11" t="s">
        <v>173</v>
      </c>
      <c r="CR11">
        <f>V119</f>
        <v>25.8</v>
      </c>
      <c r="CS11">
        <f>STDEV(V114:V118)</f>
        <v>7.1902712048990232</v>
      </c>
      <c r="CV11" t="s">
        <v>436</v>
      </c>
      <c r="CW11">
        <f>AVERAGE(T441:T445)</f>
        <v>24.5</v>
      </c>
      <c r="DB11">
        <v>23</v>
      </c>
      <c r="DE11" t="s">
        <v>204</v>
      </c>
      <c r="DF11">
        <f>DB93</f>
        <v>42.3</v>
      </c>
      <c r="DG11">
        <f>STDEV(DB83:DB92)</f>
        <v>6.4429116951197578</v>
      </c>
      <c r="DK11" t="s">
        <v>173</v>
      </c>
      <c r="DL11">
        <f>AT11</f>
        <v>298.53658536585368</v>
      </c>
      <c r="DM11">
        <f>AY11</f>
        <v>40.774999999999999</v>
      </c>
      <c r="DN11">
        <f>DF10</f>
        <v>48.3</v>
      </c>
      <c r="DO11">
        <f>AU11</f>
        <v>75.736499642172433</v>
      </c>
      <c r="DP11">
        <f>AZ11</f>
        <v>14.055727001420513</v>
      </c>
      <c r="DQ11">
        <f>DG10</f>
        <v>8.5706216551400392</v>
      </c>
    </row>
    <row r="12" spans="1:125" x14ac:dyDescent="0.2">
      <c r="B12">
        <v>81.5</v>
      </c>
      <c r="C12">
        <v>58.5</v>
      </c>
      <c r="D12">
        <v>40.5</v>
      </c>
      <c r="E12">
        <v>70</v>
      </c>
      <c r="F12">
        <v>46.5</v>
      </c>
      <c r="G12">
        <v>40.5</v>
      </c>
      <c r="H12">
        <v>34.5</v>
      </c>
      <c r="I12">
        <v>31</v>
      </c>
      <c r="J12">
        <v>35</v>
      </c>
      <c r="K12" s="11" t="s">
        <v>102</v>
      </c>
      <c r="L12" t="s">
        <v>130</v>
      </c>
      <c r="N12">
        <v>32.5</v>
      </c>
      <c r="O12">
        <v>24</v>
      </c>
      <c r="P12">
        <v>22.5</v>
      </c>
      <c r="Q12">
        <v>28</v>
      </c>
      <c r="R12">
        <v>25.5</v>
      </c>
      <c r="S12">
        <v>19.5</v>
      </c>
      <c r="T12">
        <v>17</v>
      </c>
      <c r="U12">
        <v>16</v>
      </c>
      <c r="V12">
        <v>12.5</v>
      </c>
      <c r="W12" s="11" t="s">
        <v>102</v>
      </c>
      <c r="X12" s="1" t="s">
        <v>130</v>
      </c>
      <c r="Z12" s="15" t="s">
        <v>92</v>
      </c>
      <c r="AA12" s="16">
        <f>SUM(O8:O12)</f>
        <v>120.5</v>
      </c>
      <c r="AS12" t="s">
        <v>204</v>
      </c>
      <c r="AT12">
        <f>AVERAGE(B131:J135)</f>
        <v>322.85714285714283</v>
      </c>
      <c r="AU12">
        <f>STDEV(B131:J135)</f>
        <v>89.057200011843989</v>
      </c>
      <c r="AX12" t="s">
        <v>204</v>
      </c>
      <c r="AY12">
        <f>AVERAGE(N131:V135)</f>
        <v>38.702702702702702</v>
      </c>
      <c r="AZ12">
        <f>STDEV(O131:V135)</f>
        <v>14.484407065808664</v>
      </c>
      <c r="BC12" t="s">
        <v>204</v>
      </c>
      <c r="BD12" s="39" t="s">
        <v>206</v>
      </c>
      <c r="BE12" s="39"/>
      <c r="BF12" s="39"/>
      <c r="BH12" t="s">
        <v>204</v>
      </c>
      <c r="BI12">
        <f>O136</f>
        <v>36.4</v>
      </c>
      <c r="BJ12">
        <f>STDEV(O131:O135)</f>
        <v>8.9330845736509161</v>
      </c>
      <c r="BM12" t="s">
        <v>204</v>
      </c>
      <c r="BN12">
        <f>P136</f>
        <v>43.4</v>
      </c>
      <c r="BO12">
        <f>STDEV(P131:P135)</f>
        <v>9.3166517590817026</v>
      </c>
      <c r="BR12" t="s">
        <v>204</v>
      </c>
      <c r="BS12">
        <f>Q136</f>
        <v>62.3</v>
      </c>
      <c r="BT12">
        <f>STDEV(Q131:Q135)</f>
        <v>15.574819421104047</v>
      </c>
      <c r="BW12" t="s">
        <v>204</v>
      </c>
      <c r="BX12">
        <f>R136</f>
        <v>41.7</v>
      </c>
      <c r="BY12">
        <f>STDEV(R131:R135)</f>
        <v>6.078651166171638</v>
      </c>
      <c r="CB12" t="s">
        <v>204</v>
      </c>
      <c r="CC12">
        <f>S136</f>
        <v>35.5</v>
      </c>
      <c r="CD12">
        <f>STDEV(S131:S135)</f>
        <v>13.24764129949177</v>
      </c>
      <c r="CG12" t="s">
        <v>204</v>
      </c>
      <c r="CH12">
        <f>T136</f>
        <v>33.75</v>
      </c>
      <c r="CI12">
        <f>STDEV(T131:T132)</f>
        <v>6.7175144212722016</v>
      </c>
      <c r="CL12" t="s">
        <v>204</v>
      </c>
      <c r="CM12">
        <f>U136</f>
        <v>29.9</v>
      </c>
      <c r="CN12">
        <f>STDEV(U131:U135)</f>
        <v>6.8501824793212593</v>
      </c>
      <c r="CQ12" t="s">
        <v>204</v>
      </c>
      <c r="CR12">
        <f>V136</f>
        <v>23.7</v>
      </c>
      <c r="CS12">
        <f>STDEV(V131:V135)</f>
        <v>7.9733932550702677</v>
      </c>
      <c r="CV12" t="s">
        <v>438</v>
      </c>
      <c r="CW12">
        <f>AVERAGE(T458:T462)</f>
        <v>22.5</v>
      </c>
      <c r="DB12">
        <v>27.5</v>
      </c>
      <c r="DE12" t="s">
        <v>211</v>
      </c>
      <c r="DF12">
        <f>DB106</f>
        <v>63.85</v>
      </c>
      <c r="DG12">
        <f>STDEV(DB96:DB105)</f>
        <v>11.474730691586823</v>
      </c>
      <c r="DK12" t="s">
        <v>204</v>
      </c>
      <c r="DL12">
        <f>AT12</f>
        <v>322.85714285714283</v>
      </c>
      <c r="DM12">
        <f>AY12</f>
        <v>38.702702702702702</v>
      </c>
      <c r="DN12">
        <f>DF11</f>
        <v>42.3</v>
      </c>
      <c r="DO12">
        <f>AU12</f>
        <v>89.057200011843989</v>
      </c>
      <c r="DP12">
        <f>AZ12</f>
        <v>14.484407065808664</v>
      </c>
      <c r="DQ12">
        <f>DG11</f>
        <v>6.4429116951197578</v>
      </c>
    </row>
    <row r="13" spans="1:125" ht="17" thickBot="1" x14ac:dyDescent="0.25">
      <c r="A13" s="1" t="s">
        <v>101</v>
      </c>
      <c r="B13" s="1">
        <f>AVERAGE(B8:B12)</f>
        <v>83.5</v>
      </c>
      <c r="C13" s="1">
        <f t="shared" ref="C13:J13" si="0">AVERAGE(C8:C12)</f>
        <v>56.1</v>
      </c>
      <c r="D13" s="1">
        <f t="shared" si="0"/>
        <v>48.9</v>
      </c>
      <c r="E13" s="1">
        <f t="shared" si="0"/>
        <v>70.5</v>
      </c>
      <c r="F13" s="1">
        <f t="shared" si="0"/>
        <v>46.9</v>
      </c>
      <c r="G13" s="1">
        <f t="shared" si="0"/>
        <v>44.3</v>
      </c>
      <c r="H13" s="1">
        <f t="shared" si="0"/>
        <v>37.799999999999997</v>
      </c>
      <c r="I13" s="1">
        <f t="shared" si="0"/>
        <v>34.6</v>
      </c>
      <c r="J13" s="1">
        <f t="shared" si="0"/>
        <v>32.799999999999997</v>
      </c>
      <c r="K13" s="12">
        <f>AVERAGE(B13:J13)</f>
        <v>50.6</v>
      </c>
      <c r="L13" s="109">
        <f>STDEV(B13:J13)</f>
        <v>16.961795305922042</v>
      </c>
      <c r="M13" s="1" t="s">
        <v>101</v>
      </c>
      <c r="N13" s="1">
        <f>AVERAGE(N8:N12)</f>
        <v>31.7</v>
      </c>
      <c r="O13" s="1">
        <f t="shared" ref="O13:V13" si="1">AVERAGE(O8:O12)</f>
        <v>24.1</v>
      </c>
      <c r="P13" s="1">
        <f t="shared" si="1"/>
        <v>24.2</v>
      </c>
      <c r="Q13" s="1">
        <f t="shared" si="1"/>
        <v>33.5</v>
      </c>
      <c r="R13" s="1">
        <f t="shared" si="1"/>
        <v>25.5</v>
      </c>
      <c r="S13" s="1">
        <f t="shared" si="1"/>
        <v>23.3</v>
      </c>
      <c r="T13" s="1">
        <f t="shared" si="1"/>
        <v>15</v>
      </c>
      <c r="U13" s="1">
        <f t="shared" si="1"/>
        <v>16.899999999999999</v>
      </c>
      <c r="V13" s="1">
        <f t="shared" si="1"/>
        <v>15</v>
      </c>
      <c r="W13" s="12">
        <f>AVERAGE(N13:V13)</f>
        <v>23.244444444444447</v>
      </c>
      <c r="X13" s="109">
        <f>STDEV(N13:V13)</f>
        <v>6.7044968325578118</v>
      </c>
      <c r="Z13" s="15" t="s">
        <v>93</v>
      </c>
      <c r="AA13" s="16">
        <f>SUM(P8:P12)</f>
        <v>121</v>
      </c>
      <c r="AC13" t="s">
        <v>106</v>
      </c>
      <c r="AD13">
        <f>W13*5</f>
        <v>116.22222222222223</v>
      </c>
      <c r="AS13" t="s">
        <v>211</v>
      </c>
      <c r="AT13">
        <f>AVERAGE(B151:J155)</f>
        <v>350.71212121212119</v>
      </c>
      <c r="AU13">
        <f>STDEV(B151:J155)</f>
        <v>107.62601845504111</v>
      </c>
      <c r="AX13" t="s">
        <v>211</v>
      </c>
      <c r="AY13">
        <f>AVERAGE(N151:V155)</f>
        <v>39.984848484848484</v>
      </c>
      <c r="AZ13">
        <f>STDEV(O151:V155)</f>
        <v>16.215099468013626</v>
      </c>
      <c r="BH13" t="s">
        <v>211</v>
      </c>
      <c r="BI13">
        <f>O156</f>
        <v>35</v>
      </c>
      <c r="BJ13">
        <f>STDEV(O151:O155)</f>
        <v>9.1991847464870489</v>
      </c>
      <c r="BM13" t="s">
        <v>211</v>
      </c>
      <c r="BN13">
        <f>P156</f>
        <v>45.6</v>
      </c>
      <c r="BO13">
        <f>STDEV(P151:P155)</f>
        <v>9.8704103258172697</v>
      </c>
      <c r="BR13" t="s">
        <v>211</v>
      </c>
      <c r="BS13">
        <f>Q156</f>
        <v>65.2</v>
      </c>
      <c r="BT13">
        <f>STDEV(Q151:Q155)</f>
        <v>16.265761586842462</v>
      </c>
      <c r="BW13" t="s">
        <v>211</v>
      </c>
      <c r="BX13">
        <f>R156</f>
        <v>41.1</v>
      </c>
      <c r="BY13">
        <f>STDEV(R151:R155)</f>
        <v>6.8501824793212762</v>
      </c>
      <c r="CB13" t="s">
        <v>211</v>
      </c>
      <c r="CC13">
        <f>S156</f>
        <v>37</v>
      </c>
      <c r="CD13">
        <f>STDEV(S151:S155)</f>
        <v>14.456832294800961</v>
      </c>
      <c r="CG13" t="s">
        <v>211</v>
      </c>
      <c r="CH13" s="39" t="s">
        <v>206</v>
      </c>
      <c r="CI13" s="39"/>
      <c r="CJ13" s="39"/>
      <c r="CL13" t="s">
        <v>211</v>
      </c>
      <c r="CM13">
        <f>U156</f>
        <v>28</v>
      </c>
      <c r="CN13">
        <f>STDEV(U151:U153)</f>
        <v>5.6789083458002736</v>
      </c>
      <c r="CQ13" t="s">
        <v>211</v>
      </c>
      <c r="CR13">
        <f>V156</f>
        <v>23.2</v>
      </c>
      <c r="CS13">
        <f>STDEV(V151:V155)</f>
        <v>6.8520070052503632</v>
      </c>
      <c r="CV13" t="s">
        <v>442</v>
      </c>
      <c r="CW13" s="39" t="s">
        <v>459</v>
      </c>
      <c r="CX13" s="39"/>
      <c r="CY13" s="39"/>
      <c r="DB13">
        <v>25.5</v>
      </c>
      <c r="DE13" t="s">
        <v>220</v>
      </c>
      <c r="DF13">
        <f>DB119</f>
        <v>67.150000000000006</v>
      </c>
      <c r="DG13">
        <f>STDEV(DB109:DB118)</f>
        <v>25.315838257238628</v>
      </c>
      <c r="DK13" t="s">
        <v>211</v>
      </c>
      <c r="DL13">
        <f>AT13</f>
        <v>350.71212121212119</v>
      </c>
      <c r="DM13">
        <f>AY13</f>
        <v>39.984848484848484</v>
      </c>
      <c r="DN13">
        <f>DF12</f>
        <v>63.85</v>
      </c>
      <c r="DO13">
        <f>AU13</f>
        <v>107.62601845504111</v>
      </c>
      <c r="DP13">
        <f>AZ13</f>
        <v>16.215099468013626</v>
      </c>
      <c r="DQ13">
        <f>DG12</f>
        <v>11.474730691586823</v>
      </c>
    </row>
    <row r="14" spans="1:125" x14ac:dyDescent="0.2">
      <c r="Z14" s="15" t="s">
        <v>94</v>
      </c>
      <c r="AA14" s="16">
        <f>SUM(Q8:Q12)</f>
        <v>167.5</v>
      </c>
      <c r="AC14" t="s">
        <v>107</v>
      </c>
      <c r="AD14">
        <f>AD13*0.075</f>
        <v>8.7166666666666668</v>
      </c>
      <c r="AS14" t="s">
        <v>220</v>
      </c>
      <c r="AT14">
        <f>AVERAGE(B170:J174)</f>
        <v>357.44285714285712</v>
      </c>
      <c r="AU14">
        <f>STDEV(B170:J174)</f>
        <v>118.82251788403799</v>
      </c>
      <c r="AX14" t="s">
        <v>220</v>
      </c>
      <c r="AY14">
        <f>AVERAGE(N170:V174)</f>
        <v>45</v>
      </c>
      <c r="AZ14">
        <f>STDEV(N170:V174)</f>
        <v>18.907670401189037</v>
      </c>
      <c r="BH14" t="s">
        <v>220</v>
      </c>
      <c r="BI14">
        <f>O175</f>
        <v>41.9</v>
      </c>
      <c r="BJ14">
        <f>STDEV(O170:O174)</f>
        <v>13.121547164873515</v>
      </c>
      <c r="BM14" t="s">
        <v>220</v>
      </c>
      <c r="BN14">
        <f>P175</f>
        <v>49</v>
      </c>
      <c r="BO14">
        <f>STDEV(P170:P174)</f>
        <v>9.8742088290657488</v>
      </c>
      <c r="BR14" t="s">
        <v>220</v>
      </c>
      <c r="BS14">
        <f>Q175</f>
        <v>73.3</v>
      </c>
      <c r="BT14">
        <f>STDEV(Q170:Q174)</f>
        <v>21.206131188880253</v>
      </c>
      <c r="BW14" t="s">
        <v>220</v>
      </c>
      <c r="BX14">
        <f>R175</f>
        <v>46.8</v>
      </c>
      <c r="BY14">
        <f>STDEV(R170:R174)</f>
        <v>5.901271049528213</v>
      </c>
      <c r="CB14" t="s">
        <v>220</v>
      </c>
      <c r="CC14">
        <f>S175</f>
        <v>42.6</v>
      </c>
      <c r="CD14">
        <f>STDEV(S170:S174)</f>
        <v>18.311198759229288</v>
      </c>
      <c r="CL14" t="s">
        <v>220</v>
      </c>
      <c r="CM14">
        <f>U175</f>
        <v>30.166666666666668</v>
      </c>
      <c r="CN14">
        <f>STDEV(U170:U172)</f>
        <v>7.8475049113290307</v>
      </c>
      <c r="CQ14" t="s">
        <v>220</v>
      </c>
      <c r="CR14">
        <f>V175</f>
        <v>25.3</v>
      </c>
      <c r="CS14">
        <f>STDEV(V170:V174)</f>
        <v>6.7230945255886478</v>
      </c>
      <c r="DB14">
        <v>21.5</v>
      </c>
      <c r="DE14" t="s">
        <v>219</v>
      </c>
      <c r="DF14" s="46"/>
      <c r="DG14" s="46"/>
      <c r="DK14" t="s">
        <v>220</v>
      </c>
      <c r="DL14">
        <f>AT14</f>
        <v>357.44285714285712</v>
      </c>
      <c r="DM14">
        <f>AY14</f>
        <v>45</v>
      </c>
      <c r="DN14">
        <f>DF13</f>
        <v>67.150000000000006</v>
      </c>
      <c r="DO14">
        <f>AU14</f>
        <v>118.82251788403799</v>
      </c>
      <c r="DP14">
        <f>AZ14</f>
        <v>18.907670401189037</v>
      </c>
      <c r="DQ14">
        <f>DG13</f>
        <v>25.315838257238628</v>
      </c>
    </row>
    <row r="15" spans="1:125" x14ac:dyDescent="0.2">
      <c r="A15" t="s">
        <v>130</v>
      </c>
      <c r="B15" s="108">
        <f>STDEV(B8:B12)</f>
        <v>3.4820970692960298</v>
      </c>
      <c r="C15" s="108">
        <f t="shared" ref="C15:J15" si="2">STDEV(C8:C12)</f>
        <v>4.3789268091622633</v>
      </c>
      <c r="D15" s="108">
        <f t="shared" si="2"/>
        <v>7.427987614421566</v>
      </c>
      <c r="E15" s="108">
        <f t="shared" si="2"/>
        <v>5.2796780204857185</v>
      </c>
      <c r="F15" s="108">
        <f t="shared" si="2"/>
        <v>3.697972417420119</v>
      </c>
      <c r="G15" s="108">
        <f t="shared" si="2"/>
        <v>4.4805133634439702</v>
      </c>
      <c r="H15" s="108">
        <f t="shared" si="2"/>
        <v>4.0093640393458907</v>
      </c>
      <c r="I15" s="108">
        <f t="shared" si="2"/>
        <v>2.7248853186877424</v>
      </c>
      <c r="J15" s="108">
        <f t="shared" si="2"/>
        <v>1.7888543819998317</v>
      </c>
      <c r="M15" t="s">
        <v>130</v>
      </c>
      <c r="N15" s="108">
        <f>STDEV(N8:N12)</f>
        <v>0.57008771254956891</v>
      </c>
      <c r="O15" s="108">
        <f t="shared" ref="O15:V15" si="3">STDEV(O8:O12)</f>
        <v>3.5249113464029072</v>
      </c>
      <c r="P15" s="108">
        <f t="shared" si="3"/>
        <v>3.3837848631377327</v>
      </c>
      <c r="Q15" s="108">
        <f t="shared" si="3"/>
        <v>4.0311288741492746</v>
      </c>
      <c r="R15" s="108">
        <f t="shared" si="3"/>
        <v>3.0413812651491097</v>
      </c>
      <c r="S15" s="108">
        <f t="shared" si="3"/>
        <v>3.1741140496207829</v>
      </c>
      <c r="T15" s="108">
        <f t="shared" si="3"/>
        <v>2.5248762345905194</v>
      </c>
      <c r="U15" s="108">
        <f t="shared" si="3"/>
        <v>3.0903074280724905</v>
      </c>
      <c r="V15" s="108">
        <f t="shared" si="3"/>
        <v>2</v>
      </c>
      <c r="Z15" s="15" t="s">
        <v>95</v>
      </c>
      <c r="AA15" s="16">
        <f>SUM(R8:R12)</f>
        <v>127.5</v>
      </c>
      <c r="AS15" t="s">
        <v>219</v>
      </c>
      <c r="AT15" s="47"/>
      <c r="AU15" s="47"/>
      <c r="AX15" t="s">
        <v>219</v>
      </c>
      <c r="AY15" s="46"/>
      <c r="AZ15" s="46"/>
      <c r="BH15" t="s">
        <v>219</v>
      </c>
      <c r="BI15" s="46"/>
      <c r="BJ15" s="46"/>
      <c r="BM15" t="s">
        <v>219</v>
      </c>
      <c r="BN15" s="46"/>
      <c r="BO15" s="46"/>
      <c r="BR15" t="s">
        <v>219</v>
      </c>
      <c r="BS15" s="46"/>
      <c r="BT15" s="46"/>
      <c r="BW15" t="s">
        <v>219</v>
      </c>
      <c r="BX15" s="46"/>
      <c r="BY15" s="46"/>
      <c r="CB15" t="s">
        <v>219</v>
      </c>
      <c r="CC15" s="46"/>
      <c r="CD15" s="46"/>
      <c r="CL15" t="s">
        <v>219</v>
      </c>
      <c r="CM15" s="46"/>
      <c r="CN15" s="46"/>
      <c r="CQ15" t="s">
        <v>219</v>
      </c>
      <c r="CR15" s="46"/>
      <c r="CS15" s="46"/>
      <c r="DA15" t="s">
        <v>54</v>
      </c>
      <c r="DB15" s="1">
        <f>AVERAGE(DB5:DB14)</f>
        <v>24.75</v>
      </c>
      <c r="DE15" t="s">
        <v>227</v>
      </c>
      <c r="DF15">
        <f>DB134</f>
        <v>92.8</v>
      </c>
      <c r="DG15">
        <f>STDEV(DB124:DB133)</f>
        <v>25.765178913495731</v>
      </c>
      <c r="DK15" t="s">
        <v>219</v>
      </c>
      <c r="DL15" s="46"/>
      <c r="DM15" s="46"/>
    </row>
    <row r="16" spans="1:125" x14ac:dyDescent="0.2">
      <c r="Z16" s="15" t="s">
        <v>96</v>
      </c>
      <c r="AA16" s="16">
        <f>SUM(S8:S12)</f>
        <v>116.5</v>
      </c>
      <c r="AS16" t="s">
        <v>227</v>
      </c>
      <c r="AT16">
        <f>AVERAGE(B186:J191)</f>
        <v>395.69354838709677</v>
      </c>
      <c r="AU16">
        <f>STDEV(B186:J191)</f>
        <v>151.99669280499467</v>
      </c>
      <c r="AX16" t="s">
        <v>227</v>
      </c>
      <c r="AY16">
        <f>AVERAGE(N186:V190)</f>
        <v>49.575757575757578</v>
      </c>
      <c r="AZ16">
        <f>STDEV(N186:V190)</f>
        <v>24.383370746051376</v>
      </c>
      <c r="BH16" t="s">
        <v>227</v>
      </c>
      <c r="BI16">
        <f>O191</f>
        <v>45</v>
      </c>
      <c r="BJ16">
        <f>STDEV(O186:O190)</f>
        <v>21.857492994394395</v>
      </c>
      <c r="BM16" t="s">
        <v>227</v>
      </c>
      <c r="BN16">
        <f>P191</f>
        <v>56.9</v>
      </c>
      <c r="BO16">
        <f>STDEV(P186:P190)</f>
        <v>9.0719347440333902</v>
      </c>
      <c r="BR16" t="s">
        <v>227</v>
      </c>
      <c r="BS16">
        <f>Q191</f>
        <v>83.2</v>
      </c>
      <c r="BT16">
        <f>STDEV(Q186:Q190)</f>
        <v>31.513092517237986</v>
      </c>
      <c r="BW16" t="s">
        <v>227</v>
      </c>
      <c r="BX16">
        <f>R191</f>
        <v>49.5</v>
      </c>
      <c r="BY16">
        <f>STDEV(R186:R190)</f>
        <v>5.9686681931566614</v>
      </c>
      <c r="CB16" t="s">
        <v>227</v>
      </c>
      <c r="CC16">
        <f>S191</f>
        <v>44.7</v>
      </c>
      <c r="CD16">
        <f>STDEV(S186:S190)</f>
        <v>24.966477524873223</v>
      </c>
      <c r="CL16" t="s">
        <v>227</v>
      </c>
      <c r="CM16">
        <f>U191</f>
        <v>34.166666666666664</v>
      </c>
      <c r="CN16">
        <f>STDEV(U186:U190)</f>
        <v>15.019431857874427</v>
      </c>
      <c r="CQ16" t="s">
        <v>227</v>
      </c>
      <c r="CR16">
        <f>V191</f>
        <v>27.4</v>
      </c>
      <c r="CS16">
        <f>STDEV(V186:V190)</f>
        <v>10.126697388586269</v>
      </c>
      <c r="DE16" t="s">
        <v>231</v>
      </c>
      <c r="DF16">
        <f>DB147</f>
        <v>120.45</v>
      </c>
      <c r="DG16">
        <f>STDEV(DB137:DB146)</f>
        <v>21.533501031338755</v>
      </c>
      <c r="DK16" t="s">
        <v>227</v>
      </c>
      <c r="DL16">
        <f t="shared" ref="DL16:DL21" si="4">AT16</f>
        <v>395.69354838709677</v>
      </c>
      <c r="DM16">
        <f t="shared" ref="DM16:DM21" si="5">AY16</f>
        <v>49.575757575757578</v>
      </c>
      <c r="DN16">
        <f t="shared" ref="DN16:DN21" si="6">DF15</f>
        <v>92.8</v>
      </c>
      <c r="DO16">
        <f t="shared" ref="DO16:DO21" si="7">AU16</f>
        <v>151.99669280499467</v>
      </c>
      <c r="DP16">
        <f t="shared" ref="DP16:DP21" si="8">AZ16</f>
        <v>24.383370746051376</v>
      </c>
      <c r="DQ16">
        <f t="shared" ref="DQ16:DQ21" si="9">DG15</f>
        <v>25.765178913495731</v>
      </c>
    </row>
    <row r="17" spans="1:121" x14ac:dyDescent="0.2">
      <c r="Z17" s="15" t="s">
        <v>97</v>
      </c>
      <c r="AA17" s="16">
        <f>SUM(T8:T12)</f>
        <v>75</v>
      </c>
      <c r="AC17" t="s">
        <v>137</v>
      </c>
      <c r="AS17" t="s">
        <v>231</v>
      </c>
      <c r="AT17">
        <f>AVERAGE(B204:J209)</f>
        <v>432.88333333333333</v>
      </c>
      <c r="AU17">
        <f>STDEV(B204:J209)</f>
        <v>185.22249823003338</v>
      </c>
      <c r="AX17" t="s">
        <v>231</v>
      </c>
      <c r="AY17">
        <f>AVERAGE(N204:V208)</f>
        <v>61.545454545454547</v>
      </c>
      <c r="AZ17">
        <f>STDEV(N204:V208)</f>
        <v>31.179010276437289</v>
      </c>
      <c r="BH17" t="s">
        <v>231</v>
      </c>
      <c r="BI17">
        <f>O209</f>
        <v>53.4</v>
      </c>
      <c r="BJ17">
        <f>STDEV(O204:O208)</f>
        <v>26.667864556428214</v>
      </c>
      <c r="BM17" t="s">
        <v>231</v>
      </c>
      <c r="BN17">
        <f>P209</f>
        <v>71.5</v>
      </c>
      <c r="BO17">
        <f>STDEV(P204:P208)</f>
        <v>20.460327465610124</v>
      </c>
      <c r="BR17" t="s">
        <v>231</v>
      </c>
      <c r="BS17">
        <f>Q209</f>
        <v>99.3</v>
      </c>
      <c r="BT17">
        <f>STDEV(Q204:Q208)</f>
        <v>40.391211915464986</v>
      </c>
      <c r="BW17" t="s">
        <v>231</v>
      </c>
      <c r="BX17">
        <f>R209</f>
        <v>63.7</v>
      </c>
      <c r="BY17">
        <f>STDEV(R204:R208)</f>
        <v>11.546644534235902</v>
      </c>
      <c r="CB17" t="s">
        <v>231</v>
      </c>
      <c r="CC17">
        <f>S209</f>
        <v>56.5</v>
      </c>
      <c r="CD17">
        <f>STDEV(S204:S208)</f>
        <v>37.193749474878167</v>
      </c>
      <c r="CL17" t="s">
        <v>231</v>
      </c>
      <c r="CM17">
        <f>U209</f>
        <v>43.333333333333336</v>
      </c>
      <c r="CN17">
        <f>STDEV(U204:U208)</f>
        <v>20.520315137281237</v>
      </c>
      <c r="CQ17" t="s">
        <v>231</v>
      </c>
      <c r="CR17">
        <f>V209</f>
        <v>35.799999999999997</v>
      </c>
      <c r="CS17">
        <f>STDEV(V204:V208)</f>
        <v>13.604227284193691</v>
      </c>
      <c r="DA17" s="6" t="s">
        <v>145</v>
      </c>
      <c r="DB17" s="6" t="s">
        <v>53</v>
      </c>
      <c r="DE17" t="s">
        <v>234</v>
      </c>
      <c r="DF17">
        <f>DB157</f>
        <v>139.35714285714286</v>
      </c>
      <c r="DG17">
        <f>STDEV(DB150:DB156)</f>
        <v>13.375083444332493</v>
      </c>
      <c r="DK17" t="s">
        <v>231</v>
      </c>
      <c r="DL17">
        <f t="shared" si="4"/>
        <v>432.88333333333333</v>
      </c>
      <c r="DM17">
        <f t="shared" si="5"/>
        <v>61.545454545454547</v>
      </c>
      <c r="DN17">
        <f t="shared" si="6"/>
        <v>120.45</v>
      </c>
      <c r="DO17">
        <f t="shared" si="7"/>
        <v>185.22249823003338</v>
      </c>
      <c r="DP17">
        <f t="shared" si="8"/>
        <v>31.179010276437289</v>
      </c>
      <c r="DQ17">
        <f t="shared" si="9"/>
        <v>21.533501031338755</v>
      </c>
    </row>
    <row r="18" spans="1:121" x14ac:dyDescent="0.2">
      <c r="Z18" s="15" t="s">
        <v>98</v>
      </c>
      <c r="AA18" s="16">
        <f>SUM(U8:U12)</f>
        <v>84.5</v>
      </c>
      <c r="AC18" t="s">
        <v>136</v>
      </c>
      <c r="AS18" t="s">
        <v>234</v>
      </c>
      <c r="AT18">
        <f>AVERAGE(B227:J232)</f>
        <v>412.01851851851853</v>
      </c>
      <c r="AU18">
        <f>STDEV(B227:J232)</f>
        <v>185.71268553050319</v>
      </c>
      <c r="AX18" t="s">
        <v>234</v>
      </c>
      <c r="AY18">
        <f>AVERAGE(N227:V231)</f>
        <v>62.06666666666667</v>
      </c>
      <c r="AZ18">
        <f>STDEV(N227:V231)</f>
        <v>35.744961866682345</v>
      </c>
      <c r="BH18" t="s">
        <v>234</v>
      </c>
      <c r="BI18">
        <f>AVERAGE(O227:O231)</f>
        <v>51.7</v>
      </c>
      <c r="BJ18">
        <f>STDEV(O227:O231)</f>
        <v>28.856541719339823</v>
      </c>
      <c r="BM18" t="s">
        <v>234</v>
      </c>
      <c r="BN18">
        <f>AVERAGE(P227:P231)</f>
        <v>74.099999999999994</v>
      </c>
      <c r="BO18">
        <f>STDEV(P227:P231)</f>
        <v>20.522548574677565</v>
      </c>
      <c r="BR18" t="s">
        <v>234</v>
      </c>
      <c r="BS18">
        <f>AVERAGE(Q227:Q231)</f>
        <v>115.75</v>
      </c>
      <c r="BT18">
        <f>STDEV(Q227:Q231)</f>
        <v>60.096450255679272</v>
      </c>
      <c r="BW18" t="s">
        <v>234</v>
      </c>
      <c r="BX18">
        <f>AVERAGE(R227:R231)</f>
        <v>65.099999999999994</v>
      </c>
      <c r="BY18">
        <f>STDEV(R227:R231)</f>
        <v>10.853570840972116</v>
      </c>
      <c r="CB18" t="s">
        <v>234</v>
      </c>
      <c r="CC18">
        <f>AVERAGE(S227:S231)</f>
        <v>41.875</v>
      </c>
      <c r="CD18">
        <f>STDEV(S227:S231)</f>
        <v>11.862932464895291</v>
      </c>
      <c r="CL18" t="s">
        <v>234</v>
      </c>
      <c r="CM18">
        <f>AVERAGE(U227:U231)</f>
        <v>42.833333333333336</v>
      </c>
      <c r="CN18">
        <f>STDEV(U227:U231)</f>
        <v>29.590257405661976</v>
      </c>
      <c r="CQ18" t="s">
        <v>234</v>
      </c>
      <c r="CR18">
        <f>AVERAGE(V227:V231)</f>
        <v>37.125</v>
      </c>
      <c r="CS18">
        <f>STDEV(V227:V231)</f>
        <v>12.841177256518709</v>
      </c>
      <c r="DA18" s="32">
        <v>43690</v>
      </c>
      <c r="DB18">
        <v>24</v>
      </c>
      <c r="DE18" t="s">
        <v>236</v>
      </c>
      <c r="DF18">
        <f>AVERAGE(DB160:DB166)</f>
        <v>107.78571428571429</v>
      </c>
      <c r="DG18">
        <f>STDEV(DB160:DB166)</f>
        <v>9.2008022424548344</v>
      </c>
      <c r="DK18" t="s">
        <v>234</v>
      </c>
      <c r="DL18">
        <f t="shared" si="4"/>
        <v>412.01851851851853</v>
      </c>
      <c r="DM18">
        <f t="shared" si="5"/>
        <v>62.06666666666667</v>
      </c>
      <c r="DN18">
        <f t="shared" si="6"/>
        <v>139.35714285714286</v>
      </c>
      <c r="DO18">
        <f t="shared" si="7"/>
        <v>185.71268553050319</v>
      </c>
      <c r="DP18">
        <f t="shared" si="8"/>
        <v>35.744961866682345</v>
      </c>
      <c r="DQ18">
        <f t="shared" si="9"/>
        <v>13.375083444332493</v>
      </c>
    </row>
    <row r="19" spans="1:121" x14ac:dyDescent="0.2">
      <c r="Z19" s="17" t="s">
        <v>99</v>
      </c>
      <c r="AA19" s="18">
        <f>SUM(V8:V12)</f>
        <v>75</v>
      </c>
      <c r="AC19" t="s">
        <v>138</v>
      </c>
      <c r="AS19" t="s">
        <v>236</v>
      </c>
      <c r="AT19">
        <f>AVERAGE(B246:J251)</f>
        <v>430.30434782608694</v>
      </c>
      <c r="AU19">
        <f>STDEV(B246:J251)</f>
        <v>218.12370026340744</v>
      </c>
      <c r="AX19" t="s">
        <v>236</v>
      </c>
      <c r="AY19">
        <f>AVERAGE(N246:V250)</f>
        <v>68.741379310344826</v>
      </c>
      <c r="AZ19">
        <f>STDEV(N246:V250)</f>
        <v>44.027511831008084</v>
      </c>
      <c r="BH19" t="s">
        <v>236</v>
      </c>
      <c r="BI19">
        <f>AVERAGE(O246:O250)</f>
        <v>56.7</v>
      </c>
      <c r="BJ19">
        <f>STDEV(O246:O250)</f>
        <v>37.569269356749537</v>
      </c>
      <c r="BM19" t="s">
        <v>236</v>
      </c>
      <c r="BN19">
        <f>AVERAGE(P246:P250)</f>
        <v>86</v>
      </c>
      <c r="BO19">
        <f>STDEV(P246:P250)</f>
        <v>29.22969380612804</v>
      </c>
      <c r="BR19" t="s">
        <v>236</v>
      </c>
      <c r="BS19">
        <f>AVERAGE(Q246:Q250)</f>
        <v>123.625</v>
      </c>
      <c r="BT19">
        <f>STDEV(Q246:Q250)</f>
        <v>81.651061434211215</v>
      </c>
      <c r="BW19" t="s">
        <v>236</v>
      </c>
      <c r="BX19">
        <f>AVERAGE(R246:R250)</f>
        <v>66.5</v>
      </c>
      <c r="BY19">
        <f>STDEV(R246:R250)</f>
        <v>13.129166005500883</v>
      </c>
      <c r="CB19" t="s">
        <v>236</v>
      </c>
      <c r="CC19">
        <f>AVERAGE(S246:S250)</f>
        <v>39.875</v>
      </c>
      <c r="CD19">
        <f>STDEV(S246:S250)</f>
        <v>7.75</v>
      </c>
      <c r="CL19" t="s">
        <v>236</v>
      </c>
      <c r="CM19">
        <f>AVERAGE(U246:U250)</f>
        <v>66.25</v>
      </c>
      <c r="CN19">
        <f>STDEV(U246:U250)</f>
        <v>54.093668760770889</v>
      </c>
      <c r="CQ19" t="s">
        <v>236</v>
      </c>
      <c r="CR19">
        <f>AVERAGE(V246:V250)</f>
        <v>40.25</v>
      </c>
      <c r="CS19">
        <f>STDEV(V246:V250)</f>
        <v>13.357270180192758</v>
      </c>
      <c r="DB19">
        <v>33.5</v>
      </c>
      <c r="DE19" t="s">
        <v>239</v>
      </c>
      <c r="DF19">
        <f>AVERAGE(DB170:DB176)</f>
        <v>131.85714285714286</v>
      </c>
      <c r="DG19">
        <f>STDEV(DB170:DB176)</f>
        <v>11.707242365712082</v>
      </c>
      <c r="DK19" t="s">
        <v>236</v>
      </c>
      <c r="DL19">
        <f t="shared" si="4"/>
        <v>430.30434782608694</v>
      </c>
      <c r="DM19">
        <f t="shared" si="5"/>
        <v>68.741379310344826</v>
      </c>
      <c r="DN19">
        <f t="shared" si="6"/>
        <v>107.78571428571429</v>
      </c>
      <c r="DO19">
        <f t="shared" si="7"/>
        <v>218.12370026340744</v>
      </c>
      <c r="DP19">
        <f t="shared" si="8"/>
        <v>44.027511831008084</v>
      </c>
      <c r="DQ19">
        <f t="shared" si="9"/>
        <v>9.2008022424548344</v>
      </c>
    </row>
    <row r="20" spans="1:121" x14ac:dyDescent="0.2">
      <c r="Y20" s="33"/>
      <c r="Z20" s="7"/>
      <c r="AA20" s="7"/>
      <c r="AB20" s="7"/>
      <c r="AC20" s="7"/>
      <c r="AD20" s="7"/>
      <c r="AE20" s="7"/>
      <c r="AF20" s="7"/>
      <c r="AG20" s="7"/>
      <c r="AH20" s="7"/>
      <c r="AI20" s="7"/>
      <c r="AJ20" s="7"/>
      <c r="AK20" s="7"/>
      <c r="AL20" s="7"/>
      <c r="AM20" s="7"/>
      <c r="AN20" s="7"/>
      <c r="AO20" s="7"/>
      <c r="AP20" s="7"/>
      <c r="AQ20" s="18"/>
      <c r="AS20" t="s">
        <v>239</v>
      </c>
      <c r="AT20">
        <f>AVERAGE(B262:J265)</f>
        <v>373.6</v>
      </c>
      <c r="AU20">
        <f>STDEV(B262:J265)</f>
        <v>189.20111654004583</v>
      </c>
      <c r="AX20" t="s">
        <v>239</v>
      </c>
      <c r="AY20">
        <f>AVERAGE(O262:V266)</f>
        <v>60.586206896551722</v>
      </c>
      <c r="AZ20">
        <f>STDEV(O262:V266)</f>
        <v>40.23792386842765</v>
      </c>
      <c r="BH20" t="s">
        <v>239</v>
      </c>
      <c r="BI20">
        <f>AVERAGE(O262:O266)</f>
        <v>48.1</v>
      </c>
      <c r="BJ20">
        <f>STDEV(O262:O266)</f>
        <v>28.152264562553405</v>
      </c>
      <c r="BM20" t="s">
        <v>239</v>
      </c>
      <c r="BN20">
        <f>AVERAGE(P262:P266)</f>
        <v>75.599999999999994</v>
      </c>
      <c r="BO20">
        <f>STDEV(P262:P266)</f>
        <v>29.490252626927429</v>
      </c>
      <c r="BR20" t="s">
        <v>239</v>
      </c>
      <c r="BS20">
        <f>AVERAGE(Q262:Q266)</f>
        <v>111.875</v>
      </c>
      <c r="BT20">
        <f>STDEV(Q262:Q266)</f>
        <v>76.040970316446291</v>
      </c>
      <c r="BW20" t="s">
        <v>239</v>
      </c>
      <c r="BX20">
        <f>AVERAGE(R262:R266)</f>
        <v>58.6</v>
      </c>
      <c r="BY20">
        <f>STDEV(R262:R266)</f>
        <v>11.496738667987552</v>
      </c>
      <c r="CB20" t="s">
        <v>239</v>
      </c>
      <c r="CC20">
        <f>AVERAGE(S262:S266)</f>
        <v>34</v>
      </c>
      <c r="CD20">
        <f>STDEV(S262:S266)</f>
        <v>8.8694231304333808</v>
      </c>
      <c r="CL20" t="s">
        <v>239</v>
      </c>
      <c r="CM20">
        <f>AVERAGE(U262:U266)</f>
        <v>58.5</v>
      </c>
      <c r="CN20">
        <f>STDEV(U262:U266)</f>
        <v>48.790367901871782</v>
      </c>
      <c r="CQ20" t="s">
        <v>239</v>
      </c>
      <c r="CR20">
        <f>AVERAGE(V262:V266)</f>
        <v>36.25</v>
      </c>
      <c r="CS20">
        <f>STDEV(V262:V266)</f>
        <v>13.419513155600443</v>
      </c>
      <c r="DB20">
        <v>26</v>
      </c>
      <c r="DE20" t="s">
        <v>258</v>
      </c>
      <c r="DF20">
        <f>DB187</f>
        <v>125.42857142857143</v>
      </c>
      <c r="DG20">
        <f>STDEV(DB180:DB186)</f>
        <v>22.284951146884939</v>
      </c>
      <c r="DK20" t="s">
        <v>239</v>
      </c>
      <c r="DL20">
        <f t="shared" si="4"/>
        <v>373.6</v>
      </c>
      <c r="DM20">
        <f t="shared" si="5"/>
        <v>60.586206896551722</v>
      </c>
      <c r="DN20">
        <f t="shared" si="6"/>
        <v>131.85714285714286</v>
      </c>
      <c r="DO20">
        <f t="shared" si="7"/>
        <v>189.20111654004583</v>
      </c>
      <c r="DP20">
        <f t="shared" si="8"/>
        <v>40.23792386842765</v>
      </c>
      <c r="DQ20">
        <f t="shared" si="9"/>
        <v>11.707242365712082</v>
      </c>
    </row>
    <row r="21" spans="1:121" x14ac:dyDescent="0.2">
      <c r="AS21" t="s">
        <v>258</v>
      </c>
      <c r="AT21">
        <f>AVERAGE(B280:J284)</f>
        <v>375.45652173913044</v>
      </c>
      <c r="AU21">
        <f>STDEV(B280:J284)</f>
        <v>222.82437606592768</v>
      </c>
      <c r="AX21" t="s">
        <v>258</v>
      </c>
      <c r="AY21">
        <f>AVERAGE(N280:V284)</f>
        <v>57.275862068965516</v>
      </c>
      <c r="AZ21">
        <f>STDEV(N280:V284)</f>
        <v>38.368882994765556</v>
      </c>
      <c r="BH21" t="s">
        <v>258</v>
      </c>
      <c r="BI21">
        <f>AVERAGE(O280:O284)</f>
        <v>45.8</v>
      </c>
      <c r="BJ21">
        <f>STDEV(O280:O284)</f>
        <v>29.940774873072336</v>
      </c>
      <c r="BM21" t="s">
        <v>258</v>
      </c>
      <c r="BN21">
        <f>AVERAGE(P280:P284)</f>
        <v>71.8</v>
      </c>
      <c r="BO21">
        <f>STDEV(P280:P284)</f>
        <v>28.858707524766245</v>
      </c>
      <c r="BR21" t="s">
        <v>258</v>
      </c>
      <c r="BS21">
        <f>AVERAGE(Q280:Q284)</f>
        <v>102.625</v>
      </c>
      <c r="BT21">
        <f>STDEV(Q280:Q284)</f>
        <v>72.281135159874182</v>
      </c>
      <c r="BW21" t="s">
        <v>258</v>
      </c>
      <c r="BX21">
        <f>AVERAGE(R280:R284)</f>
        <v>42.2</v>
      </c>
      <c r="BY21">
        <f>STDEV(R280:R284)</f>
        <v>14.686728703152374</v>
      </c>
      <c r="CB21" t="s">
        <v>258</v>
      </c>
      <c r="CC21">
        <f>AVERAGE(S280:S284)</f>
        <v>46.875</v>
      </c>
      <c r="CD21">
        <f>STDEV(S280:S284)</f>
        <v>15.228126389458859</v>
      </c>
      <c r="CL21" t="s">
        <v>258</v>
      </c>
      <c r="CM21">
        <f>AVERAGE(U280:U284)</f>
        <v>61.25</v>
      </c>
      <c r="CN21">
        <f>STDEV(U280:U284)</f>
        <v>54.800775541957435</v>
      </c>
      <c r="CQ21" t="s">
        <v>258</v>
      </c>
      <c r="CR21">
        <f>AVERAGE(V280:V284)</f>
        <v>35.375</v>
      </c>
      <c r="CS21">
        <f>STDEV(V280:V284)</f>
        <v>14.255846753759197</v>
      </c>
      <c r="DB21">
        <v>26</v>
      </c>
      <c r="DE21" t="s">
        <v>274</v>
      </c>
      <c r="DK21" t="s">
        <v>258</v>
      </c>
      <c r="DL21">
        <f t="shared" si="4"/>
        <v>375.45652173913044</v>
      </c>
      <c r="DM21">
        <f t="shared" si="5"/>
        <v>57.275862068965516</v>
      </c>
      <c r="DN21">
        <f t="shared" si="6"/>
        <v>125.42857142857143</v>
      </c>
      <c r="DO21">
        <f t="shared" si="7"/>
        <v>222.82437606592768</v>
      </c>
      <c r="DP21">
        <f t="shared" si="8"/>
        <v>38.368882994765556</v>
      </c>
      <c r="DQ21">
        <f t="shared" si="9"/>
        <v>22.284951146884939</v>
      </c>
    </row>
    <row r="22" spans="1:121" ht="17" thickBot="1" x14ac:dyDescent="0.25">
      <c r="Z22" s="22" t="s">
        <v>134</v>
      </c>
      <c r="AA22" s="23" t="s">
        <v>142</v>
      </c>
      <c r="AS22" t="s">
        <v>274</v>
      </c>
      <c r="AX22" t="s">
        <v>274</v>
      </c>
      <c r="BH22" t="s">
        <v>274</v>
      </c>
      <c r="BM22" t="s">
        <v>274</v>
      </c>
      <c r="BR22" t="s">
        <v>274</v>
      </c>
      <c r="BW22" t="s">
        <v>274</v>
      </c>
      <c r="CB22" t="s">
        <v>274</v>
      </c>
      <c r="CL22" t="s">
        <v>274</v>
      </c>
      <c r="CQ22" t="s">
        <v>274</v>
      </c>
      <c r="DB22">
        <v>33</v>
      </c>
      <c r="DE22" t="s">
        <v>279</v>
      </c>
      <c r="DF22">
        <f>AVERAGE(DB192:DB198)</f>
        <v>125.21428571428571</v>
      </c>
      <c r="DG22">
        <f>STDEV(DB192:DB198)</f>
        <v>17.449587251224433</v>
      </c>
      <c r="DK22" t="s">
        <v>274</v>
      </c>
    </row>
    <row r="23" spans="1:121" ht="17" thickBot="1" x14ac:dyDescent="0.25">
      <c r="A23" s="36">
        <v>43683</v>
      </c>
      <c r="B23" s="9" t="s">
        <v>81</v>
      </c>
      <c r="C23" s="10" t="s">
        <v>82</v>
      </c>
      <c r="D23" s="10" t="s">
        <v>83</v>
      </c>
      <c r="E23" s="10" t="s">
        <v>84</v>
      </c>
      <c r="F23" s="10" t="s">
        <v>85</v>
      </c>
      <c r="G23" s="10" t="s">
        <v>86</v>
      </c>
      <c r="H23" s="10" t="s">
        <v>87</v>
      </c>
      <c r="I23" s="10" t="s">
        <v>88</v>
      </c>
      <c r="J23" s="10" t="s">
        <v>89</v>
      </c>
      <c r="M23" s="36">
        <v>43683</v>
      </c>
      <c r="N23" s="9" t="s">
        <v>91</v>
      </c>
      <c r="O23" s="10" t="s">
        <v>92</v>
      </c>
      <c r="P23" s="10" t="s">
        <v>93</v>
      </c>
      <c r="Q23" s="10" t="s">
        <v>94</v>
      </c>
      <c r="R23" s="10" t="s">
        <v>95</v>
      </c>
      <c r="S23" s="10" t="s">
        <v>96</v>
      </c>
      <c r="T23" s="10" t="s">
        <v>97</v>
      </c>
      <c r="U23" s="10" t="s">
        <v>98</v>
      </c>
      <c r="V23" s="10" t="s">
        <v>99</v>
      </c>
      <c r="Z23" t="s">
        <v>112</v>
      </c>
      <c r="AS23" t="s">
        <v>279</v>
      </c>
      <c r="AT23">
        <f>AVERAGE(B298:J302)</f>
        <v>321.28947368421052</v>
      </c>
      <c r="AU23">
        <f>STDEV(B298:J302)</f>
        <v>167.81291797295134</v>
      </c>
      <c r="AX23" t="s">
        <v>279</v>
      </c>
      <c r="AY23">
        <f>AVERAGE(N298:V302)</f>
        <v>55.310344827586206</v>
      </c>
      <c r="AZ23">
        <f>STDEV(N298:V302)</f>
        <v>40.703942813824966</v>
      </c>
      <c r="BH23" t="s">
        <v>279</v>
      </c>
      <c r="BI23">
        <f>AVERAGE(O298:O302)</f>
        <v>40.799999999999997</v>
      </c>
      <c r="BJ23">
        <f>STDEV(O298:O302)</f>
        <v>27.126094447966516</v>
      </c>
      <c r="BM23" t="s">
        <v>279</v>
      </c>
      <c r="BN23">
        <f>AVERAGE(P298:P302)</f>
        <v>70.599999999999994</v>
      </c>
      <c r="BO23">
        <f>STDEV(P298:P302)</f>
        <v>32.274990317581818</v>
      </c>
      <c r="BR23" t="s">
        <v>279</v>
      </c>
      <c r="BS23">
        <f>AVERAGE(Q298:Q302)</f>
        <v>99.375</v>
      </c>
      <c r="BT23">
        <f>STDEV(Q298:Q302)</f>
        <v>79.064715054609962</v>
      </c>
      <c r="BW23" t="s">
        <v>279</v>
      </c>
      <c r="BX23">
        <f>AVERAGE(R298:R302)</f>
        <v>43.8</v>
      </c>
      <c r="BY23">
        <f>STDEV(R298:R302)</f>
        <v>24.481115170677985</v>
      </c>
      <c r="CB23" t="s">
        <v>279</v>
      </c>
      <c r="CC23">
        <f>AVERAGE(S298:S302)</f>
        <v>42.375</v>
      </c>
      <c r="CD23">
        <f>STDEV(S298:S302)</f>
        <v>19.301878146957616</v>
      </c>
      <c r="CL23" t="s">
        <v>279</v>
      </c>
      <c r="CM23">
        <f>AVERAGE(U298:U302)</f>
        <v>59.75</v>
      </c>
      <c r="CN23">
        <f>STDEV(U298:U302)</f>
        <v>56.922095885517074</v>
      </c>
      <c r="CQ23" t="s">
        <v>279</v>
      </c>
      <c r="CR23">
        <f>AVERAGE(V298:V302)</f>
        <v>35.375</v>
      </c>
      <c r="CS23">
        <f>STDEV(V298:V302)</f>
        <v>16.559866142776237</v>
      </c>
      <c r="DB23">
        <v>31</v>
      </c>
      <c r="DE23" t="s">
        <v>277</v>
      </c>
      <c r="DF23">
        <f>AVERAGE(DB202:DB205)</f>
        <v>149.25</v>
      </c>
      <c r="DG23">
        <f>STDEV(DB202:DB205)</f>
        <v>33.56213143807566</v>
      </c>
      <c r="DK23" t="s">
        <v>279</v>
      </c>
      <c r="DL23">
        <f>AT23</f>
        <v>321.28947368421052</v>
      </c>
      <c r="DM23">
        <f>AY23</f>
        <v>55.310344827586206</v>
      </c>
      <c r="DN23">
        <f>DF22</f>
        <v>125.21428571428571</v>
      </c>
      <c r="DO23">
        <f>AU23</f>
        <v>167.81291797295134</v>
      </c>
      <c r="DP23">
        <f>AZ23</f>
        <v>40.703942813824966</v>
      </c>
      <c r="DQ23">
        <f>DG22</f>
        <v>17.449587251224433</v>
      </c>
    </row>
    <row r="24" spans="1:121" x14ac:dyDescent="0.2">
      <c r="B24">
        <v>133</v>
      </c>
      <c r="C24">
        <v>93</v>
      </c>
      <c r="D24">
        <v>69.5</v>
      </c>
      <c r="E24">
        <v>100.5</v>
      </c>
      <c r="F24">
        <v>70.5</v>
      </c>
      <c r="G24">
        <v>62</v>
      </c>
      <c r="H24">
        <v>61.5</v>
      </c>
      <c r="I24">
        <v>57</v>
      </c>
      <c r="J24">
        <v>47</v>
      </c>
      <c r="N24">
        <v>27</v>
      </c>
      <c r="O24">
        <v>23.5</v>
      </c>
      <c r="P24">
        <v>29.5</v>
      </c>
      <c r="Q24">
        <v>27</v>
      </c>
      <c r="R24">
        <v>19.5</v>
      </c>
      <c r="S24">
        <v>20.5</v>
      </c>
      <c r="T24">
        <v>13</v>
      </c>
      <c r="U24">
        <v>17</v>
      </c>
      <c r="V24">
        <v>14.5</v>
      </c>
      <c r="Z24" s="4" t="s">
        <v>113</v>
      </c>
      <c r="AS24" t="s">
        <v>277</v>
      </c>
      <c r="AT24">
        <f>AVERAGE(B315:J319)</f>
        <v>282.10000000000002</v>
      </c>
      <c r="AU24">
        <f>STDEV(B315:J319)</f>
        <v>156.48983488090411</v>
      </c>
      <c r="AX24" t="s">
        <v>277</v>
      </c>
      <c r="AY24">
        <f>AVERAGE(N315:V319)</f>
        <v>51.172413793103445</v>
      </c>
      <c r="AZ24">
        <f>STDEV(N315:V319)</f>
        <v>39.619006050052398</v>
      </c>
      <c r="BH24" t="s">
        <v>277</v>
      </c>
      <c r="BI24">
        <f>AVERAGE(O315:O319)</f>
        <v>35</v>
      </c>
      <c r="BJ24">
        <f>STDEV(O315:O319)</f>
        <v>22.817208418209269</v>
      </c>
      <c r="BM24" t="s">
        <v>277</v>
      </c>
      <c r="BN24">
        <f>AVERAGE(P315:P319)</f>
        <v>69.3</v>
      </c>
      <c r="BO24">
        <f>STDEV(P315:P319)</f>
        <v>33.237027544592486</v>
      </c>
      <c r="BR24" t="s">
        <v>277</v>
      </c>
      <c r="BS24">
        <f>AVERAGE(Q315:Q319)</f>
        <v>90.875</v>
      </c>
      <c r="BT24">
        <f>STDEV(Q315:Q319)</f>
        <v>77.826061401906586</v>
      </c>
      <c r="BW24" t="s">
        <v>277</v>
      </c>
      <c r="BX24">
        <f>AVERAGE(R315:R319)</f>
        <v>38.9</v>
      </c>
      <c r="BY24">
        <f>STDEV(R315:R319)</f>
        <v>22.539964507514203</v>
      </c>
      <c r="CB24" t="s">
        <v>277</v>
      </c>
      <c r="CC24">
        <f>AVERAGE(S315:S319)</f>
        <v>38.75</v>
      </c>
      <c r="CD24">
        <f>STDEV(S315:S319)</f>
        <v>20.039544239661073</v>
      </c>
      <c r="CL24" t="s">
        <v>277</v>
      </c>
      <c r="CM24">
        <f>AVERAGE(U315:U319)</f>
        <v>58</v>
      </c>
      <c r="CN24">
        <f>STDEV(U315:U319)</f>
        <v>57.27564927611035</v>
      </c>
      <c r="CQ24" t="s">
        <v>277</v>
      </c>
      <c r="CR24">
        <f>AVERAGE(V315:V319)</f>
        <v>33.375</v>
      </c>
      <c r="CS24">
        <f>STDEV(V315:V319)</f>
        <v>16.069510467548994</v>
      </c>
      <c r="DB24">
        <v>29</v>
      </c>
      <c r="DE24" t="s">
        <v>283</v>
      </c>
      <c r="DF24">
        <f>AVERAGE(DB209:DB214)</f>
        <v>133.08333333333334</v>
      </c>
      <c r="DG24">
        <f>STDEV(DB209:DB214)</f>
        <v>26.633468919137545</v>
      </c>
      <c r="DK24" t="s">
        <v>277</v>
      </c>
      <c r="DL24">
        <f t="shared" ref="DL24:DL26" si="10">AT24</f>
        <v>282.10000000000002</v>
      </c>
      <c r="DM24">
        <f t="shared" ref="DM24:DM27" si="11">AY24</f>
        <v>51.172413793103445</v>
      </c>
      <c r="DN24">
        <f t="shared" ref="DN24:DN26" si="12">DF23</f>
        <v>149.25</v>
      </c>
      <c r="DO24">
        <f t="shared" ref="DO24:DO27" si="13">AU24</f>
        <v>156.48983488090411</v>
      </c>
      <c r="DP24">
        <f t="shared" ref="DP24:DP27" si="14">AZ24</f>
        <v>39.619006050052398</v>
      </c>
      <c r="DQ24">
        <f t="shared" ref="DQ24:DQ26" si="15">DG23</f>
        <v>33.56213143807566</v>
      </c>
    </row>
    <row r="25" spans="1:121" x14ac:dyDescent="0.2">
      <c r="B25">
        <v>118</v>
      </c>
      <c r="C25">
        <v>96</v>
      </c>
      <c r="D25">
        <v>61.5</v>
      </c>
      <c r="E25">
        <v>120</v>
      </c>
      <c r="F25">
        <v>78</v>
      </c>
      <c r="G25">
        <v>58.5</v>
      </c>
      <c r="H25">
        <v>53</v>
      </c>
      <c r="I25">
        <v>58.5</v>
      </c>
      <c r="J25">
        <v>49</v>
      </c>
      <c r="N25">
        <v>27.5</v>
      </c>
      <c r="O25">
        <v>20</v>
      </c>
      <c r="P25">
        <v>18.5</v>
      </c>
      <c r="Q25">
        <v>31</v>
      </c>
      <c r="R25">
        <v>27</v>
      </c>
      <c r="S25">
        <v>29</v>
      </c>
      <c r="T25">
        <v>20.5</v>
      </c>
      <c r="U25">
        <v>13.5</v>
      </c>
      <c r="V25">
        <v>14</v>
      </c>
      <c r="AS25" t="s">
        <v>283</v>
      </c>
      <c r="AT25">
        <f>AVERAGE(B334:J338)</f>
        <v>299.625</v>
      </c>
      <c r="AU25">
        <f>STDEV(B334:J338)</f>
        <v>179.16468215955211</v>
      </c>
      <c r="AX25" t="s">
        <v>283</v>
      </c>
      <c r="AY25">
        <f>AVERAGE(N334:V338)</f>
        <v>47.928571428571431</v>
      </c>
      <c r="AZ25">
        <f>STDEV(N334:V338)</f>
        <v>43.819882962613477</v>
      </c>
      <c r="BH25" t="s">
        <v>283</v>
      </c>
      <c r="BI25">
        <v>14</v>
      </c>
      <c r="BM25" t="s">
        <v>283</v>
      </c>
      <c r="BN25">
        <f>AVERAGE(P334:P336)</f>
        <v>56.166666666666664</v>
      </c>
      <c r="BO25">
        <f>STDEV(P334:P336)</f>
        <v>37.233497463081989</v>
      </c>
      <c r="BR25" t="s">
        <v>283</v>
      </c>
      <c r="BS25">
        <f>AVERAGE(Q334:Q338)</f>
        <v>88</v>
      </c>
      <c r="BT25">
        <f>STDEV(Q334:Q338)</f>
        <v>78.017092144392734</v>
      </c>
      <c r="BW25" t="s">
        <v>283</v>
      </c>
      <c r="BX25">
        <f>AVERAGE(R334:R338)</f>
        <v>30.5</v>
      </c>
      <c r="BY25">
        <f>STDEV(R334:R338)</f>
        <v>21.920310216782973</v>
      </c>
      <c r="CB25" t="s">
        <v>283</v>
      </c>
      <c r="CC25">
        <f>AVERAGE(S334:S338)</f>
        <v>20.25</v>
      </c>
      <c r="CD25">
        <f>STDEV(S334:S338)</f>
        <v>10.253048327204938</v>
      </c>
      <c r="CL25" t="s">
        <v>283</v>
      </c>
      <c r="CM25">
        <f>AVERAGE(U334:U338)</f>
        <v>59.25</v>
      </c>
      <c r="CN25">
        <f>STDEV(U334:U338)</f>
        <v>62.578950135009457</v>
      </c>
      <c r="CQ25" t="s">
        <v>283</v>
      </c>
      <c r="CR25">
        <f>AVERAGE(V334:V338)</f>
        <v>31.666666666666668</v>
      </c>
      <c r="CS25">
        <f>STDEV(V334:V338)</f>
        <v>22.892866428940987</v>
      </c>
      <c r="DB25">
        <v>27</v>
      </c>
      <c r="DE25" t="s">
        <v>299</v>
      </c>
      <c r="DF25">
        <f>AVERAGE(DB218:DB223)</f>
        <v>167.25</v>
      </c>
      <c r="DG25">
        <f>STDEV(DB218:DB223)</f>
        <v>38.887980148112604</v>
      </c>
      <c r="DK25" t="s">
        <v>283</v>
      </c>
      <c r="DL25">
        <f t="shared" si="10"/>
        <v>299.625</v>
      </c>
      <c r="DM25">
        <f t="shared" si="11"/>
        <v>47.928571428571431</v>
      </c>
      <c r="DN25">
        <f t="shared" si="12"/>
        <v>133.08333333333334</v>
      </c>
      <c r="DO25">
        <f t="shared" si="13"/>
        <v>179.16468215955211</v>
      </c>
      <c r="DP25">
        <f t="shared" si="14"/>
        <v>43.819882962613477</v>
      </c>
      <c r="DQ25">
        <f t="shared" si="15"/>
        <v>26.633468919137545</v>
      </c>
    </row>
    <row r="26" spans="1:121" x14ac:dyDescent="0.2">
      <c r="B26">
        <v>116.5</v>
      </c>
      <c r="C26">
        <v>90.5</v>
      </c>
      <c r="D26">
        <v>79</v>
      </c>
      <c r="E26">
        <v>115.5</v>
      </c>
      <c r="F26">
        <v>80.5</v>
      </c>
      <c r="G26">
        <v>75.5</v>
      </c>
      <c r="H26">
        <v>59.5</v>
      </c>
      <c r="I26">
        <v>52.5</v>
      </c>
      <c r="J26">
        <v>54</v>
      </c>
      <c r="N26">
        <v>32.5</v>
      </c>
      <c r="O26">
        <v>29.5</v>
      </c>
      <c r="P26">
        <v>21.5</v>
      </c>
      <c r="Q26">
        <v>32</v>
      </c>
      <c r="R26">
        <v>27</v>
      </c>
      <c r="S26">
        <v>27.5</v>
      </c>
      <c r="T26">
        <v>12</v>
      </c>
      <c r="U26">
        <v>12.5</v>
      </c>
      <c r="V26">
        <v>14.5</v>
      </c>
      <c r="AS26" t="s">
        <v>299</v>
      </c>
      <c r="AT26">
        <f>AVERAGE(B351:K355)</f>
        <v>255.47058823529412</v>
      </c>
      <c r="AU26">
        <f>STDEV(B351:K355)</f>
        <v>138.85508077086106</v>
      </c>
      <c r="AX26" t="s">
        <v>299</v>
      </c>
      <c r="AY26">
        <f>AVERAGE(O351:V355)</f>
        <v>47.131578947368418</v>
      </c>
      <c r="AZ26">
        <f>STDEV(O351:V355)</f>
        <v>42.071976059969458</v>
      </c>
      <c r="BH26" t="s">
        <v>299</v>
      </c>
      <c r="BI26" s="39" t="s">
        <v>206</v>
      </c>
      <c r="BJ26" s="39"/>
      <c r="BK26" s="39"/>
      <c r="BM26" t="s">
        <v>299</v>
      </c>
      <c r="BN26">
        <f>AVERAGE(P351:P355)</f>
        <v>49.166666666666664</v>
      </c>
      <c r="BO26">
        <f>STDEV(P351:P355)</f>
        <v>32.715949219506584</v>
      </c>
      <c r="BR26" t="s">
        <v>299</v>
      </c>
      <c r="BS26">
        <f>AVERAGE(Q351:Q355)</f>
        <v>82.375</v>
      </c>
      <c r="BT26">
        <f>STDEV(Q351:Q355)</f>
        <v>74.71543236395901</v>
      </c>
      <c r="BW26" t="s">
        <v>299</v>
      </c>
      <c r="BX26">
        <f>AVERAGE(R351:R355)</f>
        <v>27</v>
      </c>
      <c r="BY26">
        <f>STDEV(R351:R355)</f>
        <v>19.091883092036785</v>
      </c>
      <c r="CB26" t="s">
        <v>299</v>
      </c>
      <c r="CC26">
        <f>AVERAGE(S351)</f>
        <v>25.5</v>
      </c>
      <c r="CL26" t="s">
        <v>299</v>
      </c>
      <c r="CM26">
        <f>AVERAGE(U351:U355)</f>
        <v>54.75</v>
      </c>
      <c r="CN26">
        <f>STDEV(U351:U355)</f>
        <v>56.922095885517074</v>
      </c>
      <c r="CQ26" t="s">
        <v>299</v>
      </c>
      <c r="CR26">
        <f>AVERAGE(V351:V355)</f>
        <v>29.666666666666668</v>
      </c>
      <c r="CS26">
        <f>STDEV(V351:V355)</f>
        <v>21.623675296612582</v>
      </c>
      <c r="DB26">
        <v>30</v>
      </c>
      <c r="DE26" t="s">
        <v>304</v>
      </c>
      <c r="DK26" t="s">
        <v>299</v>
      </c>
      <c r="DL26">
        <f t="shared" si="10"/>
        <v>255.47058823529412</v>
      </c>
      <c r="DM26">
        <f t="shared" si="11"/>
        <v>47.131578947368418</v>
      </c>
      <c r="DN26">
        <f t="shared" si="12"/>
        <v>167.25</v>
      </c>
      <c r="DO26">
        <f t="shared" si="13"/>
        <v>138.85508077086106</v>
      </c>
      <c r="DP26">
        <f t="shared" si="14"/>
        <v>42.071976059969458</v>
      </c>
      <c r="DQ26">
        <f t="shared" si="15"/>
        <v>38.887980148112604</v>
      </c>
    </row>
    <row r="27" spans="1:121" ht="17" thickBot="1" x14ac:dyDescent="0.25">
      <c r="B27">
        <v>118</v>
      </c>
      <c r="C27">
        <v>87.5</v>
      </c>
      <c r="D27">
        <v>70.5</v>
      </c>
      <c r="E27">
        <v>107.5</v>
      </c>
      <c r="F27">
        <v>75</v>
      </c>
      <c r="G27">
        <v>64</v>
      </c>
      <c r="H27">
        <v>64</v>
      </c>
      <c r="I27">
        <v>73</v>
      </c>
      <c r="J27">
        <v>46.5</v>
      </c>
      <c r="N27">
        <v>31</v>
      </c>
      <c r="O27">
        <v>17</v>
      </c>
      <c r="P27">
        <v>26</v>
      </c>
      <c r="Q27">
        <v>39</v>
      </c>
      <c r="R27">
        <v>26</v>
      </c>
      <c r="S27">
        <v>22.5</v>
      </c>
      <c r="T27">
        <v>14</v>
      </c>
      <c r="U27">
        <v>21.5</v>
      </c>
      <c r="V27">
        <v>14</v>
      </c>
      <c r="Z27" s="13" t="s">
        <v>133</v>
      </c>
      <c r="AA27" s="20"/>
      <c r="AB27" s="27">
        <v>0.125</v>
      </c>
      <c r="AC27" s="30" t="s">
        <v>7</v>
      </c>
      <c r="AD27" s="29" t="s">
        <v>15</v>
      </c>
      <c r="AS27" t="s">
        <v>304</v>
      </c>
      <c r="AT27">
        <f>AVERAGE(B368:K372)</f>
        <v>261.33333333333331</v>
      </c>
      <c r="AU27">
        <f>STDEV(B368:K372)</f>
        <v>154.57507037343501</v>
      </c>
      <c r="AX27" t="s">
        <v>304</v>
      </c>
      <c r="AY27">
        <f>AVERAGE(O368:V372)</f>
        <v>46.153846153846153</v>
      </c>
      <c r="AZ27">
        <f>STDEV(O368:V372)</f>
        <v>40.961050918008588</v>
      </c>
      <c r="BM27" t="s">
        <v>304</v>
      </c>
      <c r="BN27">
        <f>AVERAGE(U370)</f>
        <v>23.5</v>
      </c>
      <c r="BR27" t="s">
        <v>304</v>
      </c>
      <c r="BS27">
        <f>AVERAGE(Q368:Q372)</f>
        <v>69.625</v>
      </c>
      <c r="BT27">
        <f>STDEV(Q368:Q372)</f>
        <v>58.590919376071696</v>
      </c>
      <c r="BW27" t="s">
        <v>304</v>
      </c>
      <c r="BX27">
        <f>AVERAGE(R368:R372)</f>
        <v>25</v>
      </c>
      <c r="BY27">
        <f>STDEV(R368:R372)</f>
        <v>18.384776310850235</v>
      </c>
      <c r="CB27" t="s">
        <v>304</v>
      </c>
      <c r="CC27" s="39" t="s">
        <v>206</v>
      </c>
      <c r="CD27" s="39"/>
      <c r="CE27" s="39"/>
      <c r="CL27" t="s">
        <v>304</v>
      </c>
      <c r="CM27">
        <f>AVERAGE(U368:U369)</f>
        <v>59</v>
      </c>
      <c r="CN27">
        <f>STDEV(U368:U369)</f>
        <v>65.760930650348925</v>
      </c>
      <c r="CQ27" t="s">
        <v>304</v>
      </c>
      <c r="CR27" s="39" t="s">
        <v>206</v>
      </c>
      <c r="CS27" s="39"/>
      <c r="CT27" s="39"/>
      <c r="DB27">
        <v>31</v>
      </c>
      <c r="DE27" t="s">
        <v>303</v>
      </c>
      <c r="DF27">
        <f>AVERAGE(DB231:DB237)</f>
        <v>104.07142857142857</v>
      </c>
      <c r="DG27">
        <f>STDEV(DB231:DB237)</f>
        <v>12.451333835606327</v>
      </c>
      <c r="DK27" t="s">
        <v>304</v>
      </c>
      <c r="DL27">
        <f t="shared" ref="DL27:DL36" si="16">AT27</f>
        <v>261.33333333333331</v>
      </c>
      <c r="DM27">
        <f t="shared" si="11"/>
        <v>46.153846153846153</v>
      </c>
      <c r="DO27">
        <f t="shared" si="13"/>
        <v>154.57507037343501</v>
      </c>
      <c r="DP27">
        <f t="shared" si="14"/>
        <v>40.961050918008588</v>
      </c>
    </row>
    <row r="28" spans="1:121" x14ac:dyDescent="0.2">
      <c r="B28">
        <v>133</v>
      </c>
      <c r="C28">
        <v>89</v>
      </c>
      <c r="D28">
        <v>87</v>
      </c>
      <c r="E28">
        <v>110</v>
      </c>
      <c r="F28">
        <v>90</v>
      </c>
      <c r="G28">
        <v>63.5</v>
      </c>
      <c r="H28">
        <v>69.5</v>
      </c>
      <c r="I28">
        <v>67.5</v>
      </c>
      <c r="J28">
        <v>59</v>
      </c>
      <c r="K28" s="11" t="s">
        <v>102</v>
      </c>
      <c r="N28">
        <v>30.5</v>
      </c>
      <c r="O28">
        <v>25</v>
      </c>
      <c r="P28">
        <v>25</v>
      </c>
      <c r="Q28">
        <v>22</v>
      </c>
      <c r="R28">
        <v>19</v>
      </c>
      <c r="S28">
        <v>16.5</v>
      </c>
      <c r="T28">
        <v>21</v>
      </c>
      <c r="U28">
        <v>17</v>
      </c>
      <c r="V28">
        <v>20</v>
      </c>
      <c r="W28" s="11" t="s">
        <v>102</v>
      </c>
      <c r="X28" s="1"/>
      <c r="Z28" s="15" t="s">
        <v>91</v>
      </c>
      <c r="AA28">
        <f>SUM(N24:N28)</f>
        <v>148.5</v>
      </c>
      <c r="AB28" s="26">
        <f>AA28*0.125</f>
        <v>18.5625</v>
      </c>
      <c r="AC28" s="26">
        <f>AB28-AD28</f>
        <v>16.706250000000001</v>
      </c>
      <c r="AD28" s="24">
        <f>AB28*0.1</f>
        <v>1.8562500000000002</v>
      </c>
      <c r="AF28" t="s">
        <v>111</v>
      </c>
      <c r="AS28" t="s">
        <v>303</v>
      </c>
      <c r="AT28">
        <f>AVERAGE(B388:K392)</f>
        <v>259.46428571428572</v>
      </c>
      <c r="AU28">
        <f>STDEV(B388:K392)</f>
        <v>156.09852217869852</v>
      </c>
      <c r="AX28" t="s">
        <v>303</v>
      </c>
      <c r="AY28">
        <f>AVERAGE(O388:V392)</f>
        <v>56.045454545454547</v>
      </c>
      <c r="AZ28">
        <f>STDEV(O388:V392)</f>
        <v>55.779232042694233</v>
      </c>
      <c r="BM28" t="s">
        <v>303</v>
      </c>
      <c r="BN28" s="39" t="s">
        <v>206</v>
      </c>
      <c r="BO28" s="39"/>
      <c r="BP28" s="39"/>
      <c r="BR28" t="s">
        <v>303</v>
      </c>
      <c r="BS28">
        <f>AVERAGE(Q388:Q392)</f>
        <v>79.625</v>
      </c>
      <c r="BT28">
        <f>STDEV(Q388:Q392)</f>
        <v>79.558547623746875</v>
      </c>
      <c r="BW28" t="s">
        <v>303</v>
      </c>
      <c r="BX28">
        <f>AVERAGE(U391)</f>
        <v>35</v>
      </c>
      <c r="CL28" t="s">
        <v>303</v>
      </c>
      <c r="CM28">
        <f>AVERAGE(U388:U390)</f>
        <v>52.333333333333336</v>
      </c>
      <c r="CN28">
        <f>STDEV(U388:U390)</f>
        <v>62.642504207074396</v>
      </c>
      <c r="DA28" t="s">
        <v>54</v>
      </c>
      <c r="DB28" s="1">
        <f>AVERAGE(DB18:DB27)</f>
        <v>29.05</v>
      </c>
      <c r="DE28" t="s">
        <v>310</v>
      </c>
      <c r="DF28">
        <f>AVERAGE(DB241:DB247)</f>
        <v>117.35714285714286</v>
      </c>
      <c r="DG28">
        <f>STDEV(DB241:DB247)</f>
        <v>24.912704733586384</v>
      </c>
      <c r="DK28" t="s">
        <v>303</v>
      </c>
      <c r="DL28">
        <f t="shared" si="16"/>
        <v>259.46428571428572</v>
      </c>
      <c r="DM28">
        <f t="shared" ref="DM28:DM36" si="17">AY28</f>
        <v>56.045454545454547</v>
      </c>
      <c r="DN28">
        <f t="shared" ref="DN28:DN36" si="18">DF27</f>
        <v>104.07142857142857</v>
      </c>
      <c r="DO28">
        <f t="shared" ref="DO28:DO36" si="19">AU28</f>
        <v>156.09852217869852</v>
      </c>
      <c r="DP28">
        <f t="shared" ref="DP28:DP36" si="20">AZ28</f>
        <v>55.779232042694233</v>
      </c>
      <c r="DQ28">
        <f t="shared" ref="DQ28:DQ36" si="21">DG27</f>
        <v>12.451333835606327</v>
      </c>
    </row>
    <row r="29" spans="1:121" ht="17" thickBot="1" x14ac:dyDescent="0.25">
      <c r="A29" s="1" t="s">
        <v>101</v>
      </c>
      <c r="B29" s="1">
        <f>AVERAGE(B24:B28)</f>
        <v>123.7</v>
      </c>
      <c r="C29" s="1">
        <f t="shared" ref="C29:J29" si="22">AVERAGE(C24:C28)</f>
        <v>91.2</v>
      </c>
      <c r="D29" s="1">
        <f t="shared" si="22"/>
        <v>73.5</v>
      </c>
      <c r="E29" s="1">
        <f t="shared" si="22"/>
        <v>110.7</v>
      </c>
      <c r="F29" s="1">
        <f t="shared" si="22"/>
        <v>78.8</v>
      </c>
      <c r="G29" s="1">
        <f t="shared" si="22"/>
        <v>64.7</v>
      </c>
      <c r="H29" s="1">
        <f t="shared" si="22"/>
        <v>61.5</v>
      </c>
      <c r="I29" s="1">
        <f t="shared" si="22"/>
        <v>61.7</v>
      </c>
      <c r="J29" s="1">
        <f t="shared" si="22"/>
        <v>51.1</v>
      </c>
      <c r="K29" s="12">
        <f>AVERAGE(B29:J29)</f>
        <v>79.655555555555566</v>
      </c>
      <c r="M29" s="1" t="s">
        <v>101</v>
      </c>
      <c r="N29" s="1">
        <f>AVERAGE(N24:N28)</f>
        <v>29.7</v>
      </c>
      <c r="O29" s="1">
        <f t="shared" ref="O29:V29" si="23">AVERAGE(O24:O28)</f>
        <v>23</v>
      </c>
      <c r="P29" s="1">
        <f t="shared" si="23"/>
        <v>24.1</v>
      </c>
      <c r="Q29" s="1">
        <f t="shared" si="23"/>
        <v>30.2</v>
      </c>
      <c r="R29" s="1">
        <f t="shared" si="23"/>
        <v>23.7</v>
      </c>
      <c r="S29" s="1">
        <f t="shared" si="23"/>
        <v>23.2</v>
      </c>
      <c r="T29" s="1">
        <f t="shared" si="23"/>
        <v>16.100000000000001</v>
      </c>
      <c r="U29" s="1">
        <f t="shared" si="23"/>
        <v>16.3</v>
      </c>
      <c r="V29" s="1">
        <f t="shared" si="23"/>
        <v>15.4</v>
      </c>
      <c r="W29" s="12">
        <f>AVERAGE(N29:V29)</f>
        <v>22.411111111111111</v>
      </c>
      <c r="X29" s="1"/>
      <c r="Z29" s="15" t="s">
        <v>92</v>
      </c>
      <c r="AA29">
        <f>SUM(O24:O28)</f>
        <v>115</v>
      </c>
      <c r="AB29" s="26">
        <f t="shared" ref="AB29:AB36" si="24">AA29*0.125</f>
        <v>14.375</v>
      </c>
      <c r="AC29" s="26">
        <f t="shared" ref="AC29:AC36" si="25">AB29-AD29</f>
        <v>12.9375</v>
      </c>
      <c r="AD29" s="24">
        <f t="shared" ref="AD29:AD36" si="26">AB29*0.1</f>
        <v>1.4375</v>
      </c>
      <c r="AF29" t="s">
        <v>114</v>
      </c>
      <c r="AS29" t="s">
        <v>310</v>
      </c>
      <c r="AT29">
        <f>AVERAGE(B404:K408)</f>
        <v>244.03571428571428</v>
      </c>
      <c r="AU29">
        <f>STDEV(B404:K408)</f>
        <v>149.04767748890006</v>
      </c>
      <c r="AX29" t="s">
        <v>310</v>
      </c>
      <c r="AY29">
        <f>AVERAGE(O404:V408)</f>
        <v>54.444444444444443</v>
      </c>
      <c r="AZ29">
        <f>STDEV(O404:V408)</f>
        <v>50.565208174967282</v>
      </c>
      <c r="BR29" t="s">
        <v>310</v>
      </c>
      <c r="BS29">
        <f>AVERAGE(Q404:Q408)</f>
        <v>88.5</v>
      </c>
      <c r="BT29">
        <f>STDEV(Q404:Q408)</f>
        <v>74.47818472546173</v>
      </c>
      <c r="BW29" t="s">
        <v>310</v>
      </c>
      <c r="BX29" s="39" t="s">
        <v>206</v>
      </c>
      <c r="BY29" s="39"/>
      <c r="BZ29" s="39"/>
      <c r="CL29" t="s">
        <v>310</v>
      </c>
      <c r="CM29">
        <f>AVERAGE(U404:U408)</f>
        <v>46.166666666666664</v>
      </c>
      <c r="CN29">
        <f>STDEV(U404:U408)</f>
        <v>42.07830002903318</v>
      </c>
      <c r="DE29" t="s">
        <v>434</v>
      </c>
      <c r="DF29">
        <f>AVERAGE(DB251:DB257)</f>
        <v>103.21428571428571</v>
      </c>
      <c r="DG29">
        <f>STDEV(DB251:DB257)</f>
        <v>21.658056897409509</v>
      </c>
      <c r="DK29" t="s">
        <v>310</v>
      </c>
      <c r="DL29">
        <f t="shared" si="16"/>
        <v>244.03571428571428</v>
      </c>
      <c r="DM29">
        <f t="shared" si="17"/>
        <v>54.444444444444443</v>
      </c>
      <c r="DN29">
        <f t="shared" si="18"/>
        <v>117.35714285714286</v>
      </c>
      <c r="DO29">
        <f t="shared" si="19"/>
        <v>149.04767748890006</v>
      </c>
      <c r="DP29">
        <f t="shared" si="20"/>
        <v>50.565208174967282</v>
      </c>
      <c r="DQ29">
        <f t="shared" si="21"/>
        <v>24.912704733586384</v>
      </c>
    </row>
    <row r="30" spans="1:121" ht="17" thickBot="1" x14ac:dyDescent="0.25">
      <c r="Z30" s="15" t="s">
        <v>93</v>
      </c>
      <c r="AA30">
        <f>SUM(P24:P28)</f>
        <v>120.5</v>
      </c>
      <c r="AB30" s="26">
        <f t="shared" si="24"/>
        <v>15.0625</v>
      </c>
      <c r="AC30" s="26">
        <f t="shared" si="25"/>
        <v>13.55625</v>
      </c>
      <c r="AD30" s="24">
        <f t="shared" si="26"/>
        <v>1.5062500000000001</v>
      </c>
      <c r="AS30" t="s">
        <v>434</v>
      </c>
      <c r="AT30">
        <f>AVERAGE(B422:K426)</f>
        <v>230.08333333333334</v>
      </c>
      <c r="AU30">
        <f>STDEV(B422:K426)</f>
        <v>126.06542913996057</v>
      </c>
      <c r="AX30" t="s">
        <v>434</v>
      </c>
      <c r="AY30">
        <f>AVERAGE(O422:V426)</f>
        <v>54.571428571428569</v>
      </c>
      <c r="AZ30">
        <f>STDEV(O422:V426)</f>
        <v>43.430431507784732</v>
      </c>
      <c r="BC30" s="34" t="s">
        <v>154</v>
      </c>
      <c r="BD30">
        <f>BD7-BD6</f>
        <v>2.8000000000000007</v>
      </c>
      <c r="BR30" t="s">
        <v>434</v>
      </c>
      <c r="BS30">
        <f>AVERAGE(Q422:Q426)</f>
        <v>98.5</v>
      </c>
      <c r="BT30">
        <f>STDEV(Q422:Q426)</f>
        <v>58.689862838483442</v>
      </c>
      <c r="CG30" s="34" t="s">
        <v>154</v>
      </c>
      <c r="CH30">
        <f t="shared" ref="CH30:CH35" si="27">CH7-CH6</f>
        <v>1.2999999999999972</v>
      </c>
      <c r="CL30" t="s">
        <v>434</v>
      </c>
      <c r="CM30">
        <f>AVERAGE(U422:U426)</f>
        <v>54.25</v>
      </c>
      <c r="CN30">
        <f>STDEV(U422:U426)</f>
        <v>37.123106012293746</v>
      </c>
      <c r="DA30" s="6" t="s">
        <v>145</v>
      </c>
      <c r="DB30" s="6" t="s">
        <v>53</v>
      </c>
      <c r="DE30" t="s">
        <v>436</v>
      </c>
      <c r="DF30">
        <f>AVERAGE(DB261:DB270)</f>
        <v>132.75</v>
      </c>
      <c r="DG30">
        <f>STDEV(DB261:DB270)</f>
        <v>29.549628687270431</v>
      </c>
      <c r="DK30" t="s">
        <v>434</v>
      </c>
      <c r="DL30">
        <f t="shared" si="16"/>
        <v>230.08333333333334</v>
      </c>
      <c r="DM30">
        <f t="shared" si="17"/>
        <v>54.571428571428569</v>
      </c>
      <c r="DN30">
        <f t="shared" si="18"/>
        <v>103.21428571428571</v>
      </c>
      <c r="DO30">
        <f t="shared" si="19"/>
        <v>126.06542913996057</v>
      </c>
      <c r="DP30">
        <f t="shared" si="20"/>
        <v>43.430431507784732</v>
      </c>
      <c r="DQ30">
        <f t="shared" si="21"/>
        <v>21.658056897409509</v>
      </c>
    </row>
    <row r="31" spans="1:121" ht="17" thickBot="1" x14ac:dyDescent="0.25">
      <c r="Z31" s="15" t="s">
        <v>94</v>
      </c>
      <c r="AA31">
        <f>SUM(Q24:Q28)</f>
        <v>151</v>
      </c>
      <c r="AB31" s="26">
        <f t="shared" si="24"/>
        <v>18.875</v>
      </c>
      <c r="AC31" s="26">
        <f t="shared" si="25"/>
        <v>16.987500000000001</v>
      </c>
      <c r="AD31" s="24">
        <f t="shared" si="26"/>
        <v>1.8875000000000002</v>
      </c>
      <c r="AS31" t="s">
        <v>436</v>
      </c>
      <c r="AT31">
        <f>AVERAGE(B441:K445)</f>
        <v>267</v>
      </c>
      <c r="AU31">
        <f>STDEV(B441:K445)</f>
        <v>133.60295655411224</v>
      </c>
      <c r="AX31" t="s">
        <v>436</v>
      </c>
      <c r="AY31">
        <f>AVERAGE(O441:V445)</f>
        <v>65</v>
      </c>
      <c r="AZ31">
        <f>STDEV(O441:V445)</f>
        <v>47.607772474670561</v>
      </c>
      <c r="BC31" s="34" t="s">
        <v>153</v>
      </c>
      <c r="BD31">
        <f>BD8-BD7</f>
        <v>8.3999999999999986</v>
      </c>
      <c r="BR31" t="s">
        <v>436</v>
      </c>
      <c r="BS31">
        <f>AVERAGE(Q441:Q445)</f>
        <v>93.75</v>
      </c>
      <c r="BT31">
        <f>STDEV(Q441:Q445)</f>
        <v>61.871843353822911</v>
      </c>
      <c r="CG31" s="34" t="s">
        <v>153</v>
      </c>
      <c r="CH31">
        <f t="shared" si="27"/>
        <v>5.2000000000000028</v>
      </c>
      <c r="CL31" t="s">
        <v>436</v>
      </c>
      <c r="CM31">
        <f>AVERAGE(U441:U445)</f>
        <v>56.5</v>
      </c>
      <c r="CN31">
        <f>STDEV(U441:U445)</f>
        <v>42.426406871192853</v>
      </c>
      <c r="DA31" s="32">
        <v>43697</v>
      </c>
      <c r="DB31">
        <v>42</v>
      </c>
      <c r="DE31" t="s">
        <v>438</v>
      </c>
      <c r="DF31">
        <f>AVERAGE(DB287:DB296)</f>
        <v>141.35</v>
      </c>
      <c r="DG31">
        <f>STDEV(DB287:DB296)</f>
        <v>39.698901468148676</v>
      </c>
      <c r="DK31" t="s">
        <v>436</v>
      </c>
      <c r="DL31">
        <f t="shared" si="16"/>
        <v>267</v>
      </c>
      <c r="DM31">
        <f t="shared" si="17"/>
        <v>65</v>
      </c>
      <c r="DN31">
        <f t="shared" si="18"/>
        <v>132.75</v>
      </c>
      <c r="DO31">
        <f t="shared" si="19"/>
        <v>133.60295655411224</v>
      </c>
      <c r="DP31">
        <f t="shared" si="20"/>
        <v>47.607772474670561</v>
      </c>
      <c r="DQ31">
        <f t="shared" si="21"/>
        <v>29.549628687270431</v>
      </c>
    </row>
    <row r="32" spans="1:121" ht="17" thickBot="1" x14ac:dyDescent="0.25">
      <c r="Z32" s="15" t="s">
        <v>95</v>
      </c>
      <c r="AA32">
        <f>SUM(R24:R28)</f>
        <v>118.5</v>
      </c>
      <c r="AB32" s="26">
        <f t="shared" si="24"/>
        <v>14.8125</v>
      </c>
      <c r="AC32" s="26">
        <f t="shared" si="25"/>
        <v>13.331250000000001</v>
      </c>
      <c r="AD32" s="24">
        <f t="shared" si="26"/>
        <v>1.4812500000000002</v>
      </c>
      <c r="AS32" t="s">
        <v>438</v>
      </c>
      <c r="AT32">
        <f>AVERAGE(B458:K462)</f>
        <v>312.5</v>
      </c>
      <c r="AU32">
        <f>STDEV(B458:K462)</f>
        <v>126.81403707791972</v>
      </c>
      <c r="AX32" t="s">
        <v>438</v>
      </c>
      <c r="AY32">
        <f>AVERAGE(O458:V462)</f>
        <v>59</v>
      </c>
      <c r="AZ32">
        <f>STDEV(O458:V462)</f>
        <v>42.851487722131658</v>
      </c>
      <c r="BC32" s="34" t="s">
        <v>165</v>
      </c>
      <c r="BD32">
        <f>BD9-BD8</f>
        <v>2</v>
      </c>
      <c r="BR32" t="s">
        <v>438</v>
      </c>
      <c r="BS32">
        <f>AVERAGE(Q458:Q462)</f>
        <v>82.5</v>
      </c>
      <c r="BT32">
        <f>STDEV(Q458:Q462)</f>
        <v>56.568542494923804</v>
      </c>
      <c r="CG32" s="34" t="s">
        <v>165</v>
      </c>
      <c r="CH32">
        <f t="shared" si="27"/>
        <v>1.7999999999999972</v>
      </c>
      <c r="CL32" t="s">
        <v>438</v>
      </c>
      <c r="CM32">
        <f>AVERAGE(U458:U462)</f>
        <v>53.75</v>
      </c>
      <c r="CN32">
        <f>STDEV(U458:U462)</f>
        <v>40.658639918226484</v>
      </c>
      <c r="DB32">
        <v>40.5</v>
      </c>
      <c r="DE32" t="s">
        <v>442</v>
      </c>
      <c r="DF32">
        <f>AVERAGE(DB300:DB309)</f>
        <v>125.85</v>
      </c>
      <c r="DG32">
        <f>STDEV(DB300:DB309)</f>
        <v>38.832296123487488</v>
      </c>
      <c r="DK32" t="s">
        <v>438</v>
      </c>
      <c r="DL32">
        <f t="shared" si="16"/>
        <v>312.5</v>
      </c>
      <c r="DM32">
        <f t="shared" si="17"/>
        <v>59</v>
      </c>
      <c r="DN32">
        <f t="shared" si="18"/>
        <v>141.35</v>
      </c>
      <c r="DO32">
        <f t="shared" si="19"/>
        <v>126.81403707791972</v>
      </c>
      <c r="DP32">
        <f t="shared" si="20"/>
        <v>42.851487722131658</v>
      </c>
      <c r="DQ32">
        <f t="shared" si="21"/>
        <v>39.698901468148676</v>
      </c>
    </row>
    <row r="33" spans="1:121" ht="17" thickBot="1" x14ac:dyDescent="0.25">
      <c r="Z33" s="15" t="s">
        <v>96</v>
      </c>
      <c r="AA33">
        <f>SUM(S24:S28)</f>
        <v>116</v>
      </c>
      <c r="AB33" s="26">
        <f t="shared" si="24"/>
        <v>14.5</v>
      </c>
      <c r="AC33" s="26">
        <f t="shared" si="25"/>
        <v>13.05</v>
      </c>
      <c r="AD33" s="24">
        <f t="shared" si="26"/>
        <v>1.4500000000000002</v>
      </c>
      <c r="AS33" t="s">
        <v>442</v>
      </c>
      <c r="AT33">
        <f>AVERAGE(B476:K480)</f>
        <v>310.8</v>
      </c>
      <c r="AU33">
        <f>STDEV(B476:K480)</f>
        <v>109.19111685480645</v>
      </c>
      <c r="AX33" t="s">
        <v>442</v>
      </c>
      <c r="AY33">
        <f>AVERAGE(O476:V480)</f>
        <v>98.75</v>
      </c>
      <c r="AZ33">
        <f>STDEV(O476:V480)</f>
        <v>25.102290732122437</v>
      </c>
      <c r="BC33" s="34" t="s">
        <v>171</v>
      </c>
      <c r="BD33">
        <f>BD10-BD9</f>
        <v>0.43333333333333712</v>
      </c>
      <c r="BR33" t="s">
        <v>442</v>
      </c>
      <c r="BS33">
        <f>AVERAGE(Q476:Q480)</f>
        <v>116.5</v>
      </c>
      <c r="CG33" s="34" t="s">
        <v>171</v>
      </c>
      <c r="CH33">
        <f t="shared" si="27"/>
        <v>-0.19999999999999929</v>
      </c>
      <c r="CL33" t="s">
        <v>442</v>
      </c>
      <c r="CM33">
        <f>AVERAGE(U476:U480)</f>
        <v>81</v>
      </c>
      <c r="DB33">
        <v>41.5</v>
      </c>
      <c r="DE33" t="s">
        <v>443</v>
      </c>
      <c r="DF33">
        <f>AVERAGE(DB313:DB320)</f>
        <v>121.3125</v>
      </c>
      <c r="DG33">
        <f>STDEV(DB313:DB320)</f>
        <v>30.956118135192597</v>
      </c>
      <c r="DK33" t="s">
        <v>442</v>
      </c>
      <c r="DL33">
        <f t="shared" si="16"/>
        <v>310.8</v>
      </c>
      <c r="DM33">
        <f t="shared" si="17"/>
        <v>98.75</v>
      </c>
      <c r="DN33">
        <f t="shared" si="18"/>
        <v>125.85</v>
      </c>
      <c r="DO33">
        <f t="shared" si="19"/>
        <v>109.19111685480645</v>
      </c>
      <c r="DP33">
        <f t="shared" si="20"/>
        <v>25.102290732122437</v>
      </c>
      <c r="DQ33">
        <f t="shared" si="21"/>
        <v>38.832296123487488</v>
      </c>
    </row>
    <row r="34" spans="1:121" ht="17" thickBot="1" x14ac:dyDescent="0.25">
      <c r="Z34" s="15" t="s">
        <v>97</v>
      </c>
      <c r="AA34">
        <f>SUM(T24:T28)</f>
        <v>80.5</v>
      </c>
      <c r="AB34" s="26">
        <f t="shared" si="24"/>
        <v>10.0625</v>
      </c>
      <c r="AC34" s="26">
        <f t="shared" si="25"/>
        <v>9.0562500000000004</v>
      </c>
      <c r="AD34" s="24">
        <f t="shared" si="26"/>
        <v>1.0062500000000001</v>
      </c>
      <c r="AS34" t="s">
        <v>443</v>
      </c>
      <c r="AT34">
        <f>AVERAGE(B494:K498)</f>
        <v>307.89999999999998</v>
      </c>
      <c r="AU34">
        <f>STDEV(B494:K498)</f>
        <v>103.27717560042007</v>
      </c>
      <c r="AX34" t="s">
        <v>443</v>
      </c>
      <c r="AY34">
        <f>AVERAGE(O494:V498)</f>
        <v>89.25</v>
      </c>
      <c r="AZ34">
        <f>STDEV(O494:V498)</f>
        <v>18.031222920256962</v>
      </c>
      <c r="BC34" s="34" t="s">
        <v>176</v>
      </c>
      <c r="BD34">
        <f>BD11-BD10</f>
        <v>4.8333333333333286</v>
      </c>
      <c r="BR34" t="s">
        <v>443</v>
      </c>
      <c r="BS34">
        <f>AVERAGE(Q494:Q498)</f>
        <v>102</v>
      </c>
      <c r="CG34" s="34" t="s">
        <v>176</v>
      </c>
      <c r="CH34">
        <f t="shared" si="27"/>
        <v>11.05</v>
      </c>
      <c r="CL34" t="s">
        <v>443</v>
      </c>
      <c r="CM34">
        <f>AVERAGE(U494:U498)</f>
        <v>76.5</v>
      </c>
      <c r="DB34">
        <v>32.5</v>
      </c>
      <c r="DE34" t="s">
        <v>445</v>
      </c>
      <c r="DF34">
        <f>AVERAGE(DB324:DB330)</f>
        <v>112.5</v>
      </c>
      <c r="DG34">
        <f>STDEV(DB324:DB330)</f>
        <v>33.714487489307423</v>
      </c>
      <c r="DK34" t="s">
        <v>443</v>
      </c>
      <c r="DL34">
        <f t="shared" si="16"/>
        <v>307.89999999999998</v>
      </c>
      <c r="DM34">
        <f t="shared" si="17"/>
        <v>89.25</v>
      </c>
      <c r="DN34">
        <f t="shared" si="18"/>
        <v>121.3125</v>
      </c>
      <c r="DO34">
        <f t="shared" si="19"/>
        <v>103.27717560042007</v>
      </c>
      <c r="DP34">
        <f t="shared" si="20"/>
        <v>18.031222920256962</v>
      </c>
      <c r="DQ34">
        <f t="shared" si="21"/>
        <v>30.956118135192597</v>
      </c>
    </row>
    <row r="35" spans="1:121" ht="17" thickBot="1" x14ac:dyDescent="0.25">
      <c r="Z35" s="15" t="s">
        <v>98</v>
      </c>
      <c r="AA35">
        <f>SUM(U24:U28)</f>
        <v>81.5</v>
      </c>
      <c r="AB35" s="26">
        <f t="shared" si="24"/>
        <v>10.1875</v>
      </c>
      <c r="AC35" s="26">
        <f t="shared" si="25"/>
        <v>9.1687499999999993</v>
      </c>
      <c r="AD35" s="24">
        <f t="shared" si="26"/>
        <v>1.01875</v>
      </c>
      <c r="AS35" t="s">
        <v>445</v>
      </c>
      <c r="AT35">
        <f>AVERAGE(B511:K515)</f>
        <v>290.75</v>
      </c>
      <c r="AU35">
        <f>STDEV(B511:K515)</f>
        <v>75.082732147056731</v>
      </c>
      <c r="AX35" t="s">
        <v>445</v>
      </c>
      <c r="AY35">
        <f>AVERAGE(O511:V515)</f>
        <v>77.25</v>
      </c>
      <c r="AZ35">
        <f>STDEV(O511:V515)</f>
        <v>19.445436482630058</v>
      </c>
      <c r="BC35" s="39" t="s">
        <v>206</v>
      </c>
      <c r="BD35" s="39"/>
      <c r="BE35" s="39"/>
      <c r="BR35" t="s">
        <v>445</v>
      </c>
      <c r="BS35">
        <f>AVERAGE(Q511:Q515)</f>
        <v>91</v>
      </c>
      <c r="CG35" s="34" t="s">
        <v>205</v>
      </c>
      <c r="CH35">
        <f t="shared" si="27"/>
        <v>-1.5</v>
      </c>
      <c r="CL35" t="s">
        <v>445</v>
      </c>
      <c r="CM35">
        <f>AVERAGE(U511:U515)</f>
        <v>63.5</v>
      </c>
      <c r="DB35">
        <v>38.5</v>
      </c>
      <c r="DE35" t="s">
        <v>447</v>
      </c>
      <c r="DF35">
        <f>AVERAGE(DB334:DB340)</f>
        <v>106.14285714285714</v>
      </c>
      <c r="DG35">
        <f>STDEV(DB334:DB340)</f>
        <v>34.900709502953148</v>
      </c>
      <c r="DK35" t="s">
        <v>445</v>
      </c>
      <c r="DL35">
        <f t="shared" si="16"/>
        <v>290.75</v>
      </c>
      <c r="DM35">
        <f t="shared" si="17"/>
        <v>77.25</v>
      </c>
      <c r="DN35">
        <f t="shared" si="18"/>
        <v>112.5</v>
      </c>
      <c r="DO35">
        <f t="shared" si="19"/>
        <v>75.082732147056731</v>
      </c>
      <c r="DP35">
        <f t="shared" si="20"/>
        <v>19.445436482630058</v>
      </c>
      <c r="DQ35">
        <f t="shared" si="21"/>
        <v>33.714487489307423</v>
      </c>
    </row>
    <row r="36" spans="1:121" x14ac:dyDescent="0.2">
      <c r="Z36" s="17" t="s">
        <v>99</v>
      </c>
      <c r="AA36" s="7">
        <f>SUM(V24:V28)</f>
        <v>77</v>
      </c>
      <c r="AB36" s="28">
        <f t="shared" si="24"/>
        <v>9.625</v>
      </c>
      <c r="AC36" s="28">
        <f t="shared" si="25"/>
        <v>8.6624999999999996</v>
      </c>
      <c r="AD36" s="25">
        <f t="shared" si="26"/>
        <v>0.96250000000000002</v>
      </c>
      <c r="AS36" t="s">
        <v>447</v>
      </c>
      <c r="AT36">
        <f>AVERAGE(B530:K534)</f>
        <v>320.75</v>
      </c>
      <c r="AU36">
        <f>STDEV(B530:K534)</f>
        <v>32.173358543987909</v>
      </c>
      <c r="AX36" t="s">
        <v>447</v>
      </c>
      <c r="AY36">
        <f>AVERAGE(O530:V534)</f>
        <v>71.75</v>
      </c>
      <c r="AZ36">
        <f>STDEV(O530:V534)</f>
        <v>19.445436482630058</v>
      </c>
      <c r="BC36" s="1"/>
      <c r="BR36" t="s">
        <v>447</v>
      </c>
      <c r="BS36">
        <f>AVERAGE(Q530:Q534)</f>
        <v>85.5</v>
      </c>
      <c r="CG36" s="39" t="s">
        <v>206</v>
      </c>
      <c r="CH36" s="39"/>
      <c r="CI36" s="39"/>
      <c r="CL36" t="s">
        <v>447</v>
      </c>
      <c r="CM36">
        <f>AVERAGE(U530:U534)</f>
        <v>58</v>
      </c>
      <c r="DB36">
        <v>35.5</v>
      </c>
      <c r="DE36" t="s">
        <v>458</v>
      </c>
      <c r="DF36">
        <f>AVERAGE(DB344:DB351)</f>
        <v>94.4375</v>
      </c>
      <c r="DG36">
        <f>STDEV(DB344:DB351)</f>
        <v>27.613968385583409</v>
      </c>
      <c r="DK36" t="s">
        <v>447</v>
      </c>
      <c r="DL36">
        <f t="shared" si="16"/>
        <v>320.75</v>
      </c>
      <c r="DM36">
        <f t="shared" si="17"/>
        <v>71.75</v>
      </c>
      <c r="DN36">
        <f t="shared" si="18"/>
        <v>106.14285714285714</v>
      </c>
      <c r="DO36">
        <f t="shared" si="19"/>
        <v>32.173358543987909</v>
      </c>
      <c r="DP36">
        <f t="shared" si="20"/>
        <v>19.445436482630058</v>
      </c>
      <c r="DQ36">
        <f t="shared" si="21"/>
        <v>34.900709502953148</v>
      </c>
    </row>
    <row r="37" spans="1:121" x14ac:dyDescent="0.2">
      <c r="Y37" s="33"/>
      <c r="Z37" s="7"/>
      <c r="AA37" s="7"/>
      <c r="AB37" s="7"/>
      <c r="AC37" s="7"/>
      <c r="AD37" s="7"/>
      <c r="AE37" s="7"/>
      <c r="AF37" s="7"/>
      <c r="AG37" s="7"/>
      <c r="AH37" s="7"/>
      <c r="AI37" s="7"/>
      <c r="AJ37" s="7"/>
      <c r="AK37" s="7"/>
      <c r="AL37" s="7"/>
      <c r="AM37" s="7"/>
      <c r="AN37" s="7"/>
      <c r="AO37" s="7"/>
      <c r="AP37" s="7"/>
      <c r="AQ37" s="18"/>
      <c r="AS37" t="s">
        <v>458</v>
      </c>
      <c r="AT37">
        <f>AVERAGE(B549:K553)</f>
        <v>301.5</v>
      </c>
      <c r="AX37" t="s">
        <v>458</v>
      </c>
      <c r="AY37">
        <f>AVERAGE(O549:V553)</f>
        <v>54.5</v>
      </c>
      <c r="BR37" t="s">
        <v>458</v>
      </c>
      <c r="BS37" s="39" t="s">
        <v>206</v>
      </c>
      <c r="BT37" s="39"/>
      <c r="BU37" s="39"/>
      <c r="CL37" t="s">
        <v>458</v>
      </c>
      <c r="CM37">
        <f>AVERAGE(U549:U552)</f>
        <v>54.5</v>
      </c>
      <c r="DB37">
        <v>29.5</v>
      </c>
      <c r="DE37" t="s">
        <v>521</v>
      </c>
      <c r="DF37">
        <f>AVERAGE(DB355:DB359)</f>
        <v>157.30000000000001</v>
      </c>
      <c r="DG37">
        <f>STDEV(DB355:DB359)</f>
        <v>52.103982573312003</v>
      </c>
      <c r="DK37" t="s">
        <v>458</v>
      </c>
      <c r="DL37">
        <f>AT37</f>
        <v>301.5</v>
      </c>
      <c r="DM37">
        <f>AY37</f>
        <v>54.5</v>
      </c>
      <c r="DN37">
        <f>DF36</f>
        <v>94.4375</v>
      </c>
      <c r="DO37">
        <f>AU37</f>
        <v>0</v>
      </c>
      <c r="DP37">
        <v>0</v>
      </c>
      <c r="DQ37">
        <f>DG36</f>
        <v>27.613968385583409</v>
      </c>
    </row>
    <row r="38" spans="1:121" x14ac:dyDescent="0.2">
      <c r="AS38" t="s">
        <v>521</v>
      </c>
      <c r="AT38">
        <f>AVERAGE(B565:K569)</f>
        <v>287.5</v>
      </c>
      <c r="AX38" t="s">
        <v>521</v>
      </c>
      <c r="AY38" s="39" t="s">
        <v>206</v>
      </c>
      <c r="AZ38" s="39"/>
      <c r="BA38" s="39"/>
      <c r="CL38" t="s">
        <v>521</v>
      </c>
      <c r="CM38" s="39" t="s">
        <v>206</v>
      </c>
      <c r="CN38" s="39"/>
      <c r="CO38" s="39"/>
      <c r="DB38">
        <v>36.5</v>
      </c>
      <c r="DE38" t="s">
        <v>519</v>
      </c>
      <c r="DF38">
        <f>AVERAGE(DB363:DB366)</f>
        <v>144.875</v>
      </c>
      <c r="DG38">
        <f>STDEV(DB363:DB366)</f>
        <v>37.617316491211866</v>
      </c>
      <c r="DK38" t="s">
        <v>521</v>
      </c>
      <c r="DL38">
        <f>AT38</f>
        <v>287.5</v>
      </c>
      <c r="DN38">
        <f>DF37</f>
        <v>157.30000000000001</v>
      </c>
      <c r="DO38">
        <v>0</v>
      </c>
      <c r="DQ38">
        <f>DG37</f>
        <v>52.103982573312003</v>
      </c>
    </row>
    <row r="39" spans="1:121" ht="17" thickBot="1" x14ac:dyDescent="0.25">
      <c r="Z39" s="22" t="s">
        <v>134</v>
      </c>
      <c r="AA39" s="23" t="s">
        <v>144</v>
      </c>
      <c r="AS39" t="s">
        <v>519</v>
      </c>
      <c r="AT39">
        <f>AVERAGE(B583:K587)</f>
        <v>270</v>
      </c>
      <c r="DB39">
        <v>37</v>
      </c>
      <c r="DE39" t="s">
        <v>520</v>
      </c>
      <c r="DK39" t="s">
        <v>519</v>
      </c>
      <c r="DL39">
        <f>AT39</f>
        <v>270</v>
      </c>
      <c r="DN39">
        <f>DF38</f>
        <v>144.875</v>
      </c>
      <c r="DO39">
        <v>0</v>
      </c>
      <c r="DQ39">
        <f>DG38</f>
        <v>37.617316491211866</v>
      </c>
    </row>
    <row r="40" spans="1:121" ht="17" thickBot="1" x14ac:dyDescent="0.25">
      <c r="Z40" t="s">
        <v>112</v>
      </c>
      <c r="AS40" t="s">
        <v>520</v>
      </c>
      <c r="DB40">
        <v>31.5</v>
      </c>
      <c r="DE40" t="s">
        <v>527</v>
      </c>
      <c r="DF40">
        <f>AVERAGE(DB372:DB374)</f>
        <v>120.66666666666667</v>
      </c>
      <c r="DG40">
        <f>STDEV(DB372:DB374)</f>
        <v>21.09699820669595</v>
      </c>
      <c r="DK40" t="s">
        <v>520</v>
      </c>
    </row>
    <row r="41" spans="1:121" ht="17" thickBot="1" x14ac:dyDescent="0.25">
      <c r="A41" s="36">
        <v>43690</v>
      </c>
      <c r="B41" s="9" t="s">
        <v>81</v>
      </c>
      <c r="C41" s="10" t="s">
        <v>82</v>
      </c>
      <c r="D41" s="10" t="s">
        <v>83</v>
      </c>
      <c r="E41" s="10" t="s">
        <v>84</v>
      </c>
      <c r="F41" s="10" t="s">
        <v>85</v>
      </c>
      <c r="G41" s="10" t="s">
        <v>86</v>
      </c>
      <c r="H41" s="10" t="s">
        <v>87</v>
      </c>
      <c r="I41" s="10" t="s">
        <v>88</v>
      </c>
      <c r="J41" s="10" t="s">
        <v>89</v>
      </c>
      <c r="M41" s="36">
        <v>43690</v>
      </c>
      <c r="N41" s="9" t="s">
        <v>91</v>
      </c>
      <c r="O41" s="10" t="s">
        <v>92</v>
      </c>
      <c r="P41" s="10" t="s">
        <v>93</v>
      </c>
      <c r="Q41" s="10" t="s">
        <v>94</v>
      </c>
      <c r="R41" s="10" t="s">
        <v>95</v>
      </c>
      <c r="S41" s="10" t="s">
        <v>96</v>
      </c>
      <c r="T41" s="10" t="s">
        <v>97</v>
      </c>
      <c r="U41" s="10" t="s">
        <v>98</v>
      </c>
      <c r="V41" s="10" t="s">
        <v>99</v>
      </c>
      <c r="Z41" s="4" t="s">
        <v>113</v>
      </c>
      <c r="AS41" t="s">
        <v>523</v>
      </c>
      <c r="AT41" s="39" t="s">
        <v>206</v>
      </c>
      <c r="AU41" s="39"/>
      <c r="AV41" s="39"/>
      <c r="DA41" t="s">
        <v>54</v>
      </c>
      <c r="DB41" s="1">
        <f>AVERAGE(DB31:DB40)</f>
        <v>36.5</v>
      </c>
      <c r="DK41" t="s">
        <v>527</v>
      </c>
      <c r="DN41">
        <f>DF40</f>
        <v>120.66666666666667</v>
      </c>
      <c r="DQ41">
        <f>DG40</f>
        <v>21.09699820669595</v>
      </c>
    </row>
    <row r="42" spans="1:121" x14ac:dyDescent="0.2">
      <c r="B42">
        <v>136</v>
      </c>
      <c r="C42">
        <v>107.5</v>
      </c>
      <c r="D42">
        <v>125</v>
      </c>
      <c r="E42">
        <v>139.5</v>
      </c>
      <c r="F42">
        <v>113</v>
      </c>
      <c r="G42">
        <v>101.5</v>
      </c>
      <c r="H42">
        <v>82.5</v>
      </c>
      <c r="I42">
        <v>77.5</v>
      </c>
      <c r="J42">
        <v>79</v>
      </c>
      <c r="N42">
        <v>33</v>
      </c>
      <c r="O42">
        <v>34</v>
      </c>
      <c r="P42">
        <v>33.5</v>
      </c>
      <c r="Q42">
        <v>25.5</v>
      </c>
      <c r="R42">
        <v>27.5</v>
      </c>
      <c r="S42">
        <v>24.5</v>
      </c>
      <c r="T42">
        <v>22.5</v>
      </c>
      <c r="U42">
        <v>21.5</v>
      </c>
      <c r="V42">
        <v>15</v>
      </c>
    </row>
    <row r="43" spans="1:121" x14ac:dyDescent="0.2">
      <c r="B43">
        <v>165</v>
      </c>
      <c r="C43">
        <v>107.5</v>
      </c>
      <c r="D43">
        <v>82.5</v>
      </c>
      <c r="E43">
        <v>133.5</v>
      </c>
      <c r="F43">
        <v>103</v>
      </c>
      <c r="G43">
        <v>76.5</v>
      </c>
      <c r="H43">
        <v>84</v>
      </c>
      <c r="I43">
        <v>82.5</v>
      </c>
      <c r="J43">
        <v>62</v>
      </c>
      <c r="N43">
        <v>36</v>
      </c>
      <c r="O43">
        <v>19.5</v>
      </c>
      <c r="P43">
        <v>29.5</v>
      </c>
      <c r="Q43">
        <v>37</v>
      </c>
      <c r="R43">
        <v>24</v>
      </c>
      <c r="S43">
        <v>30.5</v>
      </c>
      <c r="T43">
        <v>16</v>
      </c>
      <c r="U43">
        <v>20</v>
      </c>
      <c r="V43">
        <v>16</v>
      </c>
      <c r="DA43" s="6" t="s">
        <v>145</v>
      </c>
      <c r="DB43" s="6" t="s">
        <v>53</v>
      </c>
    </row>
    <row r="44" spans="1:121" x14ac:dyDescent="0.2">
      <c r="B44">
        <v>151.5</v>
      </c>
      <c r="C44">
        <v>104.5</v>
      </c>
      <c r="D44">
        <v>89.5</v>
      </c>
      <c r="E44">
        <v>144.5</v>
      </c>
      <c r="F44">
        <v>97.5</v>
      </c>
      <c r="G44">
        <v>96</v>
      </c>
      <c r="H44">
        <v>75</v>
      </c>
      <c r="I44">
        <v>93</v>
      </c>
      <c r="J44">
        <v>57</v>
      </c>
      <c r="N44">
        <v>30</v>
      </c>
      <c r="O44">
        <v>25</v>
      </c>
      <c r="P44">
        <v>22</v>
      </c>
      <c r="Q44">
        <v>35</v>
      </c>
      <c r="R44">
        <v>31</v>
      </c>
      <c r="S44">
        <v>23</v>
      </c>
      <c r="T44">
        <v>13.5</v>
      </c>
      <c r="U44">
        <v>18</v>
      </c>
      <c r="V44">
        <v>18.5</v>
      </c>
      <c r="Z44" s="13" t="s">
        <v>146</v>
      </c>
      <c r="AA44" s="20"/>
      <c r="AB44" s="27">
        <v>0.125</v>
      </c>
      <c r="AC44" s="30" t="s">
        <v>7</v>
      </c>
      <c r="AD44" s="29" t="s">
        <v>15</v>
      </c>
      <c r="DA44" s="32">
        <v>43704</v>
      </c>
      <c r="DB44">
        <v>30.5</v>
      </c>
    </row>
    <row r="45" spans="1:121" ht="17" thickBot="1" x14ac:dyDescent="0.25">
      <c r="B45">
        <v>151.5</v>
      </c>
      <c r="C45">
        <v>115</v>
      </c>
      <c r="D45">
        <v>98</v>
      </c>
      <c r="E45">
        <v>149</v>
      </c>
      <c r="F45">
        <v>99.5</v>
      </c>
      <c r="G45">
        <v>90.5</v>
      </c>
      <c r="H45">
        <v>74</v>
      </c>
      <c r="I45">
        <v>69</v>
      </c>
      <c r="J45">
        <v>80</v>
      </c>
      <c r="N45">
        <v>34</v>
      </c>
      <c r="O45">
        <v>29</v>
      </c>
      <c r="P45">
        <v>27.5</v>
      </c>
      <c r="Q45">
        <v>42</v>
      </c>
      <c r="R45">
        <v>32.5</v>
      </c>
      <c r="S45">
        <v>19</v>
      </c>
      <c r="T45">
        <v>21</v>
      </c>
      <c r="U45">
        <v>23</v>
      </c>
      <c r="V45">
        <v>13.5</v>
      </c>
      <c r="Z45" s="15" t="s">
        <v>91</v>
      </c>
      <c r="AA45">
        <f>SUM(N42:N46)</f>
        <v>162.5</v>
      </c>
      <c r="AB45" s="26">
        <f>AA45*0.125</f>
        <v>20.3125</v>
      </c>
      <c r="AC45" s="26">
        <f>AB45-AD45</f>
        <v>18.28125</v>
      </c>
      <c r="AD45" s="24">
        <f>AB45*0.1</f>
        <v>2.03125</v>
      </c>
      <c r="DB45">
        <v>44</v>
      </c>
    </row>
    <row r="46" spans="1:121" x14ac:dyDescent="0.2">
      <c r="B46">
        <v>167.5</v>
      </c>
      <c r="C46">
        <v>122.5</v>
      </c>
      <c r="D46">
        <v>95</v>
      </c>
      <c r="E46">
        <v>165.5</v>
      </c>
      <c r="F46">
        <v>88</v>
      </c>
      <c r="G46">
        <v>78</v>
      </c>
      <c r="H46">
        <v>74</v>
      </c>
      <c r="I46">
        <v>85</v>
      </c>
      <c r="J46">
        <v>80.5</v>
      </c>
      <c r="K46" s="11" t="s">
        <v>102</v>
      </c>
      <c r="N46">
        <v>29.5</v>
      </c>
      <c r="O46">
        <v>22</v>
      </c>
      <c r="P46">
        <v>24</v>
      </c>
      <c r="Q46">
        <v>33</v>
      </c>
      <c r="R46">
        <v>22.5</v>
      </c>
      <c r="S46">
        <v>29</v>
      </c>
      <c r="T46">
        <v>14</v>
      </c>
      <c r="U46">
        <v>13</v>
      </c>
      <c r="V46">
        <v>19.5</v>
      </c>
      <c r="W46" s="11" t="s">
        <v>102</v>
      </c>
      <c r="Z46" s="15" t="s">
        <v>92</v>
      </c>
      <c r="AA46">
        <f>SUM(O42:O46)</f>
        <v>129.5</v>
      </c>
      <c r="AB46" s="26">
        <f t="shared" ref="AB46:AB53" si="28">AA46*0.125</f>
        <v>16.1875</v>
      </c>
      <c r="AC46" s="26">
        <f t="shared" ref="AC46:AC53" si="29">AB46-AD46</f>
        <v>14.56875</v>
      </c>
      <c r="AD46" s="24">
        <f t="shared" ref="AD46:AD53" si="30">AB46*0.1</f>
        <v>1.6187500000000001</v>
      </c>
      <c r="AF46" t="s">
        <v>147</v>
      </c>
      <c r="DB46">
        <v>46</v>
      </c>
    </row>
    <row r="47" spans="1:121" ht="17" thickBot="1" x14ac:dyDescent="0.25">
      <c r="A47" s="1" t="s">
        <v>101</v>
      </c>
      <c r="B47" s="1">
        <f>AVERAGE(B42:B46)</f>
        <v>154.30000000000001</v>
      </c>
      <c r="C47" s="1">
        <f t="shared" ref="C47:J47" si="31">AVERAGE(C42:C46)</f>
        <v>111.4</v>
      </c>
      <c r="D47" s="1">
        <f t="shared" si="31"/>
        <v>98</v>
      </c>
      <c r="E47" s="1">
        <f t="shared" si="31"/>
        <v>146.4</v>
      </c>
      <c r="F47" s="1">
        <f t="shared" si="31"/>
        <v>100.2</v>
      </c>
      <c r="G47" s="1">
        <f t="shared" si="31"/>
        <v>88.5</v>
      </c>
      <c r="H47" s="1">
        <f t="shared" si="31"/>
        <v>77.900000000000006</v>
      </c>
      <c r="I47" s="1">
        <f t="shared" si="31"/>
        <v>81.400000000000006</v>
      </c>
      <c r="J47" s="1">
        <f t="shared" si="31"/>
        <v>71.7</v>
      </c>
      <c r="K47" s="12">
        <f>AVERAGE(B47:J47)</f>
        <v>103.31111111111112</v>
      </c>
      <c r="M47" s="1" t="s">
        <v>101</v>
      </c>
      <c r="N47" s="1">
        <f>AVERAGE(N42:N46)</f>
        <v>32.5</v>
      </c>
      <c r="O47" s="1">
        <f t="shared" ref="O47:V47" si="32">AVERAGE(O42:O46)</f>
        <v>25.9</v>
      </c>
      <c r="P47" s="1">
        <f t="shared" si="32"/>
        <v>27.3</v>
      </c>
      <c r="Q47" s="1">
        <f t="shared" si="32"/>
        <v>34.5</v>
      </c>
      <c r="R47" s="1">
        <f t="shared" si="32"/>
        <v>27.5</v>
      </c>
      <c r="S47" s="1">
        <f t="shared" si="32"/>
        <v>25.2</v>
      </c>
      <c r="T47" s="1">
        <f t="shared" si="32"/>
        <v>17.399999999999999</v>
      </c>
      <c r="U47" s="1">
        <f t="shared" si="32"/>
        <v>19.100000000000001</v>
      </c>
      <c r="V47" s="1">
        <f t="shared" si="32"/>
        <v>16.5</v>
      </c>
      <c r="W47" s="12">
        <f>AVERAGE(N47:V47)</f>
        <v>25.099999999999998</v>
      </c>
      <c r="Z47" s="15" t="s">
        <v>93</v>
      </c>
      <c r="AA47">
        <f>SUM(P42:P46)</f>
        <v>136.5</v>
      </c>
      <c r="AB47" s="26">
        <f t="shared" si="28"/>
        <v>17.0625</v>
      </c>
      <c r="AC47" s="26">
        <f t="shared" si="29"/>
        <v>15.356249999999999</v>
      </c>
      <c r="AD47" s="24">
        <f t="shared" si="30"/>
        <v>1.70625</v>
      </c>
      <c r="AF47" t="s">
        <v>148</v>
      </c>
      <c r="DB47">
        <v>35.5</v>
      </c>
    </row>
    <row r="48" spans="1:121" x14ac:dyDescent="0.2">
      <c r="Z48" s="15" t="s">
        <v>94</v>
      </c>
      <c r="AA48">
        <f>SUM(Q42:Q46)</f>
        <v>172.5</v>
      </c>
      <c r="AB48" s="26">
        <f t="shared" si="28"/>
        <v>21.5625</v>
      </c>
      <c r="AC48" s="26">
        <f t="shared" si="29"/>
        <v>19.40625</v>
      </c>
      <c r="AD48" s="24">
        <f t="shared" si="30"/>
        <v>2.15625</v>
      </c>
      <c r="AF48" t="s">
        <v>149</v>
      </c>
      <c r="DB48">
        <v>43</v>
      </c>
    </row>
    <row r="49" spans="1:109" x14ac:dyDescent="0.2">
      <c r="Z49" s="15" t="s">
        <v>95</v>
      </c>
      <c r="AA49">
        <f>SUM(R42:R46)</f>
        <v>137.5</v>
      </c>
      <c r="AB49" s="26">
        <f t="shared" si="28"/>
        <v>17.1875</v>
      </c>
      <c r="AC49" s="26">
        <f t="shared" si="29"/>
        <v>15.46875</v>
      </c>
      <c r="AD49" s="24">
        <f t="shared" si="30"/>
        <v>1.71875</v>
      </c>
      <c r="DB49">
        <v>37</v>
      </c>
    </row>
    <row r="50" spans="1:109" x14ac:dyDescent="0.2">
      <c r="Z50" s="15" t="s">
        <v>96</v>
      </c>
      <c r="AA50">
        <f>SUM(S42:S46)</f>
        <v>126</v>
      </c>
      <c r="AB50" s="26">
        <f t="shared" si="28"/>
        <v>15.75</v>
      </c>
      <c r="AC50" s="26">
        <f t="shared" si="29"/>
        <v>14.175000000000001</v>
      </c>
      <c r="AD50" s="24">
        <f t="shared" si="30"/>
        <v>1.5750000000000002</v>
      </c>
      <c r="DB50">
        <v>30</v>
      </c>
    </row>
    <row r="51" spans="1:109" x14ac:dyDescent="0.2">
      <c r="Z51" s="15" t="s">
        <v>97</v>
      </c>
      <c r="AA51">
        <f>SUM(T42:T46)</f>
        <v>87</v>
      </c>
      <c r="AB51" s="26">
        <f t="shared" si="28"/>
        <v>10.875</v>
      </c>
      <c r="AC51" s="26">
        <f t="shared" si="29"/>
        <v>9.7874999999999996</v>
      </c>
      <c r="AD51" s="24">
        <f t="shared" si="30"/>
        <v>1.0875000000000001</v>
      </c>
      <c r="DB51">
        <v>43.5</v>
      </c>
    </row>
    <row r="52" spans="1:109" ht="17" thickBot="1" x14ac:dyDescent="0.25">
      <c r="Z52" s="15" t="s">
        <v>98</v>
      </c>
      <c r="AA52">
        <f>SUM(U42:U46)</f>
        <v>95.5</v>
      </c>
      <c r="AB52" s="26">
        <f t="shared" si="28"/>
        <v>11.9375</v>
      </c>
      <c r="AC52" s="26">
        <f t="shared" si="29"/>
        <v>10.74375</v>
      </c>
      <c r="AD52" s="24">
        <f t="shared" si="30"/>
        <v>1.1937500000000001</v>
      </c>
      <c r="DB52">
        <v>32</v>
      </c>
    </row>
    <row r="53" spans="1:109" ht="17" thickBot="1" x14ac:dyDescent="0.25">
      <c r="Z53" s="17" t="s">
        <v>99</v>
      </c>
      <c r="AA53" s="7">
        <f>SUM(V42:V46)</f>
        <v>82.5</v>
      </c>
      <c r="AB53" s="28">
        <f t="shared" si="28"/>
        <v>10.3125</v>
      </c>
      <c r="AC53" s="28">
        <f t="shared" si="29"/>
        <v>9.28125</v>
      </c>
      <c r="AD53" s="25">
        <f t="shared" si="30"/>
        <v>1.03125</v>
      </c>
      <c r="BH53" s="34" t="s">
        <v>154</v>
      </c>
      <c r="BI53">
        <f t="shared" ref="BI53:BI60" si="33">BI7-BI6</f>
        <v>2.8999999999999986</v>
      </c>
      <c r="BM53" s="34" t="s">
        <v>154</v>
      </c>
      <c r="BN53">
        <f t="shared" ref="BN53:BN60" si="34">BN7-BN6</f>
        <v>3.1999999999999993</v>
      </c>
      <c r="BW53" s="34" t="s">
        <v>154</v>
      </c>
      <c r="BX53">
        <f t="shared" ref="BX53:BX60" si="35">BX7-BX6</f>
        <v>3.8000000000000007</v>
      </c>
      <c r="CB53" s="34" t="s">
        <v>154</v>
      </c>
      <c r="CC53">
        <f t="shared" ref="CC53:CC60" si="36">CC7-CC6</f>
        <v>2</v>
      </c>
      <c r="CQ53" s="34" t="s">
        <v>154</v>
      </c>
      <c r="CR53">
        <f t="shared" ref="CR53:CR60" si="37">CR7-CR6</f>
        <v>1.0999999999999996</v>
      </c>
      <c r="DB53">
        <v>33.5</v>
      </c>
    </row>
    <row r="54" spans="1:109" ht="17" thickBot="1" x14ac:dyDescent="0.25">
      <c r="BH54" s="34" t="s">
        <v>153</v>
      </c>
      <c r="BI54">
        <f t="shared" si="33"/>
        <v>5.4200000000000017</v>
      </c>
      <c r="BM54" s="34" t="s">
        <v>153</v>
      </c>
      <c r="BN54">
        <f t="shared" si="34"/>
        <v>4.9800000000000004</v>
      </c>
      <c r="BW54" s="34" t="s">
        <v>153</v>
      </c>
      <c r="BX54">
        <f t="shared" si="35"/>
        <v>5.2000000000000028</v>
      </c>
      <c r="CB54" s="34" t="s">
        <v>153</v>
      </c>
      <c r="CC54">
        <f t="shared" si="36"/>
        <v>4.6000000000000014</v>
      </c>
      <c r="CQ54" s="34" t="s">
        <v>153</v>
      </c>
      <c r="CR54">
        <f t="shared" si="37"/>
        <v>2.6999999999999993</v>
      </c>
      <c r="DA54" t="s">
        <v>54</v>
      </c>
      <c r="DB54" s="1">
        <f>AVERAGE(DB44:DB53)</f>
        <v>37.5</v>
      </c>
    </row>
    <row r="55" spans="1:109" ht="17" thickBot="1" x14ac:dyDescent="0.25">
      <c r="Y55" s="37"/>
      <c r="Z55" s="20"/>
      <c r="AA55" s="20"/>
      <c r="AB55" s="20"/>
      <c r="AC55" s="20"/>
      <c r="AD55" s="20"/>
      <c r="AE55" s="20"/>
      <c r="AF55" s="20"/>
      <c r="AG55" s="20"/>
      <c r="AH55" s="20"/>
      <c r="AI55" s="20"/>
      <c r="AJ55" s="20"/>
      <c r="AK55" s="20"/>
      <c r="AL55" s="20"/>
      <c r="AM55" s="20"/>
      <c r="AN55" s="20"/>
      <c r="AO55" s="20"/>
      <c r="AP55" s="20"/>
      <c r="AQ55" s="14"/>
      <c r="BH55" s="34" t="s">
        <v>165</v>
      </c>
      <c r="BI55">
        <f t="shared" si="33"/>
        <v>-0.21999999999999886</v>
      </c>
      <c r="BM55" s="34" t="s">
        <v>165</v>
      </c>
      <c r="BN55">
        <f t="shared" si="34"/>
        <v>1.7199999999999989</v>
      </c>
      <c r="BW55" s="34" t="s">
        <v>165</v>
      </c>
      <c r="BX55">
        <f t="shared" si="35"/>
        <v>3.3999999999999986</v>
      </c>
      <c r="CB55" s="34" t="s">
        <v>165</v>
      </c>
      <c r="CC55">
        <f t="shared" si="36"/>
        <v>1.3000000000000007</v>
      </c>
      <c r="CQ55" s="34" t="s">
        <v>165</v>
      </c>
      <c r="CR55">
        <f t="shared" si="37"/>
        <v>0.19999999999999929</v>
      </c>
    </row>
    <row r="56" spans="1:109" ht="17" thickBot="1" x14ac:dyDescent="0.25">
      <c r="Z56" s="22" t="s">
        <v>134</v>
      </c>
      <c r="AA56" s="23" t="s">
        <v>155</v>
      </c>
      <c r="BH56" s="34" t="s">
        <v>171</v>
      </c>
      <c r="BI56">
        <f t="shared" si="33"/>
        <v>1</v>
      </c>
      <c r="BM56" s="34" t="s">
        <v>171</v>
      </c>
      <c r="BN56">
        <f t="shared" si="34"/>
        <v>3.8999999999999986</v>
      </c>
      <c r="BW56" s="34" t="s">
        <v>171</v>
      </c>
      <c r="BX56">
        <f t="shared" si="35"/>
        <v>1.7999999999999972</v>
      </c>
      <c r="CB56" s="34" t="s">
        <v>171</v>
      </c>
      <c r="CC56">
        <f t="shared" si="36"/>
        <v>0.59999999999999787</v>
      </c>
      <c r="CQ56" s="34" t="s">
        <v>171</v>
      </c>
      <c r="CR56">
        <f t="shared" si="37"/>
        <v>2</v>
      </c>
      <c r="DA56" s="6" t="s">
        <v>145</v>
      </c>
      <c r="DB56" s="6" t="s">
        <v>53</v>
      </c>
    </row>
    <row r="57" spans="1:109" ht="17" thickBot="1" x14ac:dyDescent="0.25">
      <c r="Z57" t="s">
        <v>161</v>
      </c>
      <c r="AS57" s="34" t="s">
        <v>154</v>
      </c>
      <c r="AT57">
        <f t="shared" ref="AT57:AT64" si="38">AT7-AT6</f>
        <v>23.655555555555566</v>
      </c>
      <c r="AX57" s="34" t="s">
        <v>154</v>
      </c>
      <c r="AY57">
        <f t="shared" ref="AY57:AY64" si="39">AY7-AY6</f>
        <v>2.68888888888889</v>
      </c>
      <c r="BH57" s="34" t="s">
        <v>176</v>
      </c>
      <c r="BI57">
        <f t="shared" si="33"/>
        <v>5.6999999999999957</v>
      </c>
      <c r="BM57" s="34" t="s">
        <v>176</v>
      </c>
      <c r="BN57">
        <f t="shared" si="34"/>
        <v>8.5</v>
      </c>
      <c r="BW57" s="34" t="s">
        <v>176</v>
      </c>
      <c r="BX57">
        <f t="shared" si="35"/>
        <v>7.5</v>
      </c>
      <c r="CB57" s="34" t="s">
        <v>176</v>
      </c>
      <c r="CC57">
        <f t="shared" si="36"/>
        <v>5.0000000000000036</v>
      </c>
      <c r="CQ57" s="34" t="s">
        <v>176</v>
      </c>
      <c r="CR57">
        <f t="shared" si="37"/>
        <v>4.4000000000000021</v>
      </c>
      <c r="DA57" s="32">
        <v>43712</v>
      </c>
      <c r="DB57">
        <v>39</v>
      </c>
    </row>
    <row r="58" spans="1:109" ht="17" thickBot="1" x14ac:dyDescent="0.25">
      <c r="Z58" s="4" t="s">
        <v>162</v>
      </c>
      <c r="AS58" s="34" t="s">
        <v>153</v>
      </c>
      <c r="AT58">
        <f t="shared" si="38"/>
        <v>42.7</v>
      </c>
      <c r="AX58" s="34" t="s">
        <v>153</v>
      </c>
      <c r="AY58">
        <f t="shared" si="39"/>
        <v>5.3222222222222193</v>
      </c>
      <c r="BH58" s="34" t="s">
        <v>205</v>
      </c>
      <c r="BI58">
        <f t="shared" si="33"/>
        <v>-1.3999999999999986</v>
      </c>
      <c r="BM58" s="34" t="s">
        <v>205</v>
      </c>
      <c r="BN58">
        <f t="shared" si="34"/>
        <v>-3</v>
      </c>
      <c r="BW58" s="34" t="s">
        <v>205</v>
      </c>
      <c r="BX58">
        <f t="shared" si="35"/>
        <v>-3.6999999999999957</v>
      </c>
      <c r="CB58" s="34" t="s">
        <v>205</v>
      </c>
      <c r="CC58">
        <f t="shared" si="36"/>
        <v>-1.2000000000000028</v>
      </c>
      <c r="CL58" s="34" t="s">
        <v>154</v>
      </c>
      <c r="CM58">
        <f t="shared" ref="CM58:CM65" si="40">CM7-CM6</f>
        <v>2.8000000000000007</v>
      </c>
      <c r="CQ58" s="34" t="s">
        <v>205</v>
      </c>
      <c r="CR58">
        <f t="shared" si="37"/>
        <v>-2.1000000000000014</v>
      </c>
      <c r="DB58">
        <v>35.5</v>
      </c>
    </row>
    <row r="59" spans="1:109" ht="17" thickBot="1" x14ac:dyDescent="0.25">
      <c r="A59" s="36">
        <v>43697</v>
      </c>
      <c r="B59" s="9" t="s">
        <v>81</v>
      </c>
      <c r="C59" s="10" t="s">
        <v>82</v>
      </c>
      <c r="D59" s="10" t="s">
        <v>83</v>
      </c>
      <c r="E59" s="10" t="s">
        <v>84</v>
      </c>
      <c r="F59" s="10" t="s">
        <v>85</v>
      </c>
      <c r="G59" s="10" t="s">
        <v>86</v>
      </c>
      <c r="H59" s="10" t="s">
        <v>87</v>
      </c>
      <c r="I59" s="10" t="s">
        <v>88</v>
      </c>
      <c r="J59" s="10" t="s">
        <v>89</v>
      </c>
      <c r="M59" s="36">
        <v>43697</v>
      </c>
      <c r="N59" s="9" t="s">
        <v>91</v>
      </c>
      <c r="O59" s="10" t="s">
        <v>92</v>
      </c>
      <c r="P59" s="10" t="s">
        <v>93</v>
      </c>
      <c r="Q59" s="10" t="s">
        <v>94</v>
      </c>
      <c r="R59" s="10" t="s">
        <v>95</v>
      </c>
      <c r="S59" s="10" t="s">
        <v>96</v>
      </c>
      <c r="T59" s="10" t="s">
        <v>97</v>
      </c>
      <c r="U59" s="10" t="s">
        <v>98</v>
      </c>
      <c r="V59" s="10" t="s">
        <v>99</v>
      </c>
      <c r="AS59" s="34" t="s">
        <v>165</v>
      </c>
      <c r="AT59">
        <f t="shared" si="38"/>
        <v>42.922222222222217</v>
      </c>
      <c r="AX59" s="34" t="s">
        <v>165</v>
      </c>
      <c r="AY59">
        <f t="shared" si="39"/>
        <v>1.7888888888888879</v>
      </c>
      <c r="BH59" s="34" t="s">
        <v>212</v>
      </c>
      <c r="BI59">
        <f t="shared" si="33"/>
        <v>-1.3999999999999986</v>
      </c>
      <c r="BM59" s="34" t="s">
        <v>212</v>
      </c>
      <c r="BN59">
        <f t="shared" si="34"/>
        <v>2.2000000000000028</v>
      </c>
      <c r="BR59" s="34" t="s">
        <v>154</v>
      </c>
      <c r="BS59">
        <f t="shared" ref="BS59:BS66" si="41">BS7-BS6</f>
        <v>4.3000000000000007</v>
      </c>
      <c r="BW59" s="34" t="s">
        <v>212</v>
      </c>
      <c r="BX59">
        <f t="shared" si="35"/>
        <v>-0.60000000000000142</v>
      </c>
      <c r="CB59" s="34" t="s">
        <v>212</v>
      </c>
      <c r="CC59">
        <f t="shared" si="36"/>
        <v>1.5</v>
      </c>
      <c r="CL59" s="34" t="s">
        <v>153</v>
      </c>
      <c r="CM59">
        <f t="shared" si="40"/>
        <v>4.1999999999999993</v>
      </c>
      <c r="CQ59" s="34" t="s">
        <v>212</v>
      </c>
      <c r="CR59">
        <f t="shared" si="37"/>
        <v>-0.5</v>
      </c>
      <c r="DB59">
        <v>46</v>
      </c>
    </row>
    <row r="60" spans="1:109" ht="17" thickBot="1" x14ac:dyDescent="0.25">
      <c r="B60">
        <v>233.5</v>
      </c>
      <c r="C60">
        <v>177</v>
      </c>
      <c r="D60">
        <v>201.5</v>
      </c>
      <c r="E60">
        <v>192</v>
      </c>
      <c r="F60">
        <v>122.5</v>
      </c>
      <c r="G60">
        <v>106</v>
      </c>
      <c r="H60">
        <v>125.5</v>
      </c>
      <c r="I60">
        <v>120</v>
      </c>
      <c r="J60">
        <v>74</v>
      </c>
      <c r="N60">
        <v>41.5</v>
      </c>
      <c r="O60">
        <v>30.5</v>
      </c>
      <c r="P60">
        <v>31.5</v>
      </c>
      <c r="Q60">
        <v>44</v>
      </c>
      <c r="R60">
        <v>36</v>
      </c>
      <c r="S60">
        <v>38</v>
      </c>
      <c r="T60">
        <v>23</v>
      </c>
      <c r="U60">
        <v>26.5</v>
      </c>
      <c r="V60">
        <v>18</v>
      </c>
      <c r="AS60" s="34" t="s">
        <v>171</v>
      </c>
      <c r="AT60">
        <f t="shared" si="38"/>
        <v>51.384848484848476</v>
      </c>
      <c r="AX60" s="34" t="s">
        <v>171</v>
      </c>
      <c r="AY60">
        <f t="shared" si="39"/>
        <v>0.84702842377261334</v>
      </c>
      <c r="BH60" s="34" t="s">
        <v>221</v>
      </c>
      <c r="BI60">
        <f t="shared" si="33"/>
        <v>6.8999999999999986</v>
      </c>
      <c r="BM60" s="34" t="s">
        <v>221</v>
      </c>
      <c r="BN60">
        <f t="shared" si="34"/>
        <v>3.3999999999999986</v>
      </c>
      <c r="BR60" s="34" t="s">
        <v>153</v>
      </c>
      <c r="BS60">
        <f t="shared" si="41"/>
        <v>7.2000000000000028</v>
      </c>
      <c r="BW60" s="34" t="s">
        <v>221</v>
      </c>
      <c r="BX60">
        <f t="shared" si="35"/>
        <v>5.6999999999999957</v>
      </c>
      <c r="CB60" s="34" t="s">
        <v>221</v>
      </c>
      <c r="CC60">
        <f t="shared" si="36"/>
        <v>5.6000000000000014</v>
      </c>
      <c r="CL60" s="34" t="s">
        <v>165</v>
      </c>
      <c r="CM60">
        <f t="shared" si="40"/>
        <v>0.19999999999999929</v>
      </c>
      <c r="CQ60" s="34" t="s">
        <v>221</v>
      </c>
      <c r="CR60">
        <f t="shared" si="37"/>
        <v>2.1000000000000014</v>
      </c>
      <c r="DB60">
        <v>42.5</v>
      </c>
    </row>
    <row r="61" spans="1:109" ht="17" thickBot="1" x14ac:dyDescent="0.25">
      <c r="B61">
        <v>187</v>
      </c>
      <c r="C61">
        <v>188.5</v>
      </c>
      <c r="D61">
        <v>131</v>
      </c>
      <c r="E61">
        <v>181.5</v>
      </c>
      <c r="F61">
        <v>130.5</v>
      </c>
      <c r="G61">
        <v>104.5</v>
      </c>
      <c r="H61">
        <v>127.5</v>
      </c>
      <c r="I61">
        <v>137.5</v>
      </c>
      <c r="J61">
        <v>137.5</v>
      </c>
      <c r="N61">
        <v>45</v>
      </c>
      <c r="O61">
        <v>38</v>
      </c>
      <c r="P61">
        <v>35</v>
      </c>
      <c r="Q61">
        <v>40</v>
      </c>
      <c r="R61">
        <v>41</v>
      </c>
      <c r="S61">
        <v>39</v>
      </c>
      <c r="T61">
        <v>16</v>
      </c>
      <c r="U61">
        <v>16</v>
      </c>
      <c r="V61">
        <v>24</v>
      </c>
      <c r="Z61" s="13" t="s">
        <v>146</v>
      </c>
      <c r="AA61" s="20"/>
      <c r="AB61" s="27">
        <v>9.1999999999999998E-2</v>
      </c>
      <c r="AC61" s="30" t="s">
        <v>7</v>
      </c>
      <c r="AD61" s="29" t="s">
        <v>15</v>
      </c>
      <c r="AS61" s="34" t="s">
        <v>176</v>
      </c>
      <c r="AT61">
        <f t="shared" si="38"/>
        <v>58.218403547671869</v>
      </c>
      <c r="AX61" s="34" t="s">
        <v>176</v>
      </c>
      <c r="AY61">
        <f t="shared" si="39"/>
        <v>7.7168604651162767</v>
      </c>
      <c r="BH61" s="34" t="s">
        <v>228</v>
      </c>
      <c r="BI61">
        <f>BI16-BI14</f>
        <v>3.1000000000000014</v>
      </c>
      <c r="BM61" s="34" t="s">
        <v>228</v>
      </c>
      <c r="BN61">
        <f>BN16-BN14</f>
        <v>7.8999999999999986</v>
      </c>
      <c r="BR61" s="34" t="s">
        <v>165</v>
      </c>
      <c r="BS61">
        <f t="shared" si="41"/>
        <v>5.6999999999999957</v>
      </c>
      <c r="BW61" s="34" t="s">
        <v>228</v>
      </c>
      <c r="BX61">
        <f>BX16-BX14</f>
        <v>2.7000000000000028</v>
      </c>
      <c r="CB61" s="34" t="s">
        <v>228</v>
      </c>
      <c r="CC61">
        <f>CC16-CC14</f>
        <v>2.1000000000000014</v>
      </c>
      <c r="CL61" s="34" t="s">
        <v>171</v>
      </c>
      <c r="CM61">
        <f t="shared" si="40"/>
        <v>2</v>
      </c>
      <c r="CQ61" s="34" t="s">
        <v>228</v>
      </c>
      <c r="CR61">
        <f>CR16-CR14</f>
        <v>2.0999999999999979</v>
      </c>
      <c r="DB61">
        <v>44</v>
      </c>
    </row>
    <row r="62" spans="1:109" ht="17" thickBot="1" x14ac:dyDescent="0.25">
      <c r="B62">
        <v>179.5</v>
      </c>
      <c r="C62">
        <v>165.5</v>
      </c>
      <c r="D62">
        <v>144.5</v>
      </c>
      <c r="E62">
        <v>159</v>
      </c>
      <c r="F62">
        <v>129</v>
      </c>
      <c r="G62">
        <v>126.5</v>
      </c>
      <c r="H62">
        <v>123.5</v>
      </c>
      <c r="I62">
        <v>97.5</v>
      </c>
      <c r="J62">
        <v>129.5</v>
      </c>
      <c r="N62">
        <v>36.5</v>
      </c>
      <c r="O62">
        <v>23.5</v>
      </c>
      <c r="P62">
        <v>31.5</v>
      </c>
      <c r="Q62">
        <v>44.5</v>
      </c>
      <c r="R62">
        <v>33.5</v>
      </c>
      <c r="S62">
        <v>23.5</v>
      </c>
      <c r="T62">
        <v>28</v>
      </c>
      <c r="U62">
        <v>19</v>
      </c>
      <c r="V62">
        <v>20.5</v>
      </c>
      <c r="Z62" s="15" t="s">
        <v>91</v>
      </c>
      <c r="AA62">
        <f>SUM(N60:N64)</f>
        <v>204.5</v>
      </c>
      <c r="AB62" s="26">
        <f>AA62*0.092</f>
        <v>18.814</v>
      </c>
      <c r="AC62" s="26">
        <f>AB62-AD62</f>
        <v>16.932600000000001</v>
      </c>
      <c r="AD62" s="24">
        <f>AB62*0.1</f>
        <v>1.8814000000000002</v>
      </c>
      <c r="AS62" s="34" t="s">
        <v>205</v>
      </c>
      <c r="AT62">
        <f t="shared" si="38"/>
        <v>24.320557491289151</v>
      </c>
      <c r="AX62" s="34" t="s">
        <v>205</v>
      </c>
      <c r="AY62">
        <f t="shared" si="39"/>
        <v>-2.0722972972972968</v>
      </c>
      <c r="BH62" s="34" t="s">
        <v>235</v>
      </c>
      <c r="BI62">
        <f>BI17-BI16</f>
        <v>8.3999999999999986</v>
      </c>
      <c r="BM62" s="34" t="s">
        <v>235</v>
      </c>
      <c r="BN62">
        <f>BN17-BN16</f>
        <v>14.600000000000001</v>
      </c>
      <c r="BR62" s="34" t="s">
        <v>171</v>
      </c>
      <c r="BS62">
        <f t="shared" si="41"/>
        <v>0.20000000000000284</v>
      </c>
      <c r="BW62" s="34" t="s">
        <v>235</v>
      </c>
      <c r="BX62">
        <f>BX17-BX16</f>
        <v>14.200000000000003</v>
      </c>
      <c r="CB62" s="34" t="s">
        <v>235</v>
      </c>
      <c r="CC62">
        <f>CC17-CC16</f>
        <v>11.799999999999997</v>
      </c>
      <c r="CL62" s="34" t="s">
        <v>176</v>
      </c>
      <c r="CM62">
        <f t="shared" si="40"/>
        <v>4.6999999999999993</v>
      </c>
      <c r="CQ62" s="34" t="s">
        <v>235</v>
      </c>
      <c r="CR62">
        <f>CR17-CR16</f>
        <v>8.3999999999999986</v>
      </c>
      <c r="DB62">
        <v>31.5</v>
      </c>
    </row>
    <row r="63" spans="1:109" ht="17" thickBot="1" x14ac:dyDescent="0.25">
      <c r="B63">
        <v>217.5</v>
      </c>
      <c r="C63">
        <v>132.5</v>
      </c>
      <c r="D63">
        <v>116</v>
      </c>
      <c r="E63">
        <v>170.5</v>
      </c>
      <c r="F63">
        <v>148</v>
      </c>
      <c r="G63">
        <v>131</v>
      </c>
      <c r="H63">
        <v>106</v>
      </c>
      <c r="I63">
        <v>122</v>
      </c>
      <c r="J63">
        <v>83.5</v>
      </c>
      <c r="N63">
        <v>40</v>
      </c>
      <c r="O63">
        <v>26.6</v>
      </c>
      <c r="P63">
        <v>24.4</v>
      </c>
      <c r="Q63">
        <v>49.5</v>
      </c>
      <c r="R63">
        <v>27</v>
      </c>
      <c r="S63">
        <v>25</v>
      </c>
      <c r="T63">
        <v>28.5</v>
      </c>
      <c r="U63">
        <v>25.5</v>
      </c>
      <c r="V63">
        <v>16</v>
      </c>
      <c r="Z63" s="15" t="s">
        <v>92</v>
      </c>
      <c r="AA63">
        <f>SUM(O60:O64)</f>
        <v>156.6</v>
      </c>
      <c r="AB63" s="26">
        <f t="shared" ref="AB63:AB70" si="42">AA63*0.092</f>
        <v>14.4072</v>
      </c>
      <c r="AC63" s="26">
        <f t="shared" ref="AC63:AC70" si="43">AB63-AD63</f>
        <v>12.966479999999999</v>
      </c>
      <c r="AD63" s="24">
        <f t="shared" ref="AD63:AD70" si="44">AB63*0.1</f>
        <v>1.44072</v>
      </c>
      <c r="AF63" t="s">
        <v>156</v>
      </c>
      <c r="AS63" s="34" t="s">
        <v>212</v>
      </c>
      <c r="AT63">
        <f t="shared" si="38"/>
        <v>27.854978354978357</v>
      </c>
      <c r="AX63" s="34" t="s">
        <v>212</v>
      </c>
      <c r="AY63">
        <f t="shared" si="39"/>
        <v>1.2821457821457827</v>
      </c>
      <c r="BH63" s="34" t="s">
        <v>237</v>
      </c>
      <c r="BI63">
        <f>BI18-BI17</f>
        <v>-1.6999999999999957</v>
      </c>
      <c r="BM63" s="34" t="s">
        <v>237</v>
      </c>
      <c r="BN63">
        <f>BN18-BN17</f>
        <v>2.5999999999999943</v>
      </c>
      <c r="BR63" s="34" t="s">
        <v>176</v>
      </c>
      <c r="BS63">
        <f t="shared" si="41"/>
        <v>13.299999999999997</v>
      </c>
      <c r="BW63" s="34" t="s">
        <v>237</v>
      </c>
      <c r="BX63">
        <f>BX18-BX17</f>
        <v>1.3999999999999915</v>
      </c>
      <c r="CB63" s="34" t="s">
        <v>237</v>
      </c>
      <c r="CC63">
        <f>CC18-CC17</f>
        <v>-14.625</v>
      </c>
      <c r="CL63" s="34" t="s">
        <v>205</v>
      </c>
      <c r="CM63">
        <f t="shared" si="40"/>
        <v>-0.30000000000000071</v>
      </c>
      <c r="CQ63" s="34" t="s">
        <v>237</v>
      </c>
      <c r="CR63">
        <f>CR18-CR17</f>
        <v>1.3250000000000028</v>
      </c>
      <c r="DB63">
        <v>33</v>
      </c>
      <c r="DD63" s="34" t="s">
        <v>154</v>
      </c>
      <c r="DE63" s="35">
        <f t="shared" ref="DE63:DE70" si="45">DF6-DF5</f>
        <v>4.3000000000000007</v>
      </c>
    </row>
    <row r="64" spans="1:109" ht="17" thickBot="1" x14ac:dyDescent="0.25">
      <c r="B64">
        <v>197</v>
      </c>
      <c r="C64">
        <v>184</v>
      </c>
      <c r="D64">
        <v>130.5</v>
      </c>
      <c r="E64">
        <v>155.5</v>
      </c>
      <c r="F64">
        <v>164</v>
      </c>
      <c r="G64">
        <v>169.5</v>
      </c>
      <c r="H64">
        <v>108.5</v>
      </c>
      <c r="I64">
        <v>143.5</v>
      </c>
      <c r="J64">
        <v>159</v>
      </c>
      <c r="K64" s="11" t="s">
        <v>102</v>
      </c>
      <c r="N64">
        <v>41.5</v>
      </c>
      <c r="O64">
        <v>38</v>
      </c>
      <c r="P64">
        <v>39</v>
      </c>
      <c r="Q64">
        <v>30.5</v>
      </c>
      <c r="R64">
        <v>26</v>
      </c>
      <c r="S64">
        <v>23.5</v>
      </c>
      <c r="T64">
        <v>17.5</v>
      </c>
      <c r="U64">
        <v>29.5</v>
      </c>
      <c r="V64">
        <v>17.5</v>
      </c>
      <c r="W64" s="11" t="s">
        <v>102</v>
      </c>
      <c r="Z64" s="15" t="s">
        <v>93</v>
      </c>
      <c r="AA64">
        <f>SUM(P60:P64)</f>
        <v>161.4</v>
      </c>
      <c r="AB64" s="26">
        <f t="shared" si="42"/>
        <v>14.848800000000001</v>
      </c>
      <c r="AC64" s="26">
        <f t="shared" si="43"/>
        <v>13.36392</v>
      </c>
      <c r="AD64" s="24">
        <f t="shared" si="44"/>
        <v>1.4848800000000002</v>
      </c>
      <c r="AF64" t="s">
        <v>157</v>
      </c>
      <c r="AS64" s="34" t="s">
        <v>221</v>
      </c>
      <c r="AT64">
        <f t="shared" si="38"/>
        <v>6.730735930735932</v>
      </c>
      <c r="AX64" s="34" t="s">
        <v>221</v>
      </c>
      <c r="AY64">
        <f t="shared" si="39"/>
        <v>5.0151515151515156</v>
      </c>
      <c r="BH64" s="34" t="s">
        <v>240</v>
      </c>
      <c r="BI64">
        <f>BI19-BI18</f>
        <v>5</v>
      </c>
      <c r="BM64" s="34" t="s">
        <v>240</v>
      </c>
      <c r="BN64">
        <f>BN19-BN18</f>
        <v>11.900000000000006</v>
      </c>
      <c r="BR64" s="34" t="s">
        <v>205</v>
      </c>
      <c r="BS64">
        <f t="shared" si="41"/>
        <v>1.3999999999999986</v>
      </c>
      <c r="BW64" s="34" t="s">
        <v>240</v>
      </c>
      <c r="BX64">
        <f>BX19-BX18</f>
        <v>1.4000000000000057</v>
      </c>
      <c r="CB64" s="34" t="s">
        <v>240</v>
      </c>
      <c r="CC64">
        <f>CC19-CC18</f>
        <v>-2</v>
      </c>
      <c r="CL64" s="34" t="s">
        <v>212</v>
      </c>
      <c r="CM64">
        <f t="shared" si="40"/>
        <v>-1.8999999999999986</v>
      </c>
      <c r="CQ64" s="34" t="s">
        <v>240</v>
      </c>
      <c r="CR64">
        <f>CR19-CR18</f>
        <v>3.125</v>
      </c>
      <c r="DB64">
        <v>35.5</v>
      </c>
      <c r="DD64" s="34" t="s">
        <v>166</v>
      </c>
      <c r="DE64" s="35">
        <f t="shared" si="45"/>
        <v>7.4499999999999993</v>
      </c>
    </row>
    <row r="65" spans="1:109" ht="17" thickBot="1" x14ac:dyDescent="0.25">
      <c r="A65" s="1" t="s">
        <v>101</v>
      </c>
      <c r="B65" s="1">
        <f>AVERAGE(B60:B64)</f>
        <v>202.9</v>
      </c>
      <c r="C65" s="1">
        <f t="shared" ref="C65:J65" si="46">AVERAGE(C60:C64)</f>
        <v>169.5</v>
      </c>
      <c r="D65" s="1">
        <f t="shared" si="46"/>
        <v>144.69999999999999</v>
      </c>
      <c r="E65" s="1">
        <f t="shared" si="46"/>
        <v>171.7</v>
      </c>
      <c r="F65" s="1">
        <f t="shared" si="46"/>
        <v>138.80000000000001</v>
      </c>
      <c r="G65" s="1">
        <f t="shared" si="46"/>
        <v>127.5</v>
      </c>
      <c r="H65" s="1">
        <f t="shared" si="46"/>
        <v>118.2</v>
      </c>
      <c r="I65" s="1">
        <f t="shared" si="46"/>
        <v>124.1</v>
      </c>
      <c r="J65" s="1">
        <f t="shared" si="46"/>
        <v>116.7</v>
      </c>
      <c r="K65" s="12">
        <f>AVERAGE(B65:J65)</f>
        <v>146.01111111111109</v>
      </c>
      <c r="M65" s="1" t="s">
        <v>101</v>
      </c>
      <c r="N65" s="1">
        <f>AVERAGE(N60:N64)</f>
        <v>40.9</v>
      </c>
      <c r="O65" s="1">
        <f t="shared" ref="O65:V65" si="47">AVERAGE(O60:O64)</f>
        <v>31.32</v>
      </c>
      <c r="P65" s="1">
        <f t="shared" si="47"/>
        <v>32.28</v>
      </c>
      <c r="Q65" s="1">
        <f t="shared" si="47"/>
        <v>41.7</v>
      </c>
      <c r="R65" s="1">
        <f t="shared" si="47"/>
        <v>32.700000000000003</v>
      </c>
      <c r="S65" s="1">
        <f t="shared" si="47"/>
        <v>29.8</v>
      </c>
      <c r="T65" s="1">
        <f t="shared" si="47"/>
        <v>22.6</v>
      </c>
      <c r="U65" s="1">
        <f t="shared" si="47"/>
        <v>23.3</v>
      </c>
      <c r="V65" s="1">
        <f t="shared" si="47"/>
        <v>19.2</v>
      </c>
      <c r="W65" s="12">
        <f>AVERAGE(N65:V65)</f>
        <v>30.422222222222224</v>
      </c>
      <c r="Z65" s="15" t="s">
        <v>94</v>
      </c>
      <c r="AA65">
        <f>SUM(Q60:Q64)</f>
        <v>208.5</v>
      </c>
      <c r="AB65" s="26">
        <f t="shared" si="42"/>
        <v>19.181999999999999</v>
      </c>
      <c r="AC65" s="26">
        <f t="shared" si="43"/>
        <v>17.2638</v>
      </c>
      <c r="AD65" s="24">
        <f t="shared" si="44"/>
        <v>1.9181999999999999</v>
      </c>
      <c r="AF65" t="s">
        <v>158</v>
      </c>
      <c r="AS65" s="34" t="s">
        <v>228</v>
      </c>
      <c r="AT65">
        <f>AT16-AT14</f>
        <v>38.250691244239647</v>
      </c>
      <c r="AX65" s="34" t="s">
        <v>228</v>
      </c>
      <c r="AY65">
        <f>AY16-AY14</f>
        <v>4.5757575757575779</v>
      </c>
      <c r="BH65" s="34" t="s">
        <v>259</v>
      </c>
      <c r="BI65">
        <f>BI20-BI19</f>
        <v>-8.6000000000000014</v>
      </c>
      <c r="BM65" s="34" t="s">
        <v>259</v>
      </c>
      <c r="BN65">
        <f>BN20-BN19</f>
        <v>-10.400000000000006</v>
      </c>
      <c r="BR65" s="34" t="s">
        <v>212</v>
      </c>
      <c r="BS65">
        <f t="shared" si="41"/>
        <v>2.9000000000000057</v>
      </c>
      <c r="BW65" s="34" t="s">
        <v>259</v>
      </c>
      <c r="BX65">
        <f>BX20-BX19</f>
        <v>-7.8999999999999986</v>
      </c>
      <c r="CB65" s="34" t="s">
        <v>259</v>
      </c>
      <c r="CC65">
        <f>CC20-CC19</f>
        <v>-5.875</v>
      </c>
      <c r="CL65" s="34" t="s">
        <v>221</v>
      </c>
      <c r="CM65">
        <f t="shared" si="40"/>
        <v>2.1666666666666679</v>
      </c>
      <c r="CQ65" s="34" t="s">
        <v>259</v>
      </c>
      <c r="CR65">
        <f>CR20-CR19</f>
        <v>-4</v>
      </c>
      <c r="DB65">
        <v>35</v>
      </c>
      <c r="DD65" s="34" t="s">
        <v>165</v>
      </c>
      <c r="DE65" s="35">
        <f t="shared" si="45"/>
        <v>1</v>
      </c>
    </row>
    <row r="66" spans="1:109" ht="17" thickBot="1" x14ac:dyDescent="0.25">
      <c r="Z66" s="15" t="s">
        <v>95</v>
      </c>
      <c r="AA66">
        <f>SUM(R60:R64)</f>
        <v>163.5</v>
      </c>
      <c r="AB66" s="26">
        <f t="shared" si="42"/>
        <v>15.042</v>
      </c>
      <c r="AC66" s="26">
        <f t="shared" si="43"/>
        <v>13.537800000000001</v>
      </c>
      <c r="AD66" s="24">
        <f t="shared" si="44"/>
        <v>1.5042</v>
      </c>
      <c r="AF66" t="s">
        <v>159</v>
      </c>
      <c r="AS66" s="34" t="s">
        <v>235</v>
      </c>
      <c r="AT66">
        <f>AT17-AT16</f>
        <v>37.189784946236557</v>
      </c>
      <c r="AX66" s="34" t="s">
        <v>235</v>
      </c>
      <c r="AY66">
        <f>AY17-AY16</f>
        <v>11.969696969696969</v>
      </c>
      <c r="BH66" s="34" t="s">
        <v>275</v>
      </c>
      <c r="BI66">
        <f>BI21-BI20</f>
        <v>-2.3000000000000043</v>
      </c>
      <c r="BM66" s="34" t="s">
        <v>275</v>
      </c>
      <c r="BN66">
        <f>BN21-BN20</f>
        <v>-3.7999999999999972</v>
      </c>
      <c r="BR66" s="34" t="s">
        <v>221</v>
      </c>
      <c r="BS66">
        <f t="shared" si="41"/>
        <v>8.0999999999999943</v>
      </c>
      <c r="BW66" s="34" t="s">
        <v>275</v>
      </c>
      <c r="BX66">
        <f>BX21-BX20</f>
        <v>-16.399999999999999</v>
      </c>
      <c r="CB66" s="34" t="s">
        <v>275</v>
      </c>
      <c r="CC66">
        <f>CC21-CC20</f>
        <v>12.875</v>
      </c>
      <c r="CL66" s="34" t="s">
        <v>228</v>
      </c>
      <c r="CM66">
        <f>CM16-CM14</f>
        <v>3.9999999999999964</v>
      </c>
      <c r="CQ66" s="34" t="s">
        <v>275</v>
      </c>
      <c r="CR66">
        <f>CR21-CR20</f>
        <v>-0.875</v>
      </c>
      <c r="DB66">
        <v>35.5</v>
      </c>
      <c r="DD66" s="34" t="s">
        <v>171</v>
      </c>
      <c r="DE66" s="35">
        <f t="shared" si="45"/>
        <v>0.25</v>
      </c>
    </row>
    <row r="67" spans="1:109" ht="17" thickBot="1" x14ac:dyDescent="0.25">
      <c r="Z67" s="15" t="s">
        <v>96</v>
      </c>
      <c r="AA67">
        <f>SUM(S60:S64)</f>
        <v>149</v>
      </c>
      <c r="AB67" s="26">
        <f t="shared" si="42"/>
        <v>13.708</v>
      </c>
      <c r="AC67" s="26">
        <f t="shared" si="43"/>
        <v>12.337199999999999</v>
      </c>
      <c r="AD67" s="24">
        <f t="shared" si="44"/>
        <v>1.3708</v>
      </c>
      <c r="AF67" t="s">
        <v>160</v>
      </c>
      <c r="AS67" s="34" t="s">
        <v>237</v>
      </c>
      <c r="AT67">
        <f>AT18-AT17</f>
        <v>-20.864814814814792</v>
      </c>
      <c r="AX67" s="34" t="s">
        <v>237</v>
      </c>
      <c r="AY67">
        <f>AY18-AY17</f>
        <v>0.52121212121212324</v>
      </c>
      <c r="BH67" s="34" t="s">
        <v>280</v>
      </c>
      <c r="BI67">
        <f>BI23-BI21</f>
        <v>-5</v>
      </c>
      <c r="BM67" s="34" t="s">
        <v>280</v>
      </c>
      <c r="BN67">
        <f>BN23-BN21</f>
        <v>-1.2000000000000028</v>
      </c>
      <c r="BR67" s="34" t="s">
        <v>228</v>
      </c>
      <c r="BS67">
        <f>BS16-BS14</f>
        <v>9.9000000000000057</v>
      </c>
      <c r="BW67" s="34" t="s">
        <v>280</v>
      </c>
      <c r="BX67">
        <f>BX23-BX21</f>
        <v>1.5999999999999943</v>
      </c>
      <c r="CB67" s="34" t="s">
        <v>280</v>
      </c>
      <c r="CC67">
        <f>CC23-CC21</f>
        <v>-4.5</v>
      </c>
      <c r="CL67" s="34" t="s">
        <v>235</v>
      </c>
      <c r="CM67">
        <f>CM17-CM16</f>
        <v>9.1666666666666714</v>
      </c>
      <c r="CQ67" s="34" t="s">
        <v>280</v>
      </c>
      <c r="CR67">
        <f>CR23-CR21</f>
        <v>0</v>
      </c>
      <c r="DA67" t="s">
        <v>54</v>
      </c>
      <c r="DB67" s="1">
        <f>AVERAGE(DB57:DB66)</f>
        <v>37.75</v>
      </c>
      <c r="DD67" s="34" t="s">
        <v>176</v>
      </c>
      <c r="DE67" s="35">
        <f t="shared" si="45"/>
        <v>10.549999999999997</v>
      </c>
    </row>
    <row r="68" spans="1:109" ht="17" thickBot="1" x14ac:dyDescent="0.25">
      <c r="Z68" s="15" t="s">
        <v>97</v>
      </c>
      <c r="AA68">
        <f>SUM(T60:T64)</f>
        <v>113</v>
      </c>
      <c r="AB68" s="26">
        <f t="shared" si="42"/>
        <v>10.395999999999999</v>
      </c>
      <c r="AC68" s="26">
        <f t="shared" si="43"/>
        <v>9.3563999999999989</v>
      </c>
      <c r="AD68" s="24">
        <f t="shared" si="44"/>
        <v>1.0395999999999999</v>
      </c>
      <c r="AS68" s="34" t="s">
        <v>240</v>
      </c>
      <c r="AT68">
        <f>AT19-AT18</f>
        <v>18.285829307568406</v>
      </c>
      <c r="AX68" s="34" t="s">
        <v>240</v>
      </c>
      <c r="AY68">
        <f>AY19-AY18</f>
        <v>6.6747126436781556</v>
      </c>
      <c r="BH68" s="34" t="s">
        <v>306</v>
      </c>
      <c r="BI68">
        <f>BI24-BI23</f>
        <v>-5.7999999999999972</v>
      </c>
      <c r="BM68" s="34" t="s">
        <v>306</v>
      </c>
      <c r="BN68">
        <f>BN24-BN23</f>
        <v>-1.2999999999999972</v>
      </c>
      <c r="BR68" s="34" t="s">
        <v>235</v>
      </c>
      <c r="BS68">
        <f>BS17-BS16</f>
        <v>16.099999999999994</v>
      </c>
      <c r="BW68" s="34" t="s">
        <v>306</v>
      </c>
      <c r="BX68">
        <f>BX24-BX23</f>
        <v>-4.8999999999999986</v>
      </c>
      <c r="CB68" s="34" t="s">
        <v>306</v>
      </c>
      <c r="CC68">
        <f>CC24-CC23</f>
        <v>-3.625</v>
      </c>
      <c r="CL68" s="34" t="s">
        <v>237</v>
      </c>
      <c r="CM68">
        <f>CM18-CM17</f>
        <v>-0.5</v>
      </c>
      <c r="CQ68" s="34" t="s">
        <v>306</v>
      </c>
      <c r="CR68">
        <f>CR24-CR23</f>
        <v>-2</v>
      </c>
      <c r="DD68" s="34" t="s">
        <v>205</v>
      </c>
      <c r="DE68" s="35">
        <f t="shared" si="45"/>
        <v>-6</v>
      </c>
    </row>
    <row r="69" spans="1:109" ht="17" thickBot="1" x14ac:dyDescent="0.25">
      <c r="Z69" s="15" t="s">
        <v>98</v>
      </c>
      <c r="AA69">
        <f>SUM(U60:U64)</f>
        <v>116.5</v>
      </c>
      <c r="AB69" s="26">
        <f t="shared" si="42"/>
        <v>10.718</v>
      </c>
      <c r="AC69" s="26">
        <f t="shared" si="43"/>
        <v>9.6462000000000003</v>
      </c>
      <c r="AD69" s="24">
        <f t="shared" si="44"/>
        <v>1.0718000000000001</v>
      </c>
      <c r="AS69" s="34" t="s">
        <v>259</v>
      </c>
      <c r="AT69">
        <f>AT20-AT19</f>
        <v>-56.704347826086916</v>
      </c>
      <c r="AX69" s="34" t="s">
        <v>259</v>
      </c>
      <c r="AY69">
        <f>AY20-AY19</f>
        <v>-8.1551724137931032</v>
      </c>
      <c r="BH69" s="34" t="s">
        <v>307</v>
      </c>
      <c r="BI69">
        <f>BI25-BI24</f>
        <v>-21</v>
      </c>
      <c r="BM69" s="34" t="s">
        <v>307</v>
      </c>
      <c r="BN69">
        <f>BN25-BN24</f>
        <v>-13.133333333333333</v>
      </c>
      <c r="BR69" s="34" t="s">
        <v>237</v>
      </c>
      <c r="BS69">
        <f>BS18-BS17</f>
        <v>16.450000000000003</v>
      </c>
      <c r="BW69" s="34" t="s">
        <v>307</v>
      </c>
      <c r="BX69">
        <f>BX25-BX24</f>
        <v>-8.3999999999999986</v>
      </c>
      <c r="CB69" s="34" t="s">
        <v>307</v>
      </c>
      <c r="CC69">
        <f>CC25-CC24</f>
        <v>-18.5</v>
      </c>
      <c r="CL69" s="34" t="s">
        <v>240</v>
      </c>
      <c r="CM69">
        <f>CM19-CM18</f>
        <v>23.416666666666664</v>
      </c>
      <c r="CQ69" s="34" t="s">
        <v>307</v>
      </c>
      <c r="CR69">
        <f>CR25-CR24</f>
        <v>-1.7083333333333321</v>
      </c>
      <c r="DA69" s="6" t="s">
        <v>145</v>
      </c>
      <c r="DB69" s="6" t="s">
        <v>53</v>
      </c>
      <c r="DD69" s="34" t="s">
        <v>212</v>
      </c>
      <c r="DE69" s="35">
        <f t="shared" si="45"/>
        <v>21.550000000000004</v>
      </c>
    </row>
    <row r="70" spans="1:109" ht="17" thickBot="1" x14ac:dyDescent="0.25">
      <c r="Z70" s="17" t="s">
        <v>99</v>
      </c>
      <c r="AA70" s="7">
        <f>SUM(V60:V64)</f>
        <v>96</v>
      </c>
      <c r="AB70" s="28">
        <f t="shared" si="42"/>
        <v>8.8320000000000007</v>
      </c>
      <c r="AC70" s="28">
        <f t="shared" si="43"/>
        <v>7.9488000000000003</v>
      </c>
      <c r="AD70" s="25">
        <f t="shared" si="44"/>
        <v>0.8832000000000001</v>
      </c>
      <c r="AS70" s="34" t="s">
        <v>275</v>
      </c>
      <c r="AT70">
        <f>AT21-AT20</f>
        <v>1.8565217391304145</v>
      </c>
      <c r="AX70" s="34" t="s">
        <v>275</v>
      </c>
      <c r="AY70">
        <f>AY21-AY20</f>
        <v>-3.3103448275862064</v>
      </c>
      <c r="BH70" s="39" t="s">
        <v>206</v>
      </c>
      <c r="BI70" s="39"/>
      <c r="BJ70" s="39"/>
      <c r="BM70" s="34" t="s">
        <v>308</v>
      </c>
      <c r="BN70">
        <f>BN26-BN25</f>
        <v>-7</v>
      </c>
      <c r="BR70" s="34" t="s">
        <v>240</v>
      </c>
      <c r="BS70">
        <f>BS19-BS18</f>
        <v>7.875</v>
      </c>
      <c r="BW70" s="34" t="s">
        <v>308</v>
      </c>
      <c r="BX70">
        <f>BX26-BX25</f>
        <v>-3.5</v>
      </c>
      <c r="CB70" s="34" t="s">
        <v>308</v>
      </c>
      <c r="CC70">
        <f>CC26-CC25</f>
        <v>5.25</v>
      </c>
      <c r="CL70" s="34" t="s">
        <v>259</v>
      </c>
      <c r="CM70">
        <f>CM20-CM19</f>
        <v>-7.75</v>
      </c>
      <c r="CQ70" s="34" t="s">
        <v>308</v>
      </c>
      <c r="CR70">
        <f>CR26-CR25</f>
        <v>-2</v>
      </c>
      <c r="DA70" s="32">
        <v>43718</v>
      </c>
      <c r="DB70">
        <v>39.5</v>
      </c>
      <c r="DD70" s="34" t="s">
        <v>221</v>
      </c>
      <c r="DE70" s="35">
        <f t="shared" si="45"/>
        <v>3.3000000000000043</v>
      </c>
    </row>
    <row r="71" spans="1:109" ht="17" thickBot="1" x14ac:dyDescent="0.25">
      <c r="AS71" s="34" t="s">
        <v>280</v>
      </c>
      <c r="AT71">
        <f>AT23-AT21</f>
        <v>-54.167048054919917</v>
      </c>
      <c r="AX71" s="34" t="s">
        <v>280</v>
      </c>
      <c r="AY71">
        <f>AY23-AY21</f>
        <v>-1.9655172413793096</v>
      </c>
      <c r="BH71" s="1"/>
      <c r="BM71" s="34" t="s">
        <v>309</v>
      </c>
      <c r="BN71">
        <f>BN27-BN26</f>
        <v>-25.666666666666664</v>
      </c>
      <c r="BR71" s="34" t="s">
        <v>259</v>
      </c>
      <c r="BS71">
        <f>BS20-BS19</f>
        <v>-11.75</v>
      </c>
      <c r="BW71" s="34" t="s">
        <v>309</v>
      </c>
      <c r="BX71">
        <f>BX27-BX26</f>
        <v>-2</v>
      </c>
      <c r="CB71" s="39" t="s">
        <v>206</v>
      </c>
      <c r="CC71" s="39"/>
      <c r="CD71" s="39"/>
      <c r="CL71" s="34" t="s">
        <v>275</v>
      </c>
      <c r="CM71">
        <f>CM21-CM20</f>
        <v>2.75</v>
      </c>
      <c r="CQ71" s="39" t="s">
        <v>206</v>
      </c>
      <c r="CR71" s="39"/>
      <c r="CS71" s="39"/>
      <c r="DB71">
        <v>48</v>
      </c>
      <c r="DD71" s="34" t="s">
        <v>228</v>
      </c>
      <c r="DE71" s="35">
        <f>DF15-DF13</f>
        <v>25.649999999999991</v>
      </c>
    </row>
    <row r="72" spans="1:109" ht="17" thickBot="1" x14ac:dyDescent="0.25">
      <c r="Y72" s="33"/>
      <c r="Z72" s="7"/>
      <c r="AA72" s="7"/>
      <c r="AB72" s="7"/>
      <c r="AC72" s="7"/>
      <c r="AD72" s="7"/>
      <c r="AE72" s="7"/>
      <c r="AF72" s="7"/>
      <c r="AG72" s="7"/>
      <c r="AH72" s="7"/>
      <c r="AI72" s="7"/>
      <c r="AJ72" s="7"/>
      <c r="AK72" s="7"/>
      <c r="AL72" s="7"/>
      <c r="AM72" s="7"/>
      <c r="AN72" s="7"/>
      <c r="AO72" s="7"/>
      <c r="AP72" s="7"/>
      <c r="AQ72" s="18"/>
      <c r="AR72"/>
      <c r="AS72" s="34" t="s">
        <v>306</v>
      </c>
      <c r="AT72">
        <f t="shared" ref="AT72:AT87" si="48">AT24-AT23</f>
        <v>-39.189473684210498</v>
      </c>
      <c r="AX72" s="34" t="s">
        <v>306</v>
      </c>
      <c r="AY72">
        <f t="shared" ref="AY72:AY85" si="49">AY24-AY23</f>
        <v>-4.1379310344827616</v>
      </c>
      <c r="BM72" s="39" t="s">
        <v>206</v>
      </c>
      <c r="BN72" s="39"/>
      <c r="BO72" s="39"/>
      <c r="BR72" s="34" t="s">
        <v>275</v>
      </c>
      <c r="BS72">
        <f>BS21-BS20</f>
        <v>-9.25</v>
      </c>
      <c r="BW72" s="34" t="s">
        <v>456</v>
      </c>
      <c r="BX72">
        <f>BX28-BX27</f>
        <v>10</v>
      </c>
      <c r="CL72" s="34" t="s">
        <v>280</v>
      </c>
      <c r="CM72">
        <f>CM23-CM21</f>
        <v>-1.5</v>
      </c>
      <c r="DB72">
        <v>60.5</v>
      </c>
      <c r="DD72" s="34" t="s">
        <v>235</v>
      </c>
      <c r="DE72" s="35">
        <f>DF16-DF15</f>
        <v>27.650000000000006</v>
      </c>
    </row>
    <row r="73" spans="1:109" ht="17" thickBot="1" x14ac:dyDescent="0.25">
      <c r="AS73" s="34" t="s">
        <v>307</v>
      </c>
      <c r="AT73">
        <f t="shared" si="48"/>
        <v>17.524999999999977</v>
      </c>
      <c r="AX73" s="34" t="s">
        <v>307</v>
      </c>
      <c r="AY73">
        <f t="shared" si="49"/>
        <v>-3.2438423645320142</v>
      </c>
      <c r="BR73" s="34" t="s">
        <v>280</v>
      </c>
      <c r="BS73">
        <f>BS23-BS21</f>
        <v>-3.25</v>
      </c>
      <c r="BW73" s="39" t="s">
        <v>206</v>
      </c>
      <c r="BX73" s="39"/>
      <c r="BY73" s="39"/>
      <c r="CL73" s="34" t="s">
        <v>306</v>
      </c>
      <c r="CM73">
        <f t="shared" ref="CM73:CM86" si="50">CM24-CM23</f>
        <v>-1.75</v>
      </c>
      <c r="DB73">
        <v>56</v>
      </c>
      <c r="DD73" s="34" t="s">
        <v>237</v>
      </c>
      <c r="DE73" s="35">
        <f>DF17-DF16</f>
        <v>18.907142857142858</v>
      </c>
    </row>
    <row r="74" spans="1:109" ht="17" thickBot="1" x14ac:dyDescent="0.25">
      <c r="Z74" s="22" t="s">
        <v>134</v>
      </c>
      <c r="AA74" s="23" t="s">
        <v>163</v>
      </c>
      <c r="AS74" s="34" t="s">
        <v>308</v>
      </c>
      <c r="AT74">
        <f t="shared" si="48"/>
        <v>-44.154411764705884</v>
      </c>
      <c r="AX74" s="34" t="s">
        <v>308</v>
      </c>
      <c r="AY74">
        <f t="shared" si="49"/>
        <v>-0.79699248120301291</v>
      </c>
      <c r="BR74" s="34" t="s">
        <v>306</v>
      </c>
      <c r="BS74">
        <f t="shared" ref="BS74:BS86" si="51">BS24-BS23</f>
        <v>-8.5</v>
      </c>
      <c r="CL74" s="34" t="s">
        <v>307</v>
      </c>
      <c r="CM74">
        <f t="shared" si="50"/>
        <v>1.25</v>
      </c>
      <c r="DB74">
        <v>42</v>
      </c>
      <c r="DD74" s="34" t="s">
        <v>240</v>
      </c>
      <c r="DE74" s="35">
        <f>DF18-DF17</f>
        <v>-31.571428571428569</v>
      </c>
    </row>
    <row r="75" spans="1:109" ht="17" thickBot="1" x14ac:dyDescent="0.25">
      <c r="Z75" t="s">
        <v>161</v>
      </c>
      <c r="AS75" s="34" t="s">
        <v>309</v>
      </c>
      <c r="AT75">
        <f t="shared" si="48"/>
        <v>5.8627450980391984</v>
      </c>
      <c r="AX75" s="34" t="s">
        <v>309</v>
      </c>
      <c r="AY75">
        <f t="shared" si="49"/>
        <v>-0.97773279352226439</v>
      </c>
      <c r="BR75" s="34" t="s">
        <v>307</v>
      </c>
      <c r="BS75">
        <f t="shared" si="51"/>
        <v>-2.875</v>
      </c>
      <c r="CL75" s="34" t="s">
        <v>308</v>
      </c>
      <c r="CM75">
        <f t="shared" si="50"/>
        <v>-4.5</v>
      </c>
      <c r="DB75">
        <v>33</v>
      </c>
      <c r="DD75" s="34" t="s">
        <v>259</v>
      </c>
      <c r="DE75" s="35">
        <f>DF19-DF18</f>
        <v>24.071428571428569</v>
      </c>
    </row>
    <row r="76" spans="1:109" ht="17" thickBot="1" x14ac:dyDescent="0.25">
      <c r="Z76" s="4" t="s">
        <v>162</v>
      </c>
      <c r="AS76" s="34" t="s">
        <v>456</v>
      </c>
      <c r="AT76">
        <f t="shared" si="48"/>
        <v>-1.869047619047592</v>
      </c>
      <c r="AX76" s="34" t="s">
        <v>456</v>
      </c>
      <c r="AY76">
        <f t="shared" si="49"/>
        <v>9.8916083916083934</v>
      </c>
      <c r="BR76" s="34" t="s">
        <v>308</v>
      </c>
      <c r="BS76">
        <f t="shared" si="51"/>
        <v>-5.625</v>
      </c>
      <c r="CL76" s="34" t="s">
        <v>309</v>
      </c>
      <c r="CM76">
        <f t="shared" si="50"/>
        <v>4.25</v>
      </c>
      <c r="DB76">
        <v>47</v>
      </c>
      <c r="DD76" s="34" t="s">
        <v>275</v>
      </c>
      <c r="DE76" s="35">
        <f>DF20-DF19</f>
        <v>-6.4285714285714306</v>
      </c>
    </row>
    <row r="77" spans="1:109" ht="17" thickBot="1" x14ac:dyDescent="0.25">
      <c r="A77" s="36">
        <v>43704</v>
      </c>
      <c r="B77" s="9" t="s">
        <v>81</v>
      </c>
      <c r="C77" s="10" t="s">
        <v>82</v>
      </c>
      <c r="D77" s="10" t="s">
        <v>83</v>
      </c>
      <c r="E77" s="10" t="s">
        <v>84</v>
      </c>
      <c r="F77" s="10" t="s">
        <v>85</v>
      </c>
      <c r="G77" s="10" t="s">
        <v>86</v>
      </c>
      <c r="H77" s="10" t="s">
        <v>87</v>
      </c>
      <c r="I77" s="10" t="s">
        <v>88</v>
      </c>
      <c r="J77" s="10" t="s">
        <v>89</v>
      </c>
      <c r="M77" s="36">
        <v>43704</v>
      </c>
      <c r="N77" s="9" t="s">
        <v>91</v>
      </c>
      <c r="O77" s="10" t="s">
        <v>92</v>
      </c>
      <c r="P77" s="10" t="s">
        <v>93</v>
      </c>
      <c r="Q77" s="10" t="s">
        <v>94</v>
      </c>
      <c r="R77" s="10" t="s">
        <v>95</v>
      </c>
      <c r="S77" s="10" t="s">
        <v>96</v>
      </c>
      <c r="T77" s="10" t="s">
        <v>97</v>
      </c>
      <c r="U77" s="10" t="s">
        <v>98</v>
      </c>
      <c r="V77" s="10" t="s">
        <v>99</v>
      </c>
      <c r="AS77" s="34" t="s">
        <v>450</v>
      </c>
      <c r="AT77">
        <f t="shared" si="48"/>
        <v>-15.428571428571445</v>
      </c>
      <c r="AX77" s="34" t="s">
        <v>450</v>
      </c>
      <c r="AY77">
        <f t="shared" si="49"/>
        <v>-1.6010101010101039</v>
      </c>
      <c r="BR77" s="34" t="s">
        <v>309</v>
      </c>
      <c r="BS77">
        <f t="shared" si="51"/>
        <v>-12.75</v>
      </c>
      <c r="CL77" s="34" t="s">
        <v>456</v>
      </c>
      <c r="CM77">
        <f t="shared" si="50"/>
        <v>-6.6666666666666643</v>
      </c>
      <c r="DB77">
        <v>55.5</v>
      </c>
      <c r="DD77" s="34" t="s">
        <v>280</v>
      </c>
      <c r="DE77" s="35">
        <f>DF22-DF20</f>
        <v>-0.21428571428572241</v>
      </c>
    </row>
    <row r="78" spans="1:109" ht="17" thickBot="1" x14ac:dyDescent="0.25">
      <c r="B78">
        <v>303</v>
      </c>
      <c r="C78">
        <v>222.5</v>
      </c>
      <c r="D78">
        <v>249</v>
      </c>
      <c r="E78">
        <v>194.5</v>
      </c>
      <c r="F78">
        <v>220</v>
      </c>
      <c r="G78">
        <v>227</v>
      </c>
      <c r="H78">
        <v>143.5</v>
      </c>
      <c r="I78">
        <v>149</v>
      </c>
      <c r="J78">
        <v>115.5</v>
      </c>
      <c r="N78">
        <v>44.5</v>
      </c>
      <c r="O78">
        <v>39.5</v>
      </c>
      <c r="P78">
        <v>34</v>
      </c>
      <c r="Q78">
        <v>44</v>
      </c>
      <c r="R78">
        <v>37.5</v>
      </c>
      <c r="S78">
        <v>42.5</v>
      </c>
      <c r="T78">
        <v>24</v>
      </c>
      <c r="U78">
        <v>30</v>
      </c>
      <c r="V78">
        <v>23</v>
      </c>
      <c r="AS78" s="34" t="s">
        <v>451</v>
      </c>
      <c r="AT78">
        <f t="shared" si="48"/>
        <v>-13.952380952380935</v>
      </c>
      <c r="AX78" s="34" t="s">
        <v>451</v>
      </c>
      <c r="AY78">
        <f t="shared" si="49"/>
        <v>0.12698412698412653</v>
      </c>
      <c r="BR78" s="34" t="s">
        <v>456</v>
      </c>
      <c r="BS78">
        <f t="shared" si="51"/>
        <v>10</v>
      </c>
      <c r="CL78" s="34" t="s">
        <v>450</v>
      </c>
      <c r="CM78">
        <f t="shared" si="50"/>
        <v>-6.1666666666666714</v>
      </c>
      <c r="DB78">
        <v>55</v>
      </c>
      <c r="DD78" s="34" t="s">
        <v>306</v>
      </c>
      <c r="DE78" s="35">
        <f>DF23-DF22</f>
        <v>24.035714285714292</v>
      </c>
    </row>
    <row r="79" spans="1:109" ht="17" thickBot="1" x14ac:dyDescent="0.25">
      <c r="B79">
        <v>216</v>
      </c>
      <c r="C79">
        <v>209</v>
      </c>
      <c r="D79">
        <v>196.5</v>
      </c>
      <c r="E79">
        <v>232.5</v>
      </c>
      <c r="F79">
        <v>187</v>
      </c>
      <c r="G79">
        <v>152</v>
      </c>
      <c r="H79">
        <v>184.5</v>
      </c>
      <c r="I79">
        <v>193.5</v>
      </c>
      <c r="J79">
        <v>107.5</v>
      </c>
      <c r="N79">
        <v>40</v>
      </c>
      <c r="O79">
        <v>26</v>
      </c>
      <c r="P79">
        <v>31.5</v>
      </c>
      <c r="Q79">
        <v>51</v>
      </c>
      <c r="R79">
        <v>42</v>
      </c>
      <c r="S79">
        <v>23</v>
      </c>
      <c r="T79">
        <v>17</v>
      </c>
      <c r="U79">
        <v>24.5</v>
      </c>
      <c r="V79">
        <v>20.5</v>
      </c>
      <c r="Z79" s="13" t="s">
        <v>146</v>
      </c>
      <c r="AA79" s="20"/>
      <c r="AB79" s="27">
        <v>9.1999999999999998E-2</v>
      </c>
      <c r="AC79" s="30" t="s">
        <v>7</v>
      </c>
      <c r="AD79" s="29" t="s">
        <v>15</v>
      </c>
      <c r="AS79" s="34" t="s">
        <v>449</v>
      </c>
      <c r="AT79">
        <f t="shared" si="48"/>
        <v>36.916666666666657</v>
      </c>
      <c r="AX79" s="34" t="s">
        <v>449</v>
      </c>
      <c r="AY79">
        <f t="shared" si="49"/>
        <v>10.428571428571431</v>
      </c>
      <c r="BR79" s="34" t="s">
        <v>450</v>
      </c>
      <c r="BS79">
        <f t="shared" si="51"/>
        <v>8.875</v>
      </c>
      <c r="CL79" s="34" t="s">
        <v>451</v>
      </c>
      <c r="CM79">
        <f t="shared" si="50"/>
        <v>8.0833333333333357</v>
      </c>
      <c r="DB79">
        <v>46.5</v>
      </c>
      <c r="DD79" s="34" t="s">
        <v>307</v>
      </c>
      <c r="DE79" s="35">
        <f>DF24-DF23</f>
        <v>-16.166666666666657</v>
      </c>
    </row>
    <row r="80" spans="1:109" ht="17" thickBot="1" x14ac:dyDescent="0.25">
      <c r="B80">
        <v>221</v>
      </c>
      <c r="C80">
        <v>212.5</v>
      </c>
      <c r="D80">
        <v>236</v>
      </c>
      <c r="E80">
        <v>185.5</v>
      </c>
      <c r="F80">
        <v>201</v>
      </c>
      <c r="G80">
        <v>150</v>
      </c>
      <c r="H80">
        <v>144.5</v>
      </c>
      <c r="I80">
        <v>102.5</v>
      </c>
      <c r="J80">
        <v>185</v>
      </c>
      <c r="N80">
        <v>44</v>
      </c>
      <c r="O80">
        <v>26</v>
      </c>
      <c r="P80">
        <v>38.5</v>
      </c>
      <c r="Q80">
        <v>51</v>
      </c>
      <c r="R80">
        <v>26.5</v>
      </c>
      <c r="S80">
        <v>40</v>
      </c>
      <c r="T80">
        <v>31</v>
      </c>
      <c r="U80">
        <v>27.5</v>
      </c>
      <c r="V80">
        <v>22.5</v>
      </c>
      <c r="Z80" s="15" t="s">
        <v>91</v>
      </c>
      <c r="AA80">
        <f>SUM(N78:N82)</f>
        <v>214.5</v>
      </c>
      <c r="AB80" s="26">
        <f>AA80*0.092</f>
        <v>19.733999999999998</v>
      </c>
      <c r="AC80" s="26">
        <f>AB80-AD80</f>
        <v>17.760599999999997</v>
      </c>
      <c r="AD80" s="24">
        <f>AB80*0.1</f>
        <v>1.9733999999999998</v>
      </c>
      <c r="AS80" s="34" t="s">
        <v>448</v>
      </c>
      <c r="AT80">
        <f t="shared" si="48"/>
        <v>45.5</v>
      </c>
      <c r="AX80" s="34" t="s">
        <v>448</v>
      </c>
      <c r="AY80">
        <f t="shared" si="49"/>
        <v>-6</v>
      </c>
      <c r="BR80" s="34" t="s">
        <v>451</v>
      </c>
      <c r="BS80">
        <f t="shared" si="51"/>
        <v>10</v>
      </c>
      <c r="CL80" s="34" t="s">
        <v>449</v>
      </c>
      <c r="CM80">
        <f t="shared" si="50"/>
        <v>2.25</v>
      </c>
      <c r="DA80" t="s">
        <v>54</v>
      </c>
      <c r="DB80" s="1">
        <f>AVERAGE(DB70:DB79)</f>
        <v>48.3</v>
      </c>
      <c r="DD80" s="34" t="s">
        <v>308</v>
      </c>
      <c r="DE80" s="35">
        <f>DF25-DF24</f>
        <v>34.166666666666657</v>
      </c>
    </row>
    <row r="81" spans="1:109" ht="17" thickBot="1" x14ac:dyDescent="0.25">
      <c r="B81">
        <v>265.5</v>
      </c>
      <c r="C81">
        <v>148.5</v>
      </c>
      <c r="D81">
        <v>210</v>
      </c>
      <c r="E81">
        <v>161.5</v>
      </c>
      <c r="F81">
        <v>156</v>
      </c>
      <c r="G81">
        <v>175</v>
      </c>
      <c r="H81">
        <v>180</v>
      </c>
      <c r="I81">
        <v>206.5</v>
      </c>
      <c r="J81">
        <v>176</v>
      </c>
      <c r="N81">
        <v>41.5</v>
      </c>
      <c r="O81">
        <v>25</v>
      </c>
      <c r="P81">
        <v>26.5</v>
      </c>
      <c r="Q81">
        <v>59</v>
      </c>
      <c r="R81">
        <v>48</v>
      </c>
      <c r="S81">
        <v>21.5</v>
      </c>
      <c r="T81">
        <v>31.5</v>
      </c>
      <c r="U81">
        <v>19</v>
      </c>
      <c r="V81">
        <v>14.5</v>
      </c>
      <c r="Z81" s="15" t="s">
        <v>92</v>
      </c>
      <c r="AA81">
        <f>SUM(O78:O82)</f>
        <v>155.5</v>
      </c>
      <c r="AB81" s="26">
        <f t="shared" ref="AB81:AB88" si="52">AA81*0.092</f>
        <v>14.305999999999999</v>
      </c>
      <c r="AC81" s="26">
        <f t="shared" ref="AC81:AC88" si="53">AB81-AD81</f>
        <v>12.875399999999999</v>
      </c>
      <c r="AD81" s="24">
        <f t="shared" ref="AD81:AD88" si="54">AB81*0.1</f>
        <v>1.4306000000000001</v>
      </c>
      <c r="AS81" s="34" t="s">
        <v>452</v>
      </c>
      <c r="AT81">
        <f t="shared" si="48"/>
        <v>-1.6999999999999886</v>
      </c>
      <c r="AX81" s="34" t="s">
        <v>452</v>
      </c>
      <c r="AY81">
        <f t="shared" si="49"/>
        <v>39.75</v>
      </c>
      <c r="BR81" s="34" t="s">
        <v>449</v>
      </c>
      <c r="BS81">
        <f t="shared" si="51"/>
        <v>-4.75</v>
      </c>
      <c r="CL81" s="34" t="s">
        <v>448</v>
      </c>
      <c r="CM81">
        <f t="shared" si="50"/>
        <v>-2.75</v>
      </c>
      <c r="DD81" s="34" t="s">
        <v>312</v>
      </c>
      <c r="DE81" s="35">
        <f>DF27-DF25</f>
        <v>-63.178571428571431</v>
      </c>
    </row>
    <row r="82" spans="1:109" ht="17" thickBot="1" x14ac:dyDescent="0.25">
      <c r="B82">
        <v>244.5</v>
      </c>
      <c r="C82">
        <v>206.5</v>
      </c>
      <c r="D82">
        <v>170.5</v>
      </c>
      <c r="E82">
        <v>217</v>
      </c>
      <c r="F82">
        <v>162.5</v>
      </c>
      <c r="G82">
        <v>137</v>
      </c>
      <c r="H82">
        <v>181.5</v>
      </c>
      <c r="I82">
        <v>159</v>
      </c>
      <c r="J82">
        <v>204</v>
      </c>
      <c r="K82" s="11" t="s">
        <v>102</v>
      </c>
      <c r="N82">
        <v>44.5</v>
      </c>
      <c r="O82">
        <v>39</v>
      </c>
      <c r="P82">
        <v>39.5</v>
      </c>
      <c r="Q82">
        <v>32</v>
      </c>
      <c r="R82">
        <v>26.5</v>
      </c>
      <c r="S82">
        <v>28.5</v>
      </c>
      <c r="T82">
        <v>18.5</v>
      </c>
      <c r="U82">
        <v>16.5</v>
      </c>
      <c r="V82">
        <v>16.5</v>
      </c>
      <c r="W82" s="11" t="s">
        <v>102</v>
      </c>
      <c r="Z82" s="15" t="s">
        <v>93</v>
      </c>
      <c r="AA82">
        <f>SUM(P78:P82)</f>
        <v>170</v>
      </c>
      <c r="AB82" s="26">
        <f t="shared" si="52"/>
        <v>15.64</v>
      </c>
      <c r="AC82" s="26">
        <f t="shared" si="53"/>
        <v>14.076000000000001</v>
      </c>
      <c r="AD82" s="24">
        <f t="shared" si="54"/>
        <v>1.5640000000000001</v>
      </c>
      <c r="AS82" s="34" t="s">
        <v>453</v>
      </c>
      <c r="AT82">
        <f t="shared" si="48"/>
        <v>-2.9000000000000341</v>
      </c>
      <c r="AX82" s="34" t="s">
        <v>453</v>
      </c>
      <c r="AY82">
        <f t="shared" si="49"/>
        <v>-9.5</v>
      </c>
      <c r="BR82" s="34" t="s">
        <v>448</v>
      </c>
      <c r="BS82">
        <f t="shared" si="51"/>
        <v>-11.25</v>
      </c>
      <c r="CL82" s="34" t="s">
        <v>452</v>
      </c>
      <c r="CM82">
        <f t="shared" si="50"/>
        <v>27.25</v>
      </c>
      <c r="DA82" s="6" t="s">
        <v>145</v>
      </c>
      <c r="DB82" s="6" t="s">
        <v>53</v>
      </c>
      <c r="DD82" s="34" t="s">
        <v>450</v>
      </c>
      <c r="DE82" s="35">
        <f>DF28-DF27</f>
        <v>13.285714285714292</v>
      </c>
    </row>
    <row r="83" spans="1:109" ht="17" thickBot="1" x14ac:dyDescent="0.25">
      <c r="A83" s="1" t="s">
        <v>101</v>
      </c>
      <c r="B83" s="1">
        <f>AVERAGE(B78:B82)</f>
        <v>250</v>
      </c>
      <c r="C83" s="1">
        <f t="shared" ref="C83:J83" si="55">AVERAGE(C78:C82)</f>
        <v>199.8</v>
      </c>
      <c r="D83" s="1">
        <f t="shared" si="55"/>
        <v>212.4</v>
      </c>
      <c r="E83" s="1">
        <f t="shared" si="55"/>
        <v>198.2</v>
      </c>
      <c r="F83" s="1">
        <f t="shared" si="55"/>
        <v>185.3</v>
      </c>
      <c r="G83" s="1">
        <f t="shared" si="55"/>
        <v>168.2</v>
      </c>
      <c r="H83" s="1">
        <f t="shared" si="55"/>
        <v>166.8</v>
      </c>
      <c r="I83" s="1">
        <f t="shared" si="55"/>
        <v>162.1</v>
      </c>
      <c r="J83" s="1">
        <f t="shared" si="55"/>
        <v>157.6</v>
      </c>
      <c r="K83" s="12">
        <f>AVERAGE(B83:J83)</f>
        <v>188.93333333333331</v>
      </c>
      <c r="M83" s="1" t="s">
        <v>101</v>
      </c>
      <c r="N83" s="1">
        <f>AVERAGE(N78:N82)</f>
        <v>42.9</v>
      </c>
      <c r="O83" s="1">
        <f t="shared" ref="O83:V83" si="56">AVERAGE(O78:O82)</f>
        <v>31.1</v>
      </c>
      <c r="P83" s="1">
        <f t="shared" si="56"/>
        <v>34</v>
      </c>
      <c r="Q83" s="1">
        <f t="shared" si="56"/>
        <v>47.4</v>
      </c>
      <c r="R83" s="1">
        <f t="shared" si="56"/>
        <v>36.1</v>
      </c>
      <c r="S83" s="1">
        <f t="shared" si="56"/>
        <v>31.1</v>
      </c>
      <c r="T83" s="1">
        <f t="shared" si="56"/>
        <v>24.4</v>
      </c>
      <c r="U83" s="1">
        <f t="shared" si="56"/>
        <v>23.5</v>
      </c>
      <c r="V83" s="1">
        <f t="shared" si="56"/>
        <v>19.399999999999999</v>
      </c>
      <c r="W83" s="12">
        <f>AVERAGE(N83:V83)</f>
        <v>32.211111111111109</v>
      </c>
      <c r="Z83" s="15" t="s">
        <v>94</v>
      </c>
      <c r="AA83">
        <f>SUM(Q78:Q82)</f>
        <v>237</v>
      </c>
      <c r="AB83" s="26">
        <f t="shared" si="52"/>
        <v>21.803999999999998</v>
      </c>
      <c r="AC83" s="26">
        <f t="shared" si="53"/>
        <v>19.6236</v>
      </c>
      <c r="AD83" s="24">
        <f t="shared" si="54"/>
        <v>2.1804000000000001</v>
      </c>
      <c r="AS83" s="34" t="s">
        <v>454</v>
      </c>
      <c r="AT83">
        <f t="shared" si="48"/>
        <v>-17.149999999999977</v>
      </c>
      <c r="AX83" s="34" t="s">
        <v>454</v>
      </c>
      <c r="AY83">
        <f t="shared" si="49"/>
        <v>-12</v>
      </c>
      <c r="BR83" s="34" t="s">
        <v>452</v>
      </c>
      <c r="BS83">
        <f t="shared" si="51"/>
        <v>34</v>
      </c>
      <c r="CL83" s="34" t="s">
        <v>453</v>
      </c>
      <c r="CM83">
        <f t="shared" si="50"/>
        <v>-4.5</v>
      </c>
      <c r="DA83" s="32">
        <v>43726</v>
      </c>
      <c r="DB83">
        <v>44</v>
      </c>
      <c r="DD83" s="34" t="s">
        <v>451</v>
      </c>
      <c r="DE83" s="35">
        <f>DF29-DF28</f>
        <v>-14.142857142857153</v>
      </c>
    </row>
    <row r="84" spans="1:109" ht="17" thickBot="1" x14ac:dyDescent="0.25">
      <c r="Z84" s="15" t="s">
        <v>95</v>
      </c>
      <c r="AA84">
        <f>SUM(R78:R82)</f>
        <v>180.5</v>
      </c>
      <c r="AB84" s="26">
        <f t="shared" si="52"/>
        <v>16.605999999999998</v>
      </c>
      <c r="AC84" s="26">
        <f t="shared" si="53"/>
        <v>14.945399999999998</v>
      </c>
      <c r="AD84" s="24">
        <f t="shared" si="54"/>
        <v>1.6605999999999999</v>
      </c>
      <c r="AS84" s="34" t="s">
        <v>455</v>
      </c>
      <c r="AT84">
        <f t="shared" si="48"/>
        <v>30</v>
      </c>
      <c r="AX84" s="34" t="s">
        <v>455</v>
      </c>
      <c r="AY84">
        <f t="shared" si="49"/>
        <v>-5.5</v>
      </c>
      <c r="BR84" s="34" t="s">
        <v>453</v>
      </c>
      <c r="BS84">
        <f t="shared" si="51"/>
        <v>-14.5</v>
      </c>
      <c r="CL84" s="34" t="s">
        <v>454</v>
      </c>
      <c r="CM84">
        <f t="shared" si="50"/>
        <v>-13</v>
      </c>
      <c r="DB84">
        <v>42</v>
      </c>
      <c r="DD84" s="34" t="s">
        <v>449</v>
      </c>
      <c r="DE84" s="35">
        <f>DF30-DF29</f>
        <v>29.535714285714292</v>
      </c>
    </row>
    <row r="85" spans="1:109" ht="17" thickBot="1" x14ac:dyDescent="0.25">
      <c r="Z85" s="15" t="s">
        <v>96</v>
      </c>
      <c r="AA85">
        <f>SUM(S78:S82)</f>
        <v>155.5</v>
      </c>
      <c r="AB85" s="26">
        <f t="shared" si="52"/>
        <v>14.305999999999999</v>
      </c>
      <c r="AC85" s="26">
        <f t="shared" si="53"/>
        <v>12.875399999999999</v>
      </c>
      <c r="AD85" s="24">
        <f t="shared" si="54"/>
        <v>1.4306000000000001</v>
      </c>
      <c r="AS85" s="34" t="s">
        <v>524</v>
      </c>
      <c r="AT85">
        <f t="shared" si="48"/>
        <v>-19.25</v>
      </c>
      <c r="AX85" s="34" t="s">
        <v>524</v>
      </c>
      <c r="AY85">
        <f t="shared" si="49"/>
        <v>-17.25</v>
      </c>
      <c r="BR85" s="34" t="s">
        <v>454</v>
      </c>
      <c r="BS85">
        <f t="shared" si="51"/>
        <v>-11</v>
      </c>
      <c r="CL85" s="34" t="s">
        <v>455</v>
      </c>
      <c r="CM85">
        <f t="shared" si="50"/>
        <v>-5.5</v>
      </c>
      <c r="DB85">
        <v>34.5</v>
      </c>
      <c r="DD85" s="34" t="s">
        <v>448</v>
      </c>
      <c r="DE85" s="35">
        <f t="shared" ref="DE85:DE88" si="57">DF31-DF30</f>
        <v>8.5999999999999943</v>
      </c>
    </row>
    <row r="86" spans="1:109" ht="17" thickBot="1" x14ac:dyDescent="0.25">
      <c r="Z86" s="15" t="s">
        <v>97</v>
      </c>
      <c r="AA86">
        <f>SUM(T78:T82)</f>
        <v>122</v>
      </c>
      <c r="AB86" s="26">
        <f t="shared" si="52"/>
        <v>11.224</v>
      </c>
      <c r="AC86" s="26">
        <f t="shared" si="53"/>
        <v>10.101599999999999</v>
      </c>
      <c r="AD86" s="24">
        <f t="shared" si="54"/>
        <v>1.1224000000000001</v>
      </c>
      <c r="AS86" s="34" t="s">
        <v>525</v>
      </c>
      <c r="AT86">
        <f t="shared" si="48"/>
        <v>-14</v>
      </c>
      <c r="AX86" s="39" t="s">
        <v>206</v>
      </c>
      <c r="AY86" s="39"/>
      <c r="AZ86" s="39"/>
      <c r="BR86" s="34" t="s">
        <v>455</v>
      </c>
      <c r="BS86">
        <f t="shared" si="51"/>
        <v>-5.5</v>
      </c>
      <c r="CL86" s="34" t="s">
        <v>524</v>
      </c>
      <c r="CM86">
        <f t="shared" si="50"/>
        <v>-3.5</v>
      </c>
      <c r="DB86">
        <v>39.5</v>
      </c>
      <c r="DD86" s="34" t="s">
        <v>452</v>
      </c>
      <c r="DE86" s="35">
        <f t="shared" si="57"/>
        <v>-15.5</v>
      </c>
    </row>
    <row r="87" spans="1:109" ht="17" thickBot="1" x14ac:dyDescent="0.25">
      <c r="Z87" s="15" t="s">
        <v>98</v>
      </c>
      <c r="AA87">
        <f>SUM(U78:U82)</f>
        <v>117.5</v>
      </c>
      <c r="AB87" s="26">
        <f t="shared" si="52"/>
        <v>10.81</v>
      </c>
      <c r="AC87" s="26">
        <f t="shared" si="53"/>
        <v>9.729000000000001</v>
      </c>
      <c r="AD87" s="24">
        <f t="shared" si="54"/>
        <v>1.0810000000000002</v>
      </c>
      <c r="AS87" s="34" t="s">
        <v>526</v>
      </c>
      <c r="AT87">
        <f t="shared" si="48"/>
        <v>-17.5</v>
      </c>
      <c r="BR87" s="39" t="s">
        <v>206</v>
      </c>
      <c r="BS87" s="39"/>
      <c r="BT87" s="39"/>
      <c r="CL87" s="39" t="s">
        <v>206</v>
      </c>
      <c r="CM87" s="39"/>
      <c r="CN87" s="39"/>
      <c r="DB87">
        <v>36.5</v>
      </c>
      <c r="DD87" s="34" t="s">
        <v>453</v>
      </c>
      <c r="DE87" s="35">
        <f t="shared" si="57"/>
        <v>-4.5374999999999943</v>
      </c>
    </row>
    <row r="88" spans="1:109" ht="17" thickBot="1" x14ac:dyDescent="0.25">
      <c r="Z88" s="17" t="s">
        <v>99</v>
      </c>
      <c r="AA88" s="7">
        <f>SUM(V78:V82)</f>
        <v>97</v>
      </c>
      <c r="AB88" s="28">
        <f t="shared" si="52"/>
        <v>8.9239999999999995</v>
      </c>
      <c r="AC88" s="28">
        <f t="shared" si="53"/>
        <v>8.0315999999999992</v>
      </c>
      <c r="AD88" s="25">
        <f t="shared" si="54"/>
        <v>0.89239999999999997</v>
      </c>
      <c r="AS88" s="39" t="s">
        <v>206</v>
      </c>
      <c r="AT88" s="39"/>
      <c r="AU88" s="39"/>
      <c r="AX88" s="1"/>
      <c r="CL88" s="1"/>
      <c r="DB88">
        <v>53.5</v>
      </c>
      <c r="DD88" s="34" t="s">
        <v>454</v>
      </c>
      <c r="DE88" s="35">
        <f t="shared" si="57"/>
        <v>-8.8125</v>
      </c>
    </row>
    <row r="89" spans="1:109" ht="17" thickBot="1" x14ac:dyDescent="0.25">
      <c r="AX89" t="s">
        <v>223</v>
      </c>
      <c r="AY89">
        <f>AVERAGE(AY57:AY85)</f>
        <v>1.1065134099616858</v>
      </c>
      <c r="DB89">
        <v>44.5</v>
      </c>
      <c r="DD89" s="34" t="s">
        <v>455</v>
      </c>
      <c r="DE89" s="35">
        <f>DF35-DF34</f>
        <v>-6.3571428571428612</v>
      </c>
    </row>
    <row r="90" spans="1:109" ht="17" thickBot="1" x14ac:dyDescent="0.25">
      <c r="Y90" s="33"/>
      <c r="Z90" s="7"/>
      <c r="AA90" s="7"/>
      <c r="AB90" s="7"/>
      <c r="AC90" s="7"/>
      <c r="AD90" s="7"/>
      <c r="AE90" s="7"/>
      <c r="AF90" s="7"/>
      <c r="AG90" s="7"/>
      <c r="AH90" s="7"/>
      <c r="AI90" s="7"/>
      <c r="AJ90" s="7"/>
      <c r="AK90" s="7"/>
      <c r="AL90" s="7"/>
      <c r="AM90" s="7"/>
      <c r="AN90" s="7"/>
      <c r="AO90" s="7"/>
      <c r="AP90" s="7"/>
      <c r="AQ90" s="18"/>
      <c r="DB90">
        <v>51.5</v>
      </c>
      <c r="DD90" s="34" t="s">
        <v>524</v>
      </c>
      <c r="DE90" s="35">
        <f>DF36-DF35</f>
        <v>-11.705357142857139</v>
      </c>
    </row>
    <row r="91" spans="1:109" ht="17" thickBot="1" x14ac:dyDescent="0.25">
      <c r="AS91" t="s">
        <v>223</v>
      </c>
      <c r="AT91">
        <f>AVERAGE(AT57:AT87)</f>
        <v>6.1401433691756271</v>
      </c>
      <c r="DB91">
        <v>42</v>
      </c>
      <c r="DD91" s="34" t="s">
        <v>525</v>
      </c>
      <c r="DE91" s="35">
        <f>DF37-DF36</f>
        <v>62.862500000000011</v>
      </c>
    </row>
    <row r="92" spans="1:109" ht="17" thickBot="1" x14ac:dyDescent="0.25">
      <c r="T92" s="41"/>
      <c r="U92" t="s">
        <v>174</v>
      </c>
      <c r="Z92" s="22" t="s">
        <v>134</v>
      </c>
      <c r="AA92" s="23" t="s">
        <v>173</v>
      </c>
      <c r="DB92">
        <v>35</v>
      </c>
      <c r="DD92" s="34" t="s">
        <v>526</v>
      </c>
      <c r="DE92" s="35">
        <f>DF38-DF37</f>
        <v>-12.425000000000011</v>
      </c>
    </row>
    <row r="93" spans="1:109" ht="17" thickBot="1" x14ac:dyDescent="0.25">
      <c r="Z93" t="s">
        <v>161</v>
      </c>
      <c r="DA93" t="s">
        <v>54</v>
      </c>
      <c r="DB93" s="1">
        <f>AVERAGE(DB83:DB92)</f>
        <v>42.3</v>
      </c>
      <c r="DD93" s="34" t="s">
        <v>528</v>
      </c>
      <c r="DE93" s="35">
        <f>DF40-DF38</f>
        <v>-24.208333333333329</v>
      </c>
    </row>
    <row r="94" spans="1:109" ht="17" thickBot="1" x14ac:dyDescent="0.25">
      <c r="A94" s="36">
        <v>43712</v>
      </c>
      <c r="B94" s="9" t="s">
        <v>81</v>
      </c>
      <c r="C94" s="10" t="s">
        <v>82</v>
      </c>
      <c r="D94" s="10" t="s">
        <v>83</v>
      </c>
      <c r="E94" s="10" t="s">
        <v>84</v>
      </c>
      <c r="F94" s="10" t="s">
        <v>85</v>
      </c>
      <c r="G94" s="10" t="s">
        <v>86</v>
      </c>
      <c r="H94" s="10" t="s">
        <v>87</v>
      </c>
      <c r="I94" s="10" t="s">
        <v>88</v>
      </c>
      <c r="J94" s="10" t="s">
        <v>89</v>
      </c>
      <c r="M94" s="36">
        <v>43712</v>
      </c>
      <c r="N94" s="9" t="s">
        <v>91</v>
      </c>
      <c r="O94" s="10" t="s">
        <v>92</v>
      </c>
      <c r="P94" s="10" t="s">
        <v>93</v>
      </c>
      <c r="Q94" s="10" t="s">
        <v>94</v>
      </c>
      <c r="R94" s="10" t="s">
        <v>95</v>
      </c>
      <c r="S94" s="10" t="s">
        <v>96</v>
      </c>
      <c r="T94" s="10" t="s">
        <v>97</v>
      </c>
      <c r="U94" s="10" t="s">
        <v>98</v>
      </c>
      <c r="V94" s="10" t="s">
        <v>99</v>
      </c>
      <c r="Z94" s="4" t="s">
        <v>162</v>
      </c>
      <c r="DD94" s="34"/>
    </row>
    <row r="95" spans="1:109" x14ac:dyDescent="0.2">
      <c r="B95">
        <v>367.5</v>
      </c>
      <c r="C95">
        <v>185.5</v>
      </c>
      <c r="D95">
        <v>296</v>
      </c>
      <c r="E95">
        <v>277</v>
      </c>
      <c r="F95">
        <v>300.5</v>
      </c>
      <c r="G95">
        <v>168.5</v>
      </c>
      <c r="H95">
        <v>203.5</v>
      </c>
      <c r="I95">
        <v>243.5</v>
      </c>
      <c r="J95">
        <v>147.5</v>
      </c>
      <c r="N95">
        <v>43.5</v>
      </c>
      <c r="O95">
        <v>41.5</v>
      </c>
      <c r="P95">
        <v>29</v>
      </c>
      <c r="Q95">
        <v>62</v>
      </c>
      <c r="R95">
        <v>32</v>
      </c>
      <c r="S95">
        <v>46.5</v>
      </c>
      <c r="T95" s="41">
        <v>30.5</v>
      </c>
      <c r="U95">
        <v>30.5</v>
      </c>
      <c r="V95">
        <v>21.5</v>
      </c>
      <c r="DA95" s="6" t="s">
        <v>145</v>
      </c>
      <c r="DB95" s="6" t="s">
        <v>53</v>
      </c>
    </row>
    <row r="96" spans="1:109" x14ac:dyDescent="0.2">
      <c r="B96">
        <v>327</v>
      </c>
      <c r="C96">
        <v>264.5</v>
      </c>
      <c r="D96">
        <v>257.5</v>
      </c>
      <c r="E96">
        <v>304.5</v>
      </c>
      <c r="F96">
        <v>269</v>
      </c>
      <c r="G96">
        <v>276</v>
      </c>
      <c r="H96">
        <v>247.5</v>
      </c>
      <c r="I96">
        <v>265</v>
      </c>
      <c r="J96">
        <v>244</v>
      </c>
      <c r="N96">
        <v>44.5</v>
      </c>
      <c r="O96">
        <v>26.5</v>
      </c>
      <c r="P96">
        <v>38.5</v>
      </c>
      <c r="Q96">
        <v>48.5</v>
      </c>
      <c r="R96">
        <v>37</v>
      </c>
      <c r="S96">
        <v>27</v>
      </c>
      <c r="T96" s="41">
        <v>14.5</v>
      </c>
      <c r="U96">
        <v>27</v>
      </c>
      <c r="V96">
        <v>18.5</v>
      </c>
      <c r="DA96" s="32">
        <v>43733</v>
      </c>
      <c r="DB96">
        <v>53</v>
      </c>
      <c r="DD96" t="s">
        <v>223</v>
      </c>
      <c r="DE96">
        <f>AVERAGE(DE63:DE93)</f>
        <v>3.0940860215053765</v>
      </c>
    </row>
    <row r="97" spans="1:106" x14ac:dyDescent="0.2">
      <c r="B97">
        <v>336.5</v>
      </c>
      <c r="C97">
        <v>245</v>
      </c>
      <c r="D97">
        <v>261.5</v>
      </c>
      <c r="E97">
        <v>234.5</v>
      </c>
      <c r="F97">
        <v>247.5</v>
      </c>
      <c r="G97">
        <v>218</v>
      </c>
      <c r="H97">
        <v>250.5</v>
      </c>
      <c r="I97">
        <v>183</v>
      </c>
      <c r="J97">
        <v>154</v>
      </c>
      <c r="N97">
        <v>42</v>
      </c>
      <c r="O97">
        <v>39.5</v>
      </c>
      <c r="P97">
        <v>40</v>
      </c>
      <c r="Q97">
        <v>29</v>
      </c>
      <c r="R97">
        <v>48</v>
      </c>
      <c r="S97">
        <v>43.5</v>
      </c>
      <c r="T97" s="41">
        <v>18.5</v>
      </c>
      <c r="U97">
        <v>30</v>
      </c>
      <c r="V97">
        <v>24</v>
      </c>
      <c r="Z97" s="13" t="s">
        <v>146</v>
      </c>
      <c r="AA97" s="20"/>
      <c r="AB97" s="27">
        <v>9.1999999999999998E-2</v>
      </c>
      <c r="AC97" s="30" t="s">
        <v>7</v>
      </c>
      <c r="AD97" s="29" t="s">
        <v>15</v>
      </c>
      <c r="DB97">
        <v>80.5</v>
      </c>
    </row>
    <row r="98" spans="1:106" ht="17" thickBot="1" x14ac:dyDescent="0.25">
      <c r="B98">
        <v>214</v>
      </c>
      <c r="C98">
        <v>262</v>
      </c>
      <c r="D98">
        <v>367.5</v>
      </c>
      <c r="E98">
        <v>193</v>
      </c>
      <c r="F98">
        <v>180.5</v>
      </c>
      <c r="G98">
        <v>148</v>
      </c>
      <c r="H98">
        <v>240</v>
      </c>
      <c r="I98">
        <v>207</v>
      </c>
      <c r="J98">
        <v>320.5</v>
      </c>
      <c r="N98" s="39" t="s">
        <v>170</v>
      </c>
      <c r="O98">
        <v>23</v>
      </c>
      <c r="P98">
        <v>46.5</v>
      </c>
      <c r="Q98">
        <v>41</v>
      </c>
      <c r="R98">
        <v>29.5</v>
      </c>
      <c r="S98">
        <v>23</v>
      </c>
      <c r="T98">
        <v>24</v>
      </c>
      <c r="U98">
        <v>19</v>
      </c>
      <c r="V98">
        <v>26</v>
      </c>
      <c r="Z98" s="15" t="s">
        <v>91</v>
      </c>
      <c r="AA98">
        <f>SUM(N95:N99)</f>
        <v>130</v>
      </c>
      <c r="AB98" s="26">
        <f>AA98*0.092</f>
        <v>11.959999999999999</v>
      </c>
      <c r="AC98" s="26">
        <f>AB98-AD98</f>
        <v>10.763999999999999</v>
      </c>
      <c r="AD98" s="24">
        <f>AB98*0.1</f>
        <v>1.196</v>
      </c>
      <c r="DB98">
        <v>54</v>
      </c>
    </row>
    <row r="99" spans="1:106" x14ac:dyDescent="0.2">
      <c r="B99" s="39" t="s">
        <v>170</v>
      </c>
      <c r="C99">
        <v>284</v>
      </c>
      <c r="D99">
        <v>202</v>
      </c>
      <c r="E99">
        <v>231</v>
      </c>
      <c r="F99">
        <v>207</v>
      </c>
      <c r="G99">
        <v>169.5</v>
      </c>
      <c r="H99">
        <v>165.5</v>
      </c>
      <c r="I99">
        <v>133</v>
      </c>
      <c r="J99">
        <v>274.5</v>
      </c>
      <c r="K99" s="11" t="s">
        <v>102</v>
      </c>
      <c r="N99" s="39" t="s">
        <v>170</v>
      </c>
      <c r="O99">
        <v>30</v>
      </c>
      <c r="P99">
        <v>35.5</v>
      </c>
      <c r="Q99">
        <v>57.5</v>
      </c>
      <c r="R99">
        <v>43</v>
      </c>
      <c r="S99">
        <v>18.5</v>
      </c>
      <c r="T99">
        <v>33.5</v>
      </c>
      <c r="U99">
        <v>21</v>
      </c>
      <c r="V99">
        <v>17</v>
      </c>
      <c r="W99" s="11" t="s">
        <v>102</v>
      </c>
      <c r="Z99" s="15" t="s">
        <v>92</v>
      </c>
      <c r="AA99">
        <f>SUM(O95:O99)</f>
        <v>160.5</v>
      </c>
      <c r="AB99" s="26">
        <f t="shared" ref="AB99:AB106" si="58">AA99*0.092</f>
        <v>14.766</v>
      </c>
      <c r="AC99" s="26">
        <f t="shared" ref="AC99:AC106" si="59">AB99-AD99</f>
        <v>13.289400000000001</v>
      </c>
      <c r="AD99" s="24">
        <f t="shared" ref="AD99:AD106" si="60">AB99*0.1</f>
        <v>1.4766000000000001</v>
      </c>
      <c r="DB99">
        <v>80.5</v>
      </c>
    </row>
    <row r="100" spans="1:106" ht="17" thickBot="1" x14ac:dyDescent="0.25">
      <c r="A100" s="1" t="s">
        <v>101</v>
      </c>
      <c r="B100" s="1">
        <f>AVERAGE(B95:B99)</f>
        <v>311.25</v>
      </c>
      <c r="C100" s="1">
        <f t="shared" ref="C100:J100" si="61">AVERAGE(C95:C99)</f>
        <v>248.2</v>
      </c>
      <c r="D100" s="1">
        <f t="shared" si="61"/>
        <v>276.89999999999998</v>
      </c>
      <c r="E100" s="1">
        <f t="shared" si="61"/>
        <v>248</v>
      </c>
      <c r="F100" s="1">
        <f t="shared" si="61"/>
        <v>240.9</v>
      </c>
      <c r="G100" s="1">
        <f t="shared" si="61"/>
        <v>196</v>
      </c>
      <c r="H100" s="1">
        <f t="shared" si="61"/>
        <v>221.4</v>
      </c>
      <c r="I100" s="1">
        <f t="shared" si="61"/>
        <v>206.3</v>
      </c>
      <c r="J100" s="1">
        <f t="shared" si="61"/>
        <v>228.1</v>
      </c>
      <c r="K100" s="12">
        <f>AVERAGE(B100:J100)</f>
        <v>241.89444444444447</v>
      </c>
      <c r="M100" s="1" t="s">
        <v>101</v>
      </c>
      <c r="N100" s="1">
        <f>AVERAGE(N95:N99)</f>
        <v>43.333333333333336</v>
      </c>
      <c r="O100" s="1">
        <f t="shared" ref="O100:V100" si="62">AVERAGE(O95:O99)</f>
        <v>32.1</v>
      </c>
      <c r="P100" s="1">
        <f t="shared" si="62"/>
        <v>37.9</v>
      </c>
      <c r="Q100" s="1">
        <f t="shared" si="62"/>
        <v>47.6</v>
      </c>
      <c r="R100" s="1">
        <f t="shared" si="62"/>
        <v>37.9</v>
      </c>
      <c r="S100" s="1">
        <f t="shared" si="62"/>
        <v>31.7</v>
      </c>
      <c r="T100" s="1">
        <f t="shared" si="62"/>
        <v>24.2</v>
      </c>
      <c r="U100" s="1">
        <f t="shared" si="62"/>
        <v>25.5</v>
      </c>
      <c r="V100" s="1">
        <f t="shared" si="62"/>
        <v>21.4</v>
      </c>
      <c r="W100" s="12">
        <f>AVERAGE(N100:V100)</f>
        <v>33.514814814814812</v>
      </c>
      <c r="Z100" s="15" t="s">
        <v>93</v>
      </c>
      <c r="AA100">
        <f>SUM(P95:P99)</f>
        <v>189.5</v>
      </c>
      <c r="AB100" s="26">
        <f t="shared" si="58"/>
        <v>17.434000000000001</v>
      </c>
      <c r="AC100" s="26">
        <f t="shared" si="59"/>
        <v>15.6906</v>
      </c>
      <c r="AD100" s="24">
        <f t="shared" si="60"/>
        <v>1.7434000000000003</v>
      </c>
      <c r="DB100">
        <v>59</v>
      </c>
    </row>
    <row r="101" spans="1:106" x14ac:dyDescent="0.2">
      <c r="Z101" s="15" t="s">
        <v>94</v>
      </c>
      <c r="AA101">
        <f>SUM(Q95:Q99)</f>
        <v>238</v>
      </c>
      <c r="AB101" s="26">
        <f t="shared" si="58"/>
        <v>21.896000000000001</v>
      </c>
      <c r="AC101" s="26">
        <f t="shared" si="59"/>
        <v>19.706400000000002</v>
      </c>
      <c r="AD101" s="24">
        <f t="shared" si="60"/>
        <v>2.1896</v>
      </c>
      <c r="DB101">
        <v>53.5</v>
      </c>
    </row>
    <row r="102" spans="1:106" x14ac:dyDescent="0.2">
      <c r="Z102" s="15" t="s">
        <v>95</v>
      </c>
      <c r="AA102">
        <f>SUM(R95:R99)</f>
        <v>189.5</v>
      </c>
      <c r="AB102" s="26">
        <f t="shared" si="58"/>
        <v>17.434000000000001</v>
      </c>
      <c r="AC102" s="26">
        <f t="shared" si="59"/>
        <v>15.6906</v>
      </c>
      <c r="AD102" s="24">
        <f t="shared" si="60"/>
        <v>1.7434000000000003</v>
      </c>
      <c r="DB102">
        <v>65.5</v>
      </c>
    </row>
    <row r="103" spans="1:106" x14ac:dyDescent="0.2">
      <c r="Z103" s="15" t="s">
        <v>96</v>
      </c>
      <c r="AA103">
        <f>SUM(S95:S99)</f>
        <v>158.5</v>
      </c>
      <c r="AB103" s="26">
        <f t="shared" si="58"/>
        <v>14.581999999999999</v>
      </c>
      <c r="AC103" s="26">
        <f t="shared" si="59"/>
        <v>13.123799999999999</v>
      </c>
      <c r="AD103" s="24">
        <f t="shared" si="60"/>
        <v>1.4581999999999999</v>
      </c>
      <c r="DB103">
        <v>50.5</v>
      </c>
    </row>
    <row r="104" spans="1:106" x14ac:dyDescent="0.2">
      <c r="Z104" s="15" t="s">
        <v>97</v>
      </c>
      <c r="AA104">
        <f>SUM(T98:T99)</f>
        <v>57.5</v>
      </c>
      <c r="AB104" s="26">
        <f t="shared" si="58"/>
        <v>5.29</v>
      </c>
      <c r="AC104" s="26">
        <f t="shared" si="59"/>
        <v>4.7610000000000001</v>
      </c>
      <c r="AD104" s="24">
        <f t="shared" si="60"/>
        <v>0.52900000000000003</v>
      </c>
      <c r="DB104">
        <v>70</v>
      </c>
    </row>
    <row r="105" spans="1:106" x14ac:dyDescent="0.2">
      <c r="Z105" s="15" t="s">
        <v>98</v>
      </c>
      <c r="AA105">
        <f>SUM(U95:U99)</f>
        <v>127.5</v>
      </c>
      <c r="AB105" s="26">
        <f t="shared" si="58"/>
        <v>11.73</v>
      </c>
      <c r="AC105" s="26">
        <f t="shared" si="59"/>
        <v>10.557</v>
      </c>
      <c r="AD105" s="24">
        <f t="shared" si="60"/>
        <v>1.173</v>
      </c>
      <c r="DB105">
        <v>72</v>
      </c>
    </row>
    <row r="106" spans="1:106" x14ac:dyDescent="0.2">
      <c r="Z106" s="17" t="s">
        <v>99</v>
      </c>
      <c r="AA106" s="7">
        <f>SUM(V95:V99)</f>
        <v>107</v>
      </c>
      <c r="AB106" s="28">
        <f t="shared" si="58"/>
        <v>9.8439999999999994</v>
      </c>
      <c r="AC106" s="28">
        <f t="shared" si="59"/>
        <v>8.8596000000000004</v>
      </c>
      <c r="AD106" s="25">
        <f t="shared" si="60"/>
        <v>0.98439999999999994</v>
      </c>
      <c r="DA106" t="s">
        <v>54</v>
      </c>
      <c r="DB106" s="1">
        <f>AVERAGE(DB96:DB105)</f>
        <v>63.85</v>
      </c>
    </row>
    <row r="108" spans="1:106" x14ac:dyDescent="0.2">
      <c r="Y108" s="33"/>
      <c r="Z108" s="7"/>
      <c r="AA108" s="7"/>
      <c r="AB108" s="7"/>
      <c r="AC108" s="7"/>
      <c r="AD108" s="7"/>
      <c r="AE108" s="7"/>
      <c r="AF108" s="7"/>
      <c r="AG108" s="7"/>
      <c r="AH108" s="7"/>
      <c r="AI108" s="7"/>
      <c r="AJ108" s="7"/>
      <c r="AK108" s="7"/>
      <c r="AL108" s="7"/>
      <c r="AM108" s="7"/>
      <c r="AN108" s="7"/>
      <c r="AO108" s="7"/>
      <c r="AP108" s="7"/>
      <c r="AQ108" s="18"/>
      <c r="DA108" s="6" t="s">
        <v>145</v>
      </c>
      <c r="DB108" s="6" t="s">
        <v>53</v>
      </c>
    </row>
    <row r="109" spans="1:106" x14ac:dyDescent="0.2">
      <c r="DA109" s="32">
        <v>43740</v>
      </c>
      <c r="DB109">
        <v>53.5</v>
      </c>
    </row>
    <row r="110" spans="1:106" ht="17" thickBot="1" x14ac:dyDescent="0.25">
      <c r="T110" s="41"/>
      <c r="U110" t="s">
        <v>174</v>
      </c>
      <c r="Z110" s="22" t="s">
        <v>134</v>
      </c>
      <c r="AA110" s="23" t="s">
        <v>204</v>
      </c>
      <c r="DB110">
        <v>103.5</v>
      </c>
    </row>
    <row r="111" spans="1:106" x14ac:dyDescent="0.2">
      <c r="Z111" t="s">
        <v>161</v>
      </c>
      <c r="DB111">
        <v>78</v>
      </c>
    </row>
    <row r="112" spans="1:106" ht="17" thickBot="1" x14ac:dyDescent="0.25">
      <c r="Z112" s="4" t="s">
        <v>162</v>
      </c>
      <c r="DB112">
        <v>32.5</v>
      </c>
    </row>
    <row r="113" spans="1:106" ht="17" thickBot="1" x14ac:dyDescent="0.25">
      <c r="A113" s="36">
        <v>43718</v>
      </c>
      <c r="B113" s="9" t="s">
        <v>81</v>
      </c>
      <c r="C113" s="10" t="s">
        <v>82</v>
      </c>
      <c r="D113" s="10" t="s">
        <v>83</v>
      </c>
      <c r="E113" s="10" t="s">
        <v>84</v>
      </c>
      <c r="F113" s="10" t="s">
        <v>85</v>
      </c>
      <c r="G113" s="10" t="s">
        <v>86</v>
      </c>
      <c r="H113" s="10" t="s">
        <v>87</v>
      </c>
      <c r="I113" s="10" t="s">
        <v>88</v>
      </c>
      <c r="J113" s="10" t="s">
        <v>89</v>
      </c>
      <c r="M113" s="36">
        <v>43718</v>
      </c>
      <c r="N113" s="9" t="s">
        <v>91</v>
      </c>
      <c r="O113" s="10" t="s">
        <v>92</v>
      </c>
      <c r="P113" s="10" t="s">
        <v>93</v>
      </c>
      <c r="Q113" s="10" t="s">
        <v>94</v>
      </c>
      <c r="R113" s="10" t="s">
        <v>95</v>
      </c>
      <c r="S113" s="10" t="s">
        <v>96</v>
      </c>
      <c r="T113" s="10" t="s">
        <v>97</v>
      </c>
      <c r="U113" s="10" t="s">
        <v>98</v>
      </c>
      <c r="V113" s="10" t="s">
        <v>99</v>
      </c>
      <c r="DB113">
        <v>45</v>
      </c>
    </row>
    <row r="114" spans="1:106" x14ac:dyDescent="0.2">
      <c r="B114">
        <v>417</v>
      </c>
      <c r="C114">
        <v>309.5</v>
      </c>
      <c r="D114">
        <v>350.5</v>
      </c>
      <c r="E114">
        <v>359</v>
      </c>
      <c r="F114">
        <v>205.5</v>
      </c>
      <c r="G114">
        <v>274.5</v>
      </c>
      <c r="H114">
        <v>293.5</v>
      </c>
      <c r="I114">
        <v>161.5</v>
      </c>
      <c r="J114">
        <v>306</v>
      </c>
      <c r="N114" s="41">
        <v>45.5</v>
      </c>
      <c r="O114">
        <v>31</v>
      </c>
      <c r="P114">
        <v>38.5</v>
      </c>
      <c r="Q114">
        <v>64.5</v>
      </c>
      <c r="R114">
        <v>50</v>
      </c>
      <c r="S114">
        <v>53.5</v>
      </c>
      <c r="T114">
        <v>39.5</v>
      </c>
      <c r="U114">
        <v>37</v>
      </c>
      <c r="V114">
        <v>36.5</v>
      </c>
      <c r="DB114">
        <v>108</v>
      </c>
    </row>
    <row r="115" spans="1:106" x14ac:dyDescent="0.2">
      <c r="B115">
        <v>382.5</v>
      </c>
      <c r="C115">
        <v>341.5</v>
      </c>
      <c r="D115">
        <v>340</v>
      </c>
      <c r="E115">
        <v>421.5</v>
      </c>
      <c r="F115">
        <v>333</v>
      </c>
      <c r="G115">
        <v>327.5</v>
      </c>
      <c r="H115">
        <v>287</v>
      </c>
      <c r="I115">
        <v>206.5</v>
      </c>
      <c r="J115">
        <v>172</v>
      </c>
      <c r="N115" s="41">
        <v>56.5</v>
      </c>
      <c r="O115">
        <v>30</v>
      </c>
      <c r="P115">
        <v>59.5</v>
      </c>
      <c r="Q115">
        <v>36.5</v>
      </c>
      <c r="R115">
        <v>52.5</v>
      </c>
      <c r="S115">
        <v>28</v>
      </c>
      <c r="T115">
        <v>31</v>
      </c>
      <c r="U115">
        <v>19</v>
      </c>
      <c r="V115">
        <v>22</v>
      </c>
      <c r="Z115" s="13" t="s">
        <v>146</v>
      </c>
      <c r="AA115" s="20"/>
      <c r="AB115" s="27">
        <v>9.1999999999999998E-2</v>
      </c>
      <c r="AC115" s="30" t="s">
        <v>7</v>
      </c>
      <c r="AD115" s="29" t="s">
        <v>15</v>
      </c>
      <c r="DB115">
        <v>79.5</v>
      </c>
    </row>
    <row r="116" spans="1:106" x14ac:dyDescent="0.2">
      <c r="B116">
        <v>281</v>
      </c>
      <c r="C116">
        <v>364.5</v>
      </c>
      <c r="D116">
        <v>433.5</v>
      </c>
      <c r="F116">
        <v>235.5</v>
      </c>
      <c r="G116">
        <v>210</v>
      </c>
      <c r="H116">
        <v>312</v>
      </c>
      <c r="I116">
        <v>325</v>
      </c>
      <c r="J116">
        <v>354.5</v>
      </c>
      <c r="N116" s="41">
        <v>42.5</v>
      </c>
      <c r="O116">
        <v>26</v>
      </c>
      <c r="P116">
        <v>50</v>
      </c>
      <c r="Q116">
        <v>60.5</v>
      </c>
      <c r="R116">
        <v>38.5</v>
      </c>
      <c r="S116">
        <v>28</v>
      </c>
      <c r="U116">
        <v>35</v>
      </c>
      <c r="V116">
        <v>29.5</v>
      </c>
      <c r="Z116" s="15" t="s">
        <v>91</v>
      </c>
      <c r="AA116">
        <f>SUM(N114:N118)</f>
        <v>144.5</v>
      </c>
      <c r="AB116" s="26">
        <f>AA116*0.092</f>
        <v>13.294</v>
      </c>
      <c r="AC116" s="26">
        <f>AB116-AD116</f>
        <v>11.964600000000001</v>
      </c>
      <c r="AD116" s="24">
        <f>AB116*0.1</f>
        <v>1.3294000000000001</v>
      </c>
      <c r="DB116">
        <v>50.5</v>
      </c>
    </row>
    <row r="117" spans="1:106" ht="17" thickBot="1" x14ac:dyDescent="0.25">
      <c r="B117">
        <v>417</v>
      </c>
      <c r="C117">
        <v>229</v>
      </c>
      <c r="D117">
        <v>339.5</v>
      </c>
      <c r="F117">
        <v>378</v>
      </c>
      <c r="G117">
        <v>195.5</v>
      </c>
      <c r="H117">
        <v>251.5</v>
      </c>
      <c r="I117">
        <v>235.5</v>
      </c>
      <c r="J117">
        <v>408</v>
      </c>
      <c r="O117">
        <v>45.5</v>
      </c>
      <c r="P117">
        <v>47</v>
      </c>
      <c r="Q117">
        <v>75.5</v>
      </c>
      <c r="R117">
        <v>42.5</v>
      </c>
      <c r="S117">
        <v>50.5</v>
      </c>
      <c r="U117">
        <v>25</v>
      </c>
      <c r="V117">
        <v>18.5</v>
      </c>
      <c r="Z117" s="15" t="s">
        <v>92</v>
      </c>
      <c r="AA117">
        <f>SUM(O114:O118)</f>
        <v>189</v>
      </c>
      <c r="AB117" s="26">
        <f t="shared" ref="AB117:AB124" si="63">AA117*0.092</f>
        <v>17.387999999999998</v>
      </c>
      <c r="AC117" s="26">
        <f t="shared" ref="AC117:AC124" si="64">AB117-AD117</f>
        <v>15.649199999999999</v>
      </c>
      <c r="AD117" s="24">
        <f t="shared" ref="AD117:AD124" si="65">AB117*0.1</f>
        <v>1.7387999999999999</v>
      </c>
      <c r="DB117">
        <v>72</v>
      </c>
    </row>
    <row r="118" spans="1:106" x14ac:dyDescent="0.2">
      <c r="C118">
        <v>215</v>
      </c>
      <c r="D118">
        <v>245</v>
      </c>
      <c r="F118">
        <v>292.5</v>
      </c>
      <c r="G118">
        <v>315.5</v>
      </c>
      <c r="H118">
        <v>223</v>
      </c>
      <c r="I118">
        <v>324.5</v>
      </c>
      <c r="J118">
        <v>166</v>
      </c>
      <c r="K118" s="11" t="s">
        <v>102</v>
      </c>
      <c r="O118">
        <v>56.5</v>
      </c>
      <c r="P118">
        <v>37</v>
      </c>
      <c r="Q118">
        <v>67.5</v>
      </c>
      <c r="R118">
        <v>43.5</v>
      </c>
      <c r="S118">
        <v>23.5</v>
      </c>
      <c r="U118">
        <v>35</v>
      </c>
      <c r="V118">
        <v>22.5</v>
      </c>
      <c r="W118" s="11" t="s">
        <v>102</v>
      </c>
      <c r="Z118" s="15" t="s">
        <v>93</v>
      </c>
      <c r="AA118">
        <f>SUM(P114:P118)</f>
        <v>232</v>
      </c>
      <c r="AB118" s="26">
        <f t="shared" si="63"/>
        <v>21.344000000000001</v>
      </c>
      <c r="AC118" s="26">
        <f t="shared" si="64"/>
        <v>19.209600000000002</v>
      </c>
      <c r="AD118" s="24">
        <f t="shared" si="65"/>
        <v>2.1344000000000003</v>
      </c>
      <c r="DB118">
        <v>49</v>
      </c>
    </row>
    <row r="119" spans="1:106" ht="17" thickBot="1" x14ac:dyDescent="0.25">
      <c r="A119" s="1" t="s">
        <v>101</v>
      </c>
      <c r="B119" s="1">
        <f>AVERAGE(B114:B118)</f>
        <v>374.375</v>
      </c>
      <c r="C119" s="1">
        <f t="shared" ref="C119:J119" si="66">AVERAGE(C114:C118)</f>
        <v>291.89999999999998</v>
      </c>
      <c r="D119" s="1">
        <f t="shared" si="66"/>
        <v>341.7</v>
      </c>
      <c r="E119" s="1">
        <f t="shared" si="66"/>
        <v>390.25</v>
      </c>
      <c r="F119" s="1">
        <f t="shared" si="66"/>
        <v>288.89999999999998</v>
      </c>
      <c r="G119" s="1">
        <f t="shared" si="66"/>
        <v>264.60000000000002</v>
      </c>
      <c r="H119" s="1">
        <f t="shared" si="66"/>
        <v>273.39999999999998</v>
      </c>
      <c r="I119" s="1">
        <f t="shared" si="66"/>
        <v>250.6</v>
      </c>
      <c r="J119" s="1">
        <f t="shared" si="66"/>
        <v>281.3</v>
      </c>
      <c r="K119" s="12">
        <f>AVERAGE(B119:J119)</f>
        <v>306.33611111111111</v>
      </c>
      <c r="M119" s="1" t="s">
        <v>101</v>
      </c>
      <c r="N119" s="1">
        <f>AVERAGE(N114:N118)</f>
        <v>48.166666666666664</v>
      </c>
      <c r="O119" s="1">
        <f t="shared" ref="O119:V119" si="67">AVERAGE(O114:O118)</f>
        <v>37.799999999999997</v>
      </c>
      <c r="P119" s="1">
        <f t="shared" si="67"/>
        <v>46.4</v>
      </c>
      <c r="Q119" s="1">
        <f t="shared" si="67"/>
        <v>60.9</v>
      </c>
      <c r="R119" s="1">
        <f t="shared" si="67"/>
        <v>45.4</v>
      </c>
      <c r="S119" s="1">
        <f t="shared" si="67"/>
        <v>36.700000000000003</v>
      </c>
      <c r="T119" s="1">
        <f t="shared" si="67"/>
        <v>35.25</v>
      </c>
      <c r="U119" s="1">
        <f t="shared" si="67"/>
        <v>30.2</v>
      </c>
      <c r="V119" s="1">
        <f t="shared" si="67"/>
        <v>25.8</v>
      </c>
      <c r="W119" s="12">
        <f>AVERAGE(N119:V119)</f>
        <v>40.735185185185188</v>
      </c>
      <c r="Z119" s="15" t="s">
        <v>94</v>
      </c>
      <c r="AA119">
        <f>SUM(Q114:Q118)</f>
        <v>304.5</v>
      </c>
      <c r="AB119" s="26">
        <f t="shared" si="63"/>
        <v>28.013999999999999</v>
      </c>
      <c r="AC119" s="26">
        <f t="shared" si="64"/>
        <v>25.212599999999998</v>
      </c>
      <c r="AD119" s="24">
        <f t="shared" si="65"/>
        <v>2.8014000000000001</v>
      </c>
      <c r="DA119" t="s">
        <v>54</v>
      </c>
      <c r="DB119" s="1">
        <f>AVERAGE(DB109:DB118)</f>
        <v>67.150000000000006</v>
      </c>
    </row>
    <row r="120" spans="1:106" x14ac:dyDescent="0.2">
      <c r="Z120" s="15" t="s">
        <v>95</v>
      </c>
      <c r="AA120">
        <f>SUM(R114:R118)</f>
        <v>227</v>
      </c>
      <c r="AB120" s="26">
        <f t="shared" si="63"/>
        <v>20.884</v>
      </c>
      <c r="AC120" s="26">
        <f t="shared" si="64"/>
        <v>18.7956</v>
      </c>
      <c r="AD120" s="24">
        <f t="shared" si="65"/>
        <v>2.0884</v>
      </c>
    </row>
    <row r="121" spans="1:106" x14ac:dyDescent="0.2">
      <c r="Z121" s="15" t="s">
        <v>96</v>
      </c>
      <c r="AA121">
        <f>SUM(S114:S118)</f>
        <v>183.5</v>
      </c>
      <c r="AB121" s="26">
        <f t="shared" si="63"/>
        <v>16.882000000000001</v>
      </c>
      <c r="AC121" s="26">
        <f t="shared" si="64"/>
        <v>15.193800000000001</v>
      </c>
      <c r="AD121" s="24">
        <f t="shared" si="65"/>
        <v>1.6882000000000001</v>
      </c>
      <c r="DA121" s="48" t="s">
        <v>229</v>
      </c>
      <c r="DB121" s="48"/>
    </row>
    <row r="122" spans="1:106" x14ac:dyDescent="0.2">
      <c r="Z122" s="15" t="s">
        <v>97</v>
      </c>
      <c r="AA122">
        <f>SUM(T114:T118)</f>
        <v>70.5</v>
      </c>
      <c r="AB122" s="26">
        <f t="shared" si="63"/>
        <v>6.4859999999999998</v>
      </c>
      <c r="AC122" s="26">
        <f t="shared" si="64"/>
        <v>5.8373999999999997</v>
      </c>
      <c r="AD122" s="24">
        <f t="shared" si="65"/>
        <v>0.64860000000000007</v>
      </c>
    </row>
    <row r="123" spans="1:106" x14ac:dyDescent="0.2">
      <c r="Z123" s="15" t="s">
        <v>98</v>
      </c>
      <c r="AA123">
        <f>SUM(U114:U118)</f>
        <v>151</v>
      </c>
      <c r="AB123" s="26">
        <f t="shared" si="63"/>
        <v>13.891999999999999</v>
      </c>
      <c r="AC123" s="26">
        <f t="shared" si="64"/>
        <v>12.502799999999999</v>
      </c>
      <c r="AD123" s="24">
        <f t="shared" si="65"/>
        <v>1.3892</v>
      </c>
      <c r="DA123" s="6" t="s">
        <v>145</v>
      </c>
      <c r="DB123" s="6" t="s">
        <v>53</v>
      </c>
    </row>
    <row r="124" spans="1:106" x14ac:dyDescent="0.2">
      <c r="Z124" s="17" t="s">
        <v>99</v>
      </c>
      <c r="AA124" s="7">
        <f>SUM(V114:V118)</f>
        <v>129</v>
      </c>
      <c r="AB124" s="28">
        <f t="shared" si="63"/>
        <v>11.868</v>
      </c>
      <c r="AC124" s="28">
        <f t="shared" si="64"/>
        <v>10.6812</v>
      </c>
      <c r="AD124" s="25">
        <f t="shared" si="65"/>
        <v>1.1868000000000001</v>
      </c>
      <c r="DA124" s="32">
        <v>43754</v>
      </c>
      <c r="DB124">
        <v>124.5</v>
      </c>
    </row>
    <row r="125" spans="1:106" x14ac:dyDescent="0.2">
      <c r="DB125">
        <v>85</v>
      </c>
    </row>
    <row r="126" spans="1:106" x14ac:dyDescent="0.2">
      <c r="Y126" s="33"/>
      <c r="Z126" s="7"/>
      <c r="AA126" s="7"/>
      <c r="AB126" s="7"/>
      <c r="AC126" s="7"/>
      <c r="AD126" s="7"/>
      <c r="AE126" s="7"/>
      <c r="AF126" s="7"/>
      <c r="AG126" s="7"/>
      <c r="AH126" s="7"/>
      <c r="AI126" s="7"/>
      <c r="AJ126" s="7"/>
      <c r="AK126" s="7"/>
      <c r="AL126" s="7"/>
      <c r="AM126" s="7"/>
      <c r="AN126" s="7"/>
      <c r="AO126" s="7"/>
      <c r="AP126" s="7"/>
      <c r="AQ126" s="18"/>
      <c r="DB126">
        <v>96.5</v>
      </c>
    </row>
    <row r="127" spans="1:106" x14ac:dyDescent="0.2">
      <c r="DB127">
        <v>70</v>
      </c>
    </row>
    <row r="128" spans="1:106" ht="17" thickBot="1" x14ac:dyDescent="0.25">
      <c r="Z128" s="22" t="s">
        <v>134</v>
      </c>
      <c r="AA128" s="23" t="s">
        <v>211</v>
      </c>
      <c r="DB128">
        <v>105.5</v>
      </c>
    </row>
    <row r="129" spans="1:106" ht="17" thickBot="1" x14ac:dyDescent="0.25">
      <c r="Z129" t="s">
        <v>161</v>
      </c>
      <c r="DB129">
        <v>97</v>
      </c>
    </row>
    <row r="130" spans="1:106" ht="17" thickBot="1" x14ac:dyDescent="0.25">
      <c r="A130" s="36">
        <v>43726</v>
      </c>
      <c r="B130" s="9" t="s">
        <v>81</v>
      </c>
      <c r="C130" s="10" t="s">
        <v>82</v>
      </c>
      <c r="D130" s="10" t="s">
        <v>83</v>
      </c>
      <c r="E130" s="10" t="s">
        <v>84</v>
      </c>
      <c r="F130" s="10" t="s">
        <v>85</v>
      </c>
      <c r="G130" s="10" t="s">
        <v>86</v>
      </c>
      <c r="H130" s="10" t="s">
        <v>87</v>
      </c>
      <c r="I130" s="10" t="s">
        <v>88</v>
      </c>
      <c r="J130" s="10" t="s">
        <v>89</v>
      </c>
      <c r="M130" s="36">
        <v>43726</v>
      </c>
      <c r="N130" s="9" t="s">
        <v>91</v>
      </c>
      <c r="O130" s="10" t="s">
        <v>92</v>
      </c>
      <c r="P130" s="10" t="s">
        <v>93</v>
      </c>
      <c r="Q130" s="10" t="s">
        <v>94</v>
      </c>
      <c r="R130" s="10" t="s">
        <v>95</v>
      </c>
      <c r="S130" s="10" t="s">
        <v>96</v>
      </c>
      <c r="T130" s="10" t="s">
        <v>97</v>
      </c>
      <c r="U130" s="10" t="s">
        <v>98</v>
      </c>
      <c r="V130" s="10" t="s">
        <v>99</v>
      </c>
      <c r="Z130" s="4" t="s">
        <v>162</v>
      </c>
      <c r="DB130">
        <v>59.5</v>
      </c>
    </row>
    <row r="131" spans="1:106" x14ac:dyDescent="0.2">
      <c r="B131">
        <v>442</v>
      </c>
      <c r="C131">
        <v>244.5</v>
      </c>
      <c r="D131">
        <v>453</v>
      </c>
      <c r="E131">
        <v>337.5</v>
      </c>
      <c r="F131">
        <v>237</v>
      </c>
      <c r="G131">
        <v>329.5</v>
      </c>
      <c r="H131">
        <v>358.5</v>
      </c>
      <c r="I131">
        <v>378.5</v>
      </c>
      <c r="J131">
        <v>379</v>
      </c>
      <c r="O131">
        <v>31</v>
      </c>
      <c r="P131">
        <v>30.5</v>
      </c>
      <c r="Q131">
        <v>73.5</v>
      </c>
      <c r="R131">
        <v>46</v>
      </c>
      <c r="S131">
        <v>45.5</v>
      </c>
      <c r="T131">
        <v>38.5</v>
      </c>
      <c r="U131">
        <v>35.5</v>
      </c>
      <c r="V131">
        <v>23</v>
      </c>
      <c r="DB131">
        <v>58</v>
      </c>
    </row>
    <row r="132" spans="1:106" x14ac:dyDescent="0.2">
      <c r="B132">
        <v>436.5</v>
      </c>
      <c r="C132">
        <v>377</v>
      </c>
      <c r="D132">
        <v>349</v>
      </c>
      <c r="E132">
        <v>477</v>
      </c>
      <c r="F132">
        <v>328</v>
      </c>
      <c r="G132">
        <v>214.5</v>
      </c>
      <c r="H132">
        <v>339.5</v>
      </c>
      <c r="I132">
        <v>213</v>
      </c>
      <c r="J132">
        <v>183.5</v>
      </c>
      <c r="O132">
        <v>40.5</v>
      </c>
      <c r="P132">
        <v>43.5</v>
      </c>
      <c r="Q132">
        <v>40</v>
      </c>
      <c r="R132">
        <v>42</v>
      </c>
      <c r="S132">
        <v>24.5</v>
      </c>
      <c r="T132">
        <v>29</v>
      </c>
      <c r="U132">
        <v>36.5</v>
      </c>
      <c r="V132">
        <v>35.5</v>
      </c>
      <c r="DB132">
        <v>136</v>
      </c>
    </row>
    <row r="133" spans="1:106" x14ac:dyDescent="0.2">
      <c r="B133">
        <v>344</v>
      </c>
      <c r="C133">
        <v>306</v>
      </c>
      <c r="D133">
        <v>377.5</v>
      </c>
      <c r="F133">
        <v>233</v>
      </c>
      <c r="G133">
        <v>182</v>
      </c>
      <c r="I133">
        <v>385</v>
      </c>
      <c r="J133">
        <v>157.5</v>
      </c>
      <c r="O133">
        <v>26.5</v>
      </c>
      <c r="P133">
        <v>52.5</v>
      </c>
      <c r="Q133">
        <v>61.5</v>
      </c>
      <c r="R133">
        <v>39</v>
      </c>
      <c r="S133">
        <v>53.5</v>
      </c>
      <c r="U133">
        <v>21</v>
      </c>
      <c r="V133">
        <v>19</v>
      </c>
      <c r="Z133" s="13" t="s">
        <v>146</v>
      </c>
      <c r="AA133" s="20"/>
      <c r="AB133" s="27">
        <v>9.1999999999999998E-2</v>
      </c>
      <c r="AC133" s="30" t="s">
        <v>7</v>
      </c>
      <c r="AD133" s="29" t="s">
        <v>15</v>
      </c>
      <c r="DB133">
        <v>96</v>
      </c>
    </row>
    <row r="134" spans="1:106" ht="17" thickBot="1" x14ac:dyDescent="0.25">
      <c r="B134">
        <v>284</v>
      </c>
      <c r="D134">
        <v>254</v>
      </c>
      <c r="F134">
        <v>407.5</v>
      </c>
      <c r="G134">
        <v>319.5</v>
      </c>
      <c r="I134">
        <v>255.5</v>
      </c>
      <c r="J134">
        <v>449</v>
      </c>
      <c r="O134">
        <v>49.5</v>
      </c>
      <c r="P134">
        <v>38.5</v>
      </c>
      <c r="Q134">
        <v>56.5</v>
      </c>
      <c r="R134">
        <v>48.5</v>
      </c>
      <c r="S134">
        <v>29.5</v>
      </c>
      <c r="U134">
        <v>24.5</v>
      </c>
      <c r="V134">
        <v>26.5</v>
      </c>
      <c r="Z134" s="15" t="s">
        <v>91</v>
      </c>
      <c r="AA134">
        <f>SUM(N131:N135)</f>
        <v>0</v>
      </c>
      <c r="AB134" s="26">
        <f>AA134*0.092</f>
        <v>0</v>
      </c>
      <c r="AC134" s="26">
        <f>AB134-AD134</f>
        <v>0</v>
      </c>
      <c r="AD134" s="24">
        <f>AB134*0.1</f>
        <v>0</v>
      </c>
      <c r="DA134" t="s">
        <v>54</v>
      </c>
      <c r="DB134" s="1">
        <f>AVERAGE(DB124:DB133)</f>
        <v>92.8</v>
      </c>
    </row>
    <row r="135" spans="1:106" x14ac:dyDescent="0.2">
      <c r="D135">
        <v>366</v>
      </c>
      <c r="G135">
        <v>360</v>
      </c>
      <c r="I135">
        <v>152.5</v>
      </c>
      <c r="J135">
        <v>389.5</v>
      </c>
      <c r="K135" s="11" t="s">
        <v>102</v>
      </c>
      <c r="O135">
        <v>34.5</v>
      </c>
      <c r="P135">
        <v>52</v>
      </c>
      <c r="Q135">
        <v>80</v>
      </c>
      <c r="R135">
        <v>33</v>
      </c>
      <c r="S135">
        <v>24.5</v>
      </c>
      <c r="U135">
        <v>32</v>
      </c>
      <c r="V135">
        <v>14.5</v>
      </c>
      <c r="W135" s="11" t="s">
        <v>102</v>
      </c>
      <c r="Z135" s="15" t="s">
        <v>92</v>
      </c>
      <c r="AA135">
        <f>SUM(O131:O135)</f>
        <v>182</v>
      </c>
      <c r="AB135" s="26">
        <f t="shared" ref="AB135:AB142" si="68">AA135*0.092</f>
        <v>16.744</v>
      </c>
      <c r="AC135" s="26">
        <f t="shared" ref="AC135:AC142" si="69">AB135-AD135</f>
        <v>15.069599999999999</v>
      </c>
      <c r="AD135" s="24">
        <f t="shared" ref="AD135:AD142" si="70">AB135*0.1</f>
        <v>1.6744000000000001</v>
      </c>
    </row>
    <row r="136" spans="1:106" ht="17" thickBot="1" x14ac:dyDescent="0.25">
      <c r="A136" s="1" t="s">
        <v>101</v>
      </c>
      <c r="B136" s="1">
        <f>AVERAGE(B131:B135)</f>
        <v>376.625</v>
      </c>
      <c r="C136" s="1">
        <f t="shared" ref="C136:J136" si="71">AVERAGE(C131:C135)</f>
        <v>309.16666666666669</v>
      </c>
      <c r="D136" s="1">
        <f t="shared" si="71"/>
        <v>359.9</v>
      </c>
      <c r="E136" s="1">
        <f t="shared" si="71"/>
        <v>407.25</v>
      </c>
      <c r="F136" s="1">
        <f t="shared" si="71"/>
        <v>301.375</v>
      </c>
      <c r="G136" s="1">
        <f t="shared" si="71"/>
        <v>281.10000000000002</v>
      </c>
      <c r="H136" s="1">
        <f t="shared" si="71"/>
        <v>349</v>
      </c>
      <c r="I136" s="1">
        <f t="shared" si="71"/>
        <v>276.89999999999998</v>
      </c>
      <c r="J136" s="1">
        <f t="shared" si="71"/>
        <v>311.7</v>
      </c>
      <c r="K136" s="12">
        <f>AVERAGE(B136:J136)</f>
        <v>330.33518518518514</v>
      </c>
      <c r="M136" s="1" t="s">
        <v>101</v>
      </c>
      <c r="N136" s="1" t="e">
        <f>AVERAGE(N131:N135)</f>
        <v>#DIV/0!</v>
      </c>
      <c r="O136" s="1">
        <f t="shared" ref="O136:V136" si="72">AVERAGE(O131:O135)</f>
        <v>36.4</v>
      </c>
      <c r="P136" s="1">
        <f t="shared" si="72"/>
        <v>43.4</v>
      </c>
      <c r="Q136" s="1">
        <f t="shared" si="72"/>
        <v>62.3</v>
      </c>
      <c r="R136" s="1">
        <f t="shared" si="72"/>
        <v>41.7</v>
      </c>
      <c r="S136" s="1">
        <f t="shared" si="72"/>
        <v>35.5</v>
      </c>
      <c r="T136" s="1">
        <f t="shared" si="72"/>
        <v>33.75</v>
      </c>
      <c r="U136" s="1">
        <f t="shared" si="72"/>
        <v>29.9</v>
      </c>
      <c r="V136" s="1">
        <f t="shared" si="72"/>
        <v>23.7</v>
      </c>
      <c r="W136" s="12">
        <f>AVERAGE(O136:V136)</f>
        <v>38.331249999999997</v>
      </c>
      <c r="Z136" s="15" t="s">
        <v>93</v>
      </c>
      <c r="AA136">
        <f>SUM(P131:P135)</f>
        <v>217</v>
      </c>
      <c r="AB136" s="26">
        <f t="shared" si="68"/>
        <v>19.963999999999999</v>
      </c>
      <c r="AC136" s="26">
        <f t="shared" si="69"/>
        <v>17.967599999999997</v>
      </c>
      <c r="AD136" s="24">
        <f t="shared" si="70"/>
        <v>1.9964</v>
      </c>
      <c r="AF136" t="s">
        <v>207</v>
      </c>
      <c r="DA136" s="6" t="s">
        <v>145</v>
      </c>
      <c r="DB136" s="6" t="s">
        <v>53</v>
      </c>
    </row>
    <row r="137" spans="1:106" x14ac:dyDescent="0.2">
      <c r="Z137" s="15" t="s">
        <v>94</v>
      </c>
      <c r="AA137">
        <f>SUM(Q131:Q135)</f>
        <v>311.5</v>
      </c>
      <c r="AB137" s="26">
        <f t="shared" si="68"/>
        <v>28.658000000000001</v>
      </c>
      <c r="AC137" s="26">
        <f t="shared" si="69"/>
        <v>25.792200000000001</v>
      </c>
      <c r="AD137" s="24">
        <f t="shared" si="70"/>
        <v>2.8658000000000001</v>
      </c>
      <c r="AF137" t="s">
        <v>208</v>
      </c>
      <c r="DA137" s="32">
        <v>43761</v>
      </c>
      <c r="DB137">
        <v>134.5</v>
      </c>
    </row>
    <row r="138" spans="1:106" x14ac:dyDescent="0.2">
      <c r="Z138" s="15" t="s">
        <v>95</v>
      </c>
      <c r="AA138">
        <f>SUM(R131:R135)</f>
        <v>208.5</v>
      </c>
      <c r="AB138" s="26">
        <f t="shared" si="68"/>
        <v>19.181999999999999</v>
      </c>
      <c r="AC138" s="26">
        <f t="shared" si="69"/>
        <v>17.2638</v>
      </c>
      <c r="AD138" s="24">
        <f t="shared" si="70"/>
        <v>1.9181999999999999</v>
      </c>
      <c r="AF138" t="s">
        <v>209</v>
      </c>
      <c r="DB138">
        <v>130.5</v>
      </c>
    </row>
    <row r="139" spans="1:106" x14ac:dyDescent="0.2">
      <c r="Z139" s="15" t="s">
        <v>96</v>
      </c>
      <c r="AA139">
        <f>SUM(S131:S135)</f>
        <v>177.5</v>
      </c>
      <c r="AB139" s="26">
        <f t="shared" si="68"/>
        <v>16.329999999999998</v>
      </c>
      <c r="AC139" s="26">
        <f t="shared" si="69"/>
        <v>14.696999999999999</v>
      </c>
      <c r="AD139" s="24">
        <f t="shared" si="70"/>
        <v>1.633</v>
      </c>
      <c r="DB139">
        <v>117.5</v>
      </c>
    </row>
    <row r="140" spans="1:106" x14ac:dyDescent="0.2">
      <c r="Z140" s="15" t="s">
        <v>97</v>
      </c>
      <c r="AA140">
        <f>SUM(T131:T135)</f>
        <v>67.5</v>
      </c>
      <c r="AB140" s="26">
        <f t="shared" si="68"/>
        <v>6.21</v>
      </c>
      <c r="AC140" s="26">
        <f t="shared" si="69"/>
        <v>5.5890000000000004</v>
      </c>
      <c r="AD140" s="24">
        <f t="shared" si="70"/>
        <v>0.621</v>
      </c>
      <c r="DB140">
        <v>74</v>
      </c>
    </row>
    <row r="141" spans="1:106" x14ac:dyDescent="0.2">
      <c r="Z141" s="15" t="s">
        <v>98</v>
      </c>
      <c r="AA141">
        <f>SUM(U131:U135)</f>
        <v>149.5</v>
      </c>
      <c r="AB141" s="26">
        <f t="shared" si="68"/>
        <v>13.754</v>
      </c>
      <c r="AC141" s="26">
        <f t="shared" si="69"/>
        <v>12.378599999999999</v>
      </c>
      <c r="AD141" s="24">
        <f t="shared" si="70"/>
        <v>1.3754</v>
      </c>
      <c r="DB141">
        <v>108</v>
      </c>
    </row>
    <row r="142" spans="1:106" x14ac:dyDescent="0.2">
      <c r="Z142" s="17" t="s">
        <v>99</v>
      </c>
      <c r="AA142" s="7">
        <f>SUM(V131:V135)</f>
        <v>118.5</v>
      </c>
      <c r="AB142" s="28">
        <f t="shared" si="68"/>
        <v>10.901999999999999</v>
      </c>
      <c r="AC142" s="28">
        <f t="shared" si="69"/>
        <v>9.8117999999999999</v>
      </c>
      <c r="AD142" s="25">
        <f t="shared" si="70"/>
        <v>1.0902000000000001</v>
      </c>
      <c r="DB142">
        <v>137.5</v>
      </c>
    </row>
    <row r="143" spans="1:106" x14ac:dyDescent="0.2">
      <c r="DB143">
        <v>117</v>
      </c>
    </row>
    <row r="144" spans="1:106" x14ac:dyDescent="0.2">
      <c r="Y144" s="33"/>
      <c r="Z144" s="7"/>
      <c r="AA144" s="7"/>
      <c r="AB144" s="7"/>
      <c r="AC144" s="7"/>
      <c r="AD144" s="7"/>
      <c r="AE144" s="7"/>
      <c r="AF144" s="7"/>
      <c r="AG144" s="7"/>
      <c r="AH144" s="7"/>
      <c r="AI144" s="7"/>
      <c r="AJ144" s="7"/>
      <c r="AK144" s="7"/>
      <c r="AL144" s="7"/>
      <c r="AM144" s="7"/>
      <c r="AN144" s="7"/>
      <c r="AO144" s="7"/>
      <c r="AP144" s="7"/>
      <c r="AQ144" s="18"/>
      <c r="DB144">
        <v>140.5</v>
      </c>
    </row>
    <row r="145" spans="1:106" x14ac:dyDescent="0.2">
      <c r="DB145">
        <v>102</v>
      </c>
    </row>
    <row r="146" spans="1:106" ht="17" thickBot="1" x14ac:dyDescent="0.25">
      <c r="Z146" s="22" t="s">
        <v>134</v>
      </c>
      <c r="AA146" s="23" t="s">
        <v>220</v>
      </c>
      <c r="DB146">
        <v>143</v>
      </c>
    </row>
    <row r="147" spans="1:106" x14ac:dyDescent="0.2">
      <c r="Z147" t="s">
        <v>216</v>
      </c>
      <c r="DA147" t="s">
        <v>54</v>
      </c>
      <c r="DB147" s="1">
        <f>AVERAGE(DB137:DB146)</f>
        <v>120.45</v>
      </c>
    </row>
    <row r="148" spans="1:106" x14ac:dyDescent="0.2">
      <c r="Z148" s="4" t="s">
        <v>217</v>
      </c>
    </row>
    <row r="149" spans="1:106" ht="17" thickBot="1" x14ac:dyDescent="0.25">
      <c r="E149" s="43" t="s">
        <v>210</v>
      </c>
      <c r="DA149" s="6" t="s">
        <v>145</v>
      </c>
      <c r="DB149" s="6" t="s">
        <v>53</v>
      </c>
    </row>
    <row r="150" spans="1:106" ht="17" thickBot="1" x14ac:dyDescent="0.25">
      <c r="A150" s="36">
        <v>43733</v>
      </c>
      <c r="B150" s="9" t="s">
        <v>81</v>
      </c>
      <c r="C150" s="10" t="s">
        <v>82</v>
      </c>
      <c r="D150" s="10" t="s">
        <v>83</v>
      </c>
      <c r="E150" s="10" t="s">
        <v>84</v>
      </c>
      <c r="F150" s="10" t="s">
        <v>85</v>
      </c>
      <c r="G150" s="10" t="s">
        <v>86</v>
      </c>
      <c r="H150" s="10" t="s">
        <v>87</v>
      </c>
      <c r="I150" s="10" t="s">
        <v>88</v>
      </c>
      <c r="J150" s="10" t="s">
        <v>89</v>
      </c>
      <c r="M150" s="36">
        <v>43733</v>
      </c>
      <c r="N150" s="9" t="s">
        <v>91</v>
      </c>
      <c r="O150" s="10" t="s">
        <v>92</v>
      </c>
      <c r="P150" s="10" t="s">
        <v>93</v>
      </c>
      <c r="Q150" s="10" t="s">
        <v>94</v>
      </c>
      <c r="R150" s="10" t="s">
        <v>95</v>
      </c>
      <c r="S150" s="10" t="s">
        <v>96</v>
      </c>
      <c r="T150" s="10" t="s">
        <v>97</v>
      </c>
      <c r="U150" s="10" t="s">
        <v>98</v>
      </c>
      <c r="V150" s="10" t="s">
        <v>99</v>
      </c>
      <c r="DA150" s="32">
        <v>43768</v>
      </c>
      <c r="DB150">
        <v>149.5</v>
      </c>
    </row>
    <row r="151" spans="1:106" x14ac:dyDescent="0.2">
      <c r="B151">
        <v>485.5</v>
      </c>
      <c r="C151">
        <v>343.5</v>
      </c>
      <c r="D151">
        <v>410</v>
      </c>
      <c r="E151">
        <v>424.5</v>
      </c>
      <c r="F151">
        <v>435</v>
      </c>
      <c r="G151">
        <v>233</v>
      </c>
      <c r="H151">
        <v>394</v>
      </c>
      <c r="I151">
        <v>487.5</v>
      </c>
      <c r="J151">
        <v>154.5</v>
      </c>
      <c r="O151">
        <v>40</v>
      </c>
      <c r="P151">
        <v>52.5</v>
      </c>
      <c r="Q151">
        <v>71.5</v>
      </c>
      <c r="R151">
        <v>37.5</v>
      </c>
      <c r="S151">
        <v>48</v>
      </c>
      <c r="U151">
        <v>25.5</v>
      </c>
      <c r="V151">
        <v>34</v>
      </c>
      <c r="Z151" s="13" t="s">
        <v>146</v>
      </c>
      <c r="AA151" s="20"/>
      <c r="AB151" s="27">
        <v>0.108</v>
      </c>
      <c r="AC151" s="30" t="s">
        <v>7</v>
      </c>
      <c r="AD151" s="29" t="s">
        <v>15</v>
      </c>
      <c r="DB151">
        <v>135</v>
      </c>
    </row>
    <row r="152" spans="1:106" x14ac:dyDescent="0.2">
      <c r="B152">
        <v>506.5</v>
      </c>
      <c r="C152">
        <v>423</v>
      </c>
      <c r="D152">
        <v>330</v>
      </c>
      <c r="E152">
        <v>343</v>
      </c>
      <c r="F152">
        <v>219</v>
      </c>
      <c r="G152">
        <v>375.5</v>
      </c>
      <c r="H152">
        <v>404.5</v>
      </c>
      <c r="I152">
        <v>254.5</v>
      </c>
      <c r="J152">
        <v>564.5</v>
      </c>
      <c r="O152">
        <v>48</v>
      </c>
      <c r="P152">
        <v>59</v>
      </c>
      <c r="Q152">
        <v>82</v>
      </c>
      <c r="R152">
        <v>42</v>
      </c>
      <c r="S152">
        <v>26.5</v>
      </c>
      <c r="U152">
        <v>34.5</v>
      </c>
      <c r="V152">
        <v>20.5</v>
      </c>
      <c r="Z152" s="15" t="s">
        <v>91</v>
      </c>
      <c r="AA152">
        <f>SUM(N151:N155)</f>
        <v>0</v>
      </c>
      <c r="AB152" s="26">
        <f>AA152*0.108</f>
        <v>0</v>
      </c>
      <c r="AC152" s="26">
        <f>AB152-AD152</f>
        <v>0</v>
      </c>
      <c r="AD152" s="24">
        <f>AB152*0.1</f>
        <v>0</v>
      </c>
      <c r="DB152">
        <v>129.5</v>
      </c>
    </row>
    <row r="153" spans="1:106" x14ac:dyDescent="0.2">
      <c r="B153">
        <v>295</v>
      </c>
      <c r="C153">
        <v>265.5</v>
      </c>
      <c r="D153">
        <v>240</v>
      </c>
      <c r="E153">
        <v>190</v>
      </c>
      <c r="F153">
        <v>247.5</v>
      </c>
      <c r="G153">
        <v>196</v>
      </c>
      <c r="I153">
        <v>290</v>
      </c>
      <c r="J153">
        <v>195.5</v>
      </c>
      <c r="O153">
        <v>28.5</v>
      </c>
      <c r="P153">
        <v>35</v>
      </c>
      <c r="Q153">
        <v>53</v>
      </c>
      <c r="R153">
        <v>51</v>
      </c>
      <c r="S153">
        <v>23.5</v>
      </c>
      <c r="U153">
        <v>24</v>
      </c>
      <c r="V153">
        <v>21.5</v>
      </c>
      <c r="Z153" s="15" t="s">
        <v>92</v>
      </c>
      <c r="AA153">
        <f>SUM(O151:O155)</f>
        <v>175</v>
      </c>
      <c r="AB153" s="26">
        <f t="shared" ref="AB153:AB160" si="73">AA153*0.108</f>
        <v>18.899999999999999</v>
      </c>
      <c r="AC153" s="26">
        <f t="shared" ref="AC153:AC160" si="74">AB153-AD153</f>
        <v>17.009999999999998</v>
      </c>
      <c r="AD153" s="24">
        <f t="shared" ref="AD153:AD160" si="75">AB153*0.1</f>
        <v>1.89</v>
      </c>
      <c r="DB153">
        <v>140.5</v>
      </c>
    </row>
    <row r="154" spans="1:106" ht="17" thickBot="1" x14ac:dyDescent="0.25">
      <c r="B154">
        <v>476</v>
      </c>
      <c r="D154">
        <v>392.5</v>
      </c>
      <c r="F154">
        <v>338.5</v>
      </c>
      <c r="G154">
        <v>346.5</v>
      </c>
      <c r="J154">
        <v>446.5</v>
      </c>
      <c r="O154">
        <v>25</v>
      </c>
      <c r="P154">
        <v>39.5</v>
      </c>
      <c r="Q154">
        <v>43.5</v>
      </c>
      <c r="R154">
        <v>32.5</v>
      </c>
      <c r="S154">
        <v>30.5</v>
      </c>
      <c r="V154">
        <v>24.5</v>
      </c>
      <c r="Z154" s="15" t="s">
        <v>93</v>
      </c>
      <c r="AA154">
        <f>SUM(P151:P155)</f>
        <v>228</v>
      </c>
      <c r="AB154" s="26">
        <f t="shared" si="73"/>
        <v>24.623999999999999</v>
      </c>
      <c r="AC154" s="26">
        <f t="shared" si="74"/>
        <v>22.1616</v>
      </c>
      <c r="AD154" s="24">
        <f t="shared" si="75"/>
        <v>2.4624000000000001</v>
      </c>
      <c r="DB154">
        <v>163.5</v>
      </c>
    </row>
    <row r="155" spans="1:106" x14ac:dyDescent="0.2">
      <c r="D155">
        <v>490</v>
      </c>
      <c r="G155">
        <v>376</v>
      </c>
      <c r="K155" s="11" t="s">
        <v>102</v>
      </c>
      <c r="O155">
        <v>33.5</v>
      </c>
      <c r="P155">
        <v>42</v>
      </c>
      <c r="Q155">
        <v>76</v>
      </c>
      <c r="R155">
        <v>42.5</v>
      </c>
      <c r="S155">
        <v>56.5</v>
      </c>
      <c r="V155">
        <v>15.5</v>
      </c>
      <c r="W155" s="11" t="s">
        <v>102</v>
      </c>
      <c r="Z155" s="15" t="s">
        <v>94</v>
      </c>
      <c r="AA155">
        <f>SUM(Q151:Q155)</f>
        <v>326</v>
      </c>
      <c r="AB155" s="26">
        <f t="shared" si="73"/>
        <v>35.207999999999998</v>
      </c>
      <c r="AC155" s="26">
        <f t="shared" si="74"/>
        <v>31.687199999999997</v>
      </c>
      <c r="AD155" s="24">
        <f t="shared" si="75"/>
        <v>3.5207999999999999</v>
      </c>
      <c r="AF155" t="s">
        <v>213</v>
      </c>
      <c r="DB155">
        <v>133.5</v>
      </c>
    </row>
    <row r="156" spans="1:106" ht="17" thickBot="1" x14ac:dyDescent="0.25">
      <c r="A156" s="1" t="s">
        <v>101</v>
      </c>
      <c r="B156" s="1">
        <f>AVERAGE(B151:B155)</f>
        <v>440.75</v>
      </c>
      <c r="C156" s="1">
        <f t="shared" ref="C156:J156" si="76">AVERAGE(C151:C155)</f>
        <v>344</v>
      </c>
      <c r="D156" s="1">
        <f t="shared" si="76"/>
        <v>372.5</v>
      </c>
      <c r="E156" s="1">
        <f t="shared" si="76"/>
        <v>319.16666666666669</v>
      </c>
      <c r="F156" s="1">
        <f t="shared" si="76"/>
        <v>310</v>
      </c>
      <c r="G156" s="1">
        <f t="shared" si="76"/>
        <v>305.39999999999998</v>
      </c>
      <c r="H156" s="1">
        <f t="shared" si="76"/>
        <v>399.25</v>
      </c>
      <c r="I156" s="1">
        <f t="shared" si="76"/>
        <v>344</v>
      </c>
      <c r="J156" s="1">
        <f t="shared" si="76"/>
        <v>340.25</v>
      </c>
      <c r="K156" s="12">
        <f>AVERAGE(B156:J156)</f>
        <v>352.81296296296296</v>
      </c>
      <c r="M156" s="1" t="s">
        <v>101</v>
      </c>
      <c r="N156" s="1" t="e">
        <f>AVERAGE(N151:N155)</f>
        <v>#DIV/0!</v>
      </c>
      <c r="O156" s="1">
        <f t="shared" ref="O156:V156" si="77">AVERAGE(O151:O155)</f>
        <v>35</v>
      </c>
      <c r="P156" s="1">
        <f t="shared" si="77"/>
        <v>45.6</v>
      </c>
      <c r="Q156" s="1">
        <f t="shared" si="77"/>
        <v>65.2</v>
      </c>
      <c r="R156" s="1">
        <f t="shared" si="77"/>
        <v>41.1</v>
      </c>
      <c r="S156" s="1">
        <f t="shared" si="77"/>
        <v>37</v>
      </c>
      <c r="T156" s="1" t="e">
        <f t="shared" si="77"/>
        <v>#DIV/0!</v>
      </c>
      <c r="U156" s="1">
        <f t="shared" si="77"/>
        <v>28</v>
      </c>
      <c r="V156" s="1">
        <f t="shared" si="77"/>
        <v>23.2</v>
      </c>
      <c r="W156" s="12">
        <f>AVERAGE(O156:S156,U156:V156)</f>
        <v>39.300000000000004</v>
      </c>
      <c r="Z156" s="15" t="s">
        <v>95</v>
      </c>
      <c r="AA156">
        <f>SUM(R151:R155)</f>
        <v>205.5</v>
      </c>
      <c r="AB156" s="26">
        <f t="shared" si="73"/>
        <v>22.193999999999999</v>
      </c>
      <c r="AC156" s="26">
        <f t="shared" si="74"/>
        <v>19.974599999999999</v>
      </c>
      <c r="AD156" s="24">
        <f t="shared" si="75"/>
        <v>2.2193999999999998</v>
      </c>
      <c r="AF156" t="s">
        <v>214</v>
      </c>
      <c r="DB156">
        <v>124</v>
      </c>
    </row>
    <row r="157" spans="1:106" x14ac:dyDescent="0.2">
      <c r="Z157" s="15" t="s">
        <v>96</v>
      </c>
      <c r="AA157">
        <f>SUM(S151:S155)</f>
        <v>185</v>
      </c>
      <c r="AB157" s="26">
        <f t="shared" si="73"/>
        <v>19.98</v>
      </c>
      <c r="AC157" s="26">
        <f t="shared" si="74"/>
        <v>17.981999999999999</v>
      </c>
      <c r="AD157" s="24">
        <f t="shared" si="75"/>
        <v>1.9980000000000002</v>
      </c>
      <c r="AF157" t="s">
        <v>215</v>
      </c>
      <c r="DA157" t="s">
        <v>238</v>
      </c>
      <c r="DB157" s="1">
        <f>AVERAGE(DB150:DB156)</f>
        <v>139.35714285714286</v>
      </c>
    </row>
    <row r="158" spans="1:106" x14ac:dyDescent="0.2">
      <c r="Z158" s="15" t="s">
        <v>97</v>
      </c>
      <c r="AA158">
        <f>SUM(T151:T155)</f>
        <v>0</v>
      </c>
      <c r="AB158" s="26">
        <f t="shared" si="73"/>
        <v>0</v>
      </c>
      <c r="AC158" s="26">
        <f t="shared" si="74"/>
        <v>0</v>
      </c>
      <c r="AD158" s="24">
        <f t="shared" si="75"/>
        <v>0</v>
      </c>
    </row>
    <row r="159" spans="1:106" x14ac:dyDescent="0.2">
      <c r="Z159" s="15" t="s">
        <v>98</v>
      </c>
      <c r="AA159">
        <f>SUM(U151:U155)</f>
        <v>84</v>
      </c>
      <c r="AB159" s="26">
        <f t="shared" si="73"/>
        <v>9.0719999999999992</v>
      </c>
      <c r="AC159" s="26">
        <f t="shared" si="74"/>
        <v>8.1647999999999996</v>
      </c>
      <c r="AD159" s="24">
        <f t="shared" si="75"/>
        <v>0.90720000000000001</v>
      </c>
      <c r="DA159" s="6" t="s">
        <v>145</v>
      </c>
      <c r="DB159" s="6" t="s">
        <v>53</v>
      </c>
    </row>
    <row r="160" spans="1:106" x14ac:dyDescent="0.2">
      <c r="Z160" s="17" t="s">
        <v>99</v>
      </c>
      <c r="AA160" s="7">
        <f>SUM(V151:V155)</f>
        <v>116</v>
      </c>
      <c r="AB160" s="28">
        <f t="shared" si="73"/>
        <v>12.528</v>
      </c>
      <c r="AC160" s="28">
        <f t="shared" si="74"/>
        <v>11.2752</v>
      </c>
      <c r="AD160" s="25">
        <f t="shared" si="75"/>
        <v>1.2528000000000001</v>
      </c>
      <c r="DA160" s="32">
        <v>43775</v>
      </c>
      <c r="DB160">
        <v>107</v>
      </c>
    </row>
    <row r="161" spans="1:106" x14ac:dyDescent="0.2">
      <c r="DB161">
        <v>101</v>
      </c>
    </row>
    <row r="162" spans="1:106" x14ac:dyDescent="0.2">
      <c r="Y162" s="33"/>
      <c r="Z162" s="7"/>
      <c r="AA162" s="7"/>
      <c r="AB162" s="7"/>
      <c r="AC162" s="7"/>
      <c r="AD162" s="7"/>
      <c r="AE162" s="7"/>
      <c r="AF162" s="7"/>
      <c r="AG162" s="7"/>
      <c r="AH162" s="7"/>
      <c r="AI162" s="7"/>
      <c r="AJ162" s="7"/>
      <c r="AK162" s="7"/>
      <c r="AL162" s="7"/>
      <c r="AM162" s="7"/>
      <c r="AN162" s="7"/>
      <c r="AO162" s="7"/>
      <c r="AP162" s="7"/>
      <c r="AQ162" s="18"/>
      <c r="DB162">
        <v>99</v>
      </c>
    </row>
    <row r="163" spans="1:106" x14ac:dyDescent="0.2">
      <c r="DB163">
        <v>124.5</v>
      </c>
    </row>
    <row r="164" spans="1:106" ht="17" thickBot="1" x14ac:dyDescent="0.25">
      <c r="Z164" s="22" t="s">
        <v>233</v>
      </c>
      <c r="AA164" s="23" t="s">
        <v>232</v>
      </c>
      <c r="DB164">
        <v>104</v>
      </c>
    </row>
    <row r="165" spans="1:106" x14ac:dyDescent="0.2">
      <c r="Z165" t="s">
        <v>216</v>
      </c>
      <c r="DB165">
        <v>103</v>
      </c>
    </row>
    <row r="166" spans="1:106" x14ac:dyDescent="0.2">
      <c r="R166" s="39"/>
      <c r="S166" t="s">
        <v>222</v>
      </c>
      <c r="Z166" s="4" t="s">
        <v>217</v>
      </c>
      <c r="DB166">
        <v>116</v>
      </c>
    </row>
    <row r="167" spans="1:106" x14ac:dyDescent="0.2">
      <c r="DA167" t="s">
        <v>238</v>
      </c>
      <c r="DB167" s="1">
        <f>AVERAGE(DB160:DB166)</f>
        <v>107.78571428571429</v>
      </c>
    </row>
    <row r="168" spans="1:106" ht="17" thickBot="1" x14ac:dyDescent="0.25">
      <c r="E168" s="43" t="s">
        <v>210</v>
      </c>
    </row>
    <row r="169" spans="1:106" ht="17" thickBot="1" x14ac:dyDescent="0.25">
      <c r="A169" s="36">
        <v>43740</v>
      </c>
      <c r="B169" s="9" t="s">
        <v>81</v>
      </c>
      <c r="C169" s="10" t="s">
        <v>82</v>
      </c>
      <c r="D169" s="10" t="s">
        <v>83</v>
      </c>
      <c r="E169" s="10" t="s">
        <v>84</v>
      </c>
      <c r="F169" s="10" t="s">
        <v>85</v>
      </c>
      <c r="G169" s="10" t="s">
        <v>86</v>
      </c>
      <c r="H169" s="10" t="s">
        <v>87</v>
      </c>
      <c r="I169" s="10" t="s">
        <v>88</v>
      </c>
      <c r="J169" s="10" t="s">
        <v>89</v>
      </c>
      <c r="M169" s="36">
        <v>43740</v>
      </c>
      <c r="N169" s="9" t="s">
        <v>91</v>
      </c>
      <c r="O169" s="10" t="s">
        <v>92</v>
      </c>
      <c r="P169" s="10" t="s">
        <v>93</v>
      </c>
      <c r="Q169" s="10" t="s">
        <v>94</v>
      </c>
      <c r="R169" s="10" t="s">
        <v>95</v>
      </c>
      <c r="S169" s="10" t="s">
        <v>96</v>
      </c>
      <c r="T169" s="10" t="s">
        <v>97</v>
      </c>
      <c r="U169" s="10" t="s">
        <v>98</v>
      </c>
      <c r="V169" s="10" t="s">
        <v>99</v>
      </c>
      <c r="Z169" s="13" t="s">
        <v>146</v>
      </c>
      <c r="AA169" s="20"/>
      <c r="AB169" s="27">
        <v>0.108</v>
      </c>
      <c r="AC169" s="30" t="s">
        <v>7</v>
      </c>
      <c r="AD169" s="29" t="s">
        <v>15</v>
      </c>
      <c r="DA169" s="6" t="s">
        <v>145</v>
      </c>
      <c r="DB169" s="6" t="s">
        <v>53</v>
      </c>
    </row>
    <row r="170" spans="1:106" x14ac:dyDescent="0.2">
      <c r="B170">
        <v>549</v>
      </c>
      <c r="C170">
        <v>559</v>
      </c>
      <c r="D170">
        <v>227</v>
      </c>
      <c r="E170">
        <v>368.5</v>
      </c>
      <c r="F170">
        <v>353.5</v>
      </c>
      <c r="G170">
        <v>217.5</v>
      </c>
      <c r="H170">
        <v>345.5</v>
      </c>
      <c r="I170">
        <v>313</v>
      </c>
      <c r="J170">
        <v>213</v>
      </c>
      <c r="O170">
        <v>28.5</v>
      </c>
      <c r="P170">
        <v>57</v>
      </c>
      <c r="Q170">
        <v>101</v>
      </c>
      <c r="R170">
        <v>51</v>
      </c>
      <c r="S170">
        <v>69</v>
      </c>
      <c r="U170">
        <v>39</v>
      </c>
      <c r="V170">
        <v>36</v>
      </c>
      <c r="Z170" s="15" t="s">
        <v>91</v>
      </c>
      <c r="AA170">
        <f>SUM(N170:N174)</f>
        <v>0</v>
      </c>
      <c r="AB170" s="26">
        <f>AA170*0.108</f>
        <v>0</v>
      </c>
      <c r="AC170" s="26">
        <f>AB170-AD170</f>
        <v>0</v>
      </c>
      <c r="AD170" s="24">
        <f>AB170*0.1</f>
        <v>0</v>
      </c>
      <c r="DA170" s="32">
        <v>43782</v>
      </c>
      <c r="DB170">
        <v>124.5</v>
      </c>
    </row>
    <row r="171" spans="1:106" x14ac:dyDescent="0.2">
      <c r="B171">
        <v>313.5</v>
      </c>
      <c r="C171">
        <v>448</v>
      </c>
      <c r="D171">
        <v>454</v>
      </c>
      <c r="E171">
        <v>344</v>
      </c>
      <c r="F171">
        <v>250</v>
      </c>
      <c r="G171">
        <v>338</v>
      </c>
      <c r="H171">
        <v>386</v>
      </c>
      <c r="I171">
        <v>532</v>
      </c>
      <c r="J171">
        <v>147</v>
      </c>
      <c r="O171">
        <v>41</v>
      </c>
      <c r="P171">
        <v>61</v>
      </c>
      <c r="Q171">
        <v>49</v>
      </c>
      <c r="R171">
        <v>53</v>
      </c>
      <c r="S171">
        <v>54</v>
      </c>
      <c r="U171">
        <v>24</v>
      </c>
      <c r="V171">
        <v>17.5</v>
      </c>
      <c r="Z171" s="15" t="s">
        <v>92</v>
      </c>
      <c r="AA171">
        <f>SUM(O170:O174)</f>
        <v>209.5</v>
      </c>
      <c r="AB171" s="26">
        <f t="shared" ref="AB171:AB178" si="78">AA171*0.108</f>
        <v>22.626000000000001</v>
      </c>
      <c r="AC171" s="26">
        <f t="shared" ref="AC171:AC178" si="79">AB171-AD171</f>
        <v>20.363400000000002</v>
      </c>
      <c r="AD171" s="24">
        <f t="shared" ref="AD171:AD178" si="80">AB171*0.1</f>
        <v>2.2626000000000004</v>
      </c>
      <c r="DB171">
        <v>117</v>
      </c>
    </row>
    <row r="172" spans="1:106" x14ac:dyDescent="0.2">
      <c r="B172">
        <v>495.5</v>
      </c>
      <c r="C172">
        <v>359</v>
      </c>
      <c r="D172">
        <v>320.5</v>
      </c>
      <c r="E172">
        <v>454</v>
      </c>
      <c r="F172">
        <v>413</v>
      </c>
      <c r="G172">
        <v>373.5</v>
      </c>
      <c r="I172">
        <v>256</v>
      </c>
      <c r="J172">
        <v>446.5</v>
      </c>
      <c r="O172">
        <v>48.5</v>
      </c>
      <c r="P172">
        <v>40</v>
      </c>
      <c r="Q172">
        <v>85</v>
      </c>
      <c r="R172" s="39">
        <v>47.5</v>
      </c>
      <c r="S172">
        <v>33</v>
      </c>
      <c r="U172">
        <v>27.5</v>
      </c>
      <c r="V172">
        <v>23</v>
      </c>
      <c r="Z172" s="15" t="s">
        <v>93</v>
      </c>
      <c r="AA172">
        <f>SUM(P170:P174)</f>
        <v>245</v>
      </c>
      <c r="AB172" s="26">
        <f t="shared" si="78"/>
        <v>26.46</v>
      </c>
      <c r="AC172" s="26">
        <f t="shared" si="79"/>
        <v>23.814</v>
      </c>
      <c r="AD172" s="24">
        <f t="shared" si="80"/>
        <v>2.6460000000000004</v>
      </c>
      <c r="DB172">
        <v>144</v>
      </c>
    </row>
    <row r="173" spans="1:106" ht="17" thickBot="1" x14ac:dyDescent="0.25">
      <c r="B173">
        <v>505</v>
      </c>
      <c r="C173">
        <v>184.5</v>
      </c>
      <c r="D173">
        <v>398</v>
      </c>
      <c r="E173">
        <v>189</v>
      </c>
      <c r="F173">
        <v>223</v>
      </c>
      <c r="G173">
        <v>371</v>
      </c>
      <c r="J173">
        <v>588.5</v>
      </c>
      <c r="O173">
        <v>60.5</v>
      </c>
      <c r="P173">
        <v>48</v>
      </c>
      <c r="Q173">
        <v>75.5</v>
      </c>
      <c r="R173" s="39">
        <v>38</v>
      </c>
      <c r="S173">
        <v>32</v>
      </c>
      <c r="V173">
        <v>25</v>
      </c>
      <c r="Z173" s="15" t="s">
        <v>94</v>
      </c>
      <c r="AA173">
        <f>SUM(Q170:Q174)</f>
        <v>366.5</v>
      </c>
      <c r="AB173" s="26">
        <f t="shared" si="78"/>
        <v>39.582000000000001</v>
      </c>
      <c r="AC173" s="26">
        <f t="shared" si="79"/>
        <v>35.623800000000003</v>
      </c>
      <c r="AD173" s="24">
        <f t="shared" si="80"/>
        <v>3.9582000000000002</v>
      </c>
      <c r="DB173">
        <v>138</v>
      </c>
    </row>
    <row r="174" spans="1:106" x14ac:dyDescent="0.2">
      <c r="D174">
        <v>391</v>
      </c>
      <c r="G174">
        <v>184</v>
      </c>
      <c r="K174" s="11" t="s">
        <v>102</v>
      </c>
      <c r="O174">
        <v>31</v>
      </c>
      <c r="P174">
        <v>39</v>
      </c>
      <c r="Q174">
        <v>56</v>
      </c>
      <c r="R174">
        <v>44.5</v>
      </c>
      <c r="S174">
        <v>25</v>
      </c>
      <c r="V174">
        <v>25</v>
      </c>
      <c r="W174" s="11" t="s">
        <v>102</v>
      </c>
      <c r="Z174" s="15" t="s">
        <v>95</v>
      </c>
      <c r="AA174">
        <f>SUM(R170:R171,R174)</f>
        <v>148.5</v>
      </c>
      <c r="AB174" s="26">
        <f t="shared" si="78"/>
        <v>16.038</v>
      </c>
      <c r="AC174" s="26">
        <f t="shared" si="79"/>
        <v>14.434200000000001</v>
      </c>
      <c r="AD174" s="24">
        <f t="shared" si="80"/>
        <v>1.6038000000000001</v>
      </c>
      <c r="DB174">
        <v>148.5</v>
      </c>
    </row>
    <row r="175" spans="1:106" ht="17" thickBot="1" x14ac:dyDescent="0.25">
      <c r="A175" s="1" t="s">
        <v>101</v>
      </c>
      <c r="B175" s="1">
        <f>AVERAGE(B170:B174)</f>
        <v>465.75</v>
      </c>
      <c r="C175" s="1">
        <f t="shared" ref="C175:J175" si="81">AVERAGE(C170:C174)</f>
        <v>387.625</v>
      </c>
      <c r="D175" s="1">
        <f t="shared" si="81"/>
        <v>358.1</v>
      </c>
      <c r="E175" s="1">
        <f t="shared" si="81"/>
        <v>338.875</v>
      </c>
      <c r="F175" s="1">
        <f t="shared" si="81"/>
        <v>309.875</v>
      </c>
      <c r="G175" s="1">
        <f t="shared" si="81"/>
        <v>296.8</v>
      </c>
      <c r="H175" s="1">
        <f>AVERAGE(H170:H174)</f>
        <v>365.75</v>
      </c>
      <c r="I175" s="1">
        <f t="shared" si="81"/>
        <v>367</v>
      </c>
      <c r="J175" s="1">
        <f t="shared" si="81"/>
        <v>348.75</v>
      </c>
      <c r="K175" s="12">
        <f>AVERAGE(B175:J175)</f>
        <v>359.83611111111111</v>
      </c>
      <c r="M175" s="1" t="s">
        <v>101</v>
      </c>
      <c r="N175" s="1" t="e">
        <f>AVERAGE(N170:N174)</f>
        <v>#DIV/0!</v>
      </c>
      <c r="O175" s="1">
        <f>AVERAGE(O170:O174)</f>
        <v>41.9</v>
      </c>
      <c r="P175" s="1">
        <f t="shared" ref="P175:V175" si="82">AVERAGE(P170:P174)</f>
        <v>49</v>
      </c>
      <c r="Q175" s="1">
        <f t="shared" si="82"/>
        <v>73.3</v>
      </c>
      <c r="R175" s="1">
        <f t="shared" si="82"/>
        <v>46.8</v>
      </c>
      <c r="S175" s="1">
        <f t="shared" si="82"/>
        <v>42.6</v>
      </c>
      <c r="T175" s="1" t="e">
        <f t="shared" si="82"/>
        <v>#DIV/0!</v>
      </c>
      <c r="U175" s="1">
        <f t="shared" si="82"/>
        <v>30.166666666666668</v>
      </c>
      <c r="V175" s="1">
        <f t="shared" si="82"/>
        <v>25.3</v>
      </c>
      <c r="W175" s="12">
        <f>AVERAGE(O175:S175,U175:V175)</f>
        <v>44.152380952380952</v>
      </c>
      <c r="Z175" s="15" t="s">
        <v>96</v>
      </c>
      <c r="AA175">
        <f>SUM(S170:S174)</f>
        <v>213</v>
      </c>
      <c r="AB175" s="26">
        <f t="shared" si="78"/>
        <v>23.004000000000001</v>
      </c>
      <c r="AC175" s="26">
        <f t="shared" si="79"/>
        <v>20.703600000000002</v>
      </c>
      <c r="AD175" s="24">
        <f t="shared" si="80"/>
        <v>2.3004000000000002</v>
      </c>
      <c r="DB175">
        <v>127</v>
      </c>
    </row>
    <row r="176" spans="1:106" x14ac:dyDescent="0.2">
      <c r="Z176" s="15" t="s">
        <v>97</v>
      </c>
      <c r="AA176">
        <f>SUM(T170:T174)</f>
        <v>0</v>
      </c>
      <c r="AB176" s="26">
        <f t="shared" si="78"/>
        <v>0</v>
      </c>
      <c r="AC176" s="26">
        <f t="shared" si="79"/>
        <v>0</v>
      </c>
      <c r="AD176" s="24">
        <f t="shared" si="80"/>
        <v>0</v>
      </c>
      <c r="DB176">
        <v>124</v>
      </c>
    </row>
    <row r="177" spans="1:106" x14ac:dyDescent="0.2">
      <c r="Z177" s="15" t="s">
        <v>98</v>
      </c>
      <c r="AA177">
        <f>SUM(U170:U174)</f>
        <v>90.5</v>
      </c>
      <c r="AB177" s="26">
        <f t="shared" si="78"/>
        <v>9.7739999999999991</v>
      </c>
      <c r="AC177" s="26">
        <f t="shared" si="79"/>
        <v>8.7965999999999998</v>
      </c>
      <c r="AD177" s="24">
        <f t="shared" si="80"/>
        <v>0.97739999999999994</v>
      </c>
      <c r="DA177" t="s">
        <v>238</v>
      </c>
      <c r="DB177" s="1">
        <f>AVERAGE(DB170:DB176)</f>
        <v>131.85714285714286</v>
      </c>
    </row>
    <row r="178" spans="1:106" x14ac:dyDescent="0.2">
      <c r="Z178" s="17" t="s">
        <v>99</v>
      </c>
      <c r="AA178">
        <f>SUM(V170:V174)</f>
        <v>126.5</v>
      </c>
      <c r="AB178" s="26">
        <f t="shared" si="78"/>
        <v>13.661999999999999</v>
      </c>
      <c r="AC178" s="26">
        <f t="shared" si="79"/>
        <v>12.2958</v>
      </c>
      <c r="AD178" s="24">
        <f t="shared" si="80"/>
        <v>1.3662000000000001</v>
      </c>
    </row>
    <row r="179" spans="1:106" x14ac:dyDescent="0.2">
      <c r="AA179" s="20"/>
      <c r="AB179" s="44"/>
      <c r="AC179" s="44"/>
      <c r="AD179" s="44"/>
      <c r="DA179" s="6" t="s">
        <v>145</v>
      </c>
      <c r="DB179" s="6" t="s">
        <v>53</v>
      </c>
    </row>
    <row r="180" spans="1:106" x14ac:dyDescent="0.2">
      <c r="Y180" s="33"/>
      <c r="Z180" s="7"/>
      <c r="AA180" s="7"/>
      <c r="AB180" s="7"/>
      <c r="AC180" s="7"/>
      <c r="AD180" s="7"/>
      <c r="AE180" s="7"/>
      <c r="AF180" s="7"/>
      <c r="AG180" s="7"/>
      <c r="AH180" s="7"/>
      <c r="AI180" s="7"/>
      <c r="AJ180" s="7"/>
      <c r="AK180" s="7"/>
      <c r="AL180" s="7"/>
      <c r="AM180" s="7"/>
      <c r="AN180" s="7"/>
      <c r="AO180" s="7"/>
      <c r="AP180" s="7"/>
      <c r="AQ180" s="18"/>
      <c r="DA180" s="32">
        <v>43789</v>
      </c>
      <c r="DB180">
        <v>98.5</v>
      </c>
    </row>
    <row r="181" spans="1:106" x14ac:dyDescent="0.2">
      <c r="D181" s="45" t="s">
        <v>225</v>
      </c>
      <c r="E181" s="45"/>
      <c r="F181" s="45"/>
      <c r="G181" s="45"/>
      <c r="H181" s="45"/>
      <c r="I181" t="s">
        <v>226</v>
      </c>
      <c r="DB181">
        <v>121</v>
      </c>
    </row>
    <row r="182" spans="1:106" ht="17" thickBot="1" x14ac:dyDescent="0.25">
      <c r="A182" s="45" t="s">
        <v>224</v>
      </c>
      <c r="B182" s="45"/>
      <c r="Z182" s="22" t="s">
        <v>134</v>
      </c>
      <c r="AA182" s="23" t="s">
        <v>231</v>
      </c>
      <c r="DB182">
        <v>157</v>
      </c>
    </row>
    <row r="183" spans="1:106" x14ac:dyDescent="0.2">
      <c r="Z183" t="s">
        <v>216</v>
      </c>
      <c r="DB183">
        <v>138.5</v>
      </c>
    </row>
    <row r="184" spans="1:106" ht="17" thickBot="1" x14ac:dyDescent="0.25">
      <c r="E184" s="43" t="s">
        <v>210</v>
      </c>
      <c r="Z184" s="4" t="s">
        <v>217</v>
      </c>
      <c r="DB184">
        <v>97</v>
      </c>
    </row>
    <row r="185" spans="1:106" ht="17" thickBot="1" x14ac:dyDescent="0.25">
      <c r="A185" s="36">
        <v>43754</v>
      </c>
      <c r="B185" s="9" t="s">
        <v>81</v>
      </c>
      <c r="C185" s="10" t="s">
        <v>82</v>
      </c>
      <c r="D185" s="10" t="s">
        <v>83</v>
      </c>
      <c r="E185" s="10" t="s">
        <v>84</v>
      </c>
      <c r="F185" s="10" t="s">
        <v>85</v>
      </c>
      <c r="G185" s="10" t="s">
        <v>86</v>
      </c>
      <c r="H185" s="10" t="s">
        <v>87</v>
      </c>
      <c r="I185" s="10" t="s">
        <v>88</v>
      </c>
      <c r="J185" s="10" t="s">
        <v>89</v>
      </c>
      <c r="M185" s="36">
        <v>43754</v>
      </c>
      <c r="N185" s="9" t="s">
        <v>91</v>
      </c>
      <c r="O185" s="10" t="s">
        <v>92</v>
      </c>
      <c r="P185" s="10" t="s">
        <v>93</v>
      </c>
      <c r="Q185" s="10" t="s">
        <v>94</v>
      </c>
      <c r="R185" s="10" t="s">
        <v>95</v>
      </c>
      <c r="S185" s="10" t="s">
        <v>96</v>
      </c>
      <c r="T185" s="10" t="s">
        <v>97</v>
      </c>
      <c r="U185" s="10" t="s">
        <v>98</v>
      </c>
      <c r="V185" s="10" t="s">
        <v>99</v>
      </c>
      <c r="DB185">
        <v>141.5</v>
      </c>
    </row>
    <row r="186" spans="1:106" x14ac:dyDescent="0.2">
      <c r="B186">
        <v>602.5</v>
      </c>
      <c r="C186">
        <v>455</v>
      </c>
      <c r="D186">
        <v>427.5</v>
      </c>
      <c r="E186">
        <v>391</v>
      </c>
      <c r="F186">
        <v>415</v>
      </c>
      <c r="G186">
        <v>457</v>
      </c>
      <c r="H186">
        <v>581</v>
      </c>
      <c r="I186">
        <v>402.5</v>
      </c>
      <c r="J186">
        <v>511.5</v>
      </c>
      <c r="O186">
        <v>53.5</v>
      </c>
      <c r="P186">
        <v>53.5</v>
      </c>
      <c r="Q186">
        <v>64</v>
      </c>
      <c r="R186">
        <v>47.5</v>
      </c>
      <c r="S186">
        <v>47.5</v>
      </c>
      <c r="U186">
        <v>51.5</v>
      </c>
      <c r="V186">
        <v>24.5</v>
      </c>
      <c r="DB186">
        <v>124.5</v>
      </c>
    </row>
    <row r="187" spans="1:106" x14ac:dyDescent="0.2">
      <c r="B187">
        <v>193.5</v>
      </c>
      <c r="C187">
        <v>372.5</v>
      </c>
      <c r="D187">
        <v>468.5</v>
      </c>
      <c r="E187">
        <v>540</v>
      </c>
      <c r="F187">
        <v>481</v>
      </c>
      <c r="G187">
        <v>187.5</v>
      </c>
      <c r="H187">
        <v>136.5</v>
      </c>
      <c r="I187">
        <v>667</v>
      </c>
      <c r="J187">
        <v>704</v>
      </c>
      <c r="O187">
        <v>22.5</v>
      </c>
      <c r="P187">
        <v>45</v>
      </c>
      <c r="Q187">
        <v>47</v>
      </c>
      <c r="R187">
        <v>48</v>
      </c>
      <c r="S187">
        <v>87</v>
      </c>
      <c r="U187">
        <v>26</v>
      </c>
      <c r="V187">
        <v>26.5</v>
      </c>
      <c r="Z187" s="13" t="s">
        <v>146</v>
      </c>
      <c r="AA187" s="20"/>
      <c r="AB187" s="27">
        <v>0.108</v>
      </c>
      <c r="AC187" s="30" t="s">
        <v>7</v>
      </c>
      <c r="AD187" s="29" t="s">
        <v>15</v>
      </c>
      <c r="DA187" t="s">
        <v>238</v>
      </c>
      <c r="DB187" s="1">
        <f>AVERAGE(DB180:DB186)</f>
        <v>125.42857142857143</v>
      </c>
    </row>
    <row r="188" spans="1:106" x14ac:dyDescent="0.2">
      <c r="B188">
        <v>529.5</v>
      </c>
      <c r="C188">
        <v>517</v>
      </c>
      <c r="D188">
        <v>265</v>
      </c>
      <c r="E188">
        <v>280.5</v>
      </c>
      <c r="F188">
        <v>300</v>
      </c>
      <c r="G188">
        <v>191.5</v>
      </c>
      <c r="J188">
        <v>223.5</v>
      </c>
      <c r="O188">
        <v>43</v>
      </c>
      <c r="P188">
        <v>57</v>
      </c>
      <c r="Q188">
        <v>128.5</v>
      </c>
      <c r="R188">
        <v>43.5</v>
      </c>
      <c r="S188">
        <v>26.5</v>
      </c>
      <c r="U188">
        <v>25</v>
      </c>
      <c r="V188">
        <v>43.5</v>
      </c>
      <c r="Z188" s="15" t="s">
        <v>91</v>
      </c>
      <c r="AA188">
        <f>SUM(N186:N190)</f>
        <v>0</v>
      </c>
      <c r="AB188" s="26">
        <f>AA188*0.108</f>
        <v>0</v>
      </c>
      <c r="AC188" s="26">
        <f>AB188-AD188</f>
        <v>0</v>
      </c>
      <c r="AD188" s="24">
        <f>AB188*0.1</f>
        <v>0</v>
      </c>
    </row>
    <row r="189" spans="1:106" ht="17" thickBot="1" x14ac:dyDescent="0.25">
      <c r="D189">
        <v>345</v>
      </c>
      <c r="E189">
        <v>361</v>
      </c>
      <c r="F189">
        <v>496</v>
      </c>
      <c r="G189">
        <v>236.5</v>
      </c>
      <c r="O189">
        <v>28.5</v>
      </c>
      <c r="P189">
        <v>70</v>
      </c>
      <c r="Q189">
        <v>98</v>
      </c>
      <c r="R189">
        <v>59.5</v>
      </c>
      <c r="S189">
        <v>30</v>
      </c>
      <c r="V189">
        <v>15.5</v>
      </c>
      <c r="Z189" s="15" t="s">
        <v>92</v>
      </c>
      <c r="AA189">
        <f>SUM(O186:O190)</f>
        <v>225</v>
      </c>
      <c r="AB189" s="26">
        <f t="shared" ref="AB189:AB196" si="83">AA189*0.108</f>
        <v>24.3</v>
      </c>
      <c r="AC189" s="26">
        <f t="shared" ref="AC189:AC196" si="84">AB189-AD189</f>
        <v>21.87</v>
      </c>
      <c r="AD189" s="24">
        <f t="shared" ref="AD189:AD196" si="85">AB189*0.1</f>
        <v>2.4300000000000002</v>
      </c>
      <c r="DA189" s="48" t="s">
        <v>229</v>
      </c>
      <c r="DB189" s="48"/>
    </row>
    <row r="190" spans="1:106" ht="17" thickBot="1" x14ac:dyDescent="0.25">
      <c r="E190">
        <v>158</v>
      </c>
      <c r="O190">
        <v>77.5</v>
      </c>
      <c r="P190">
        <v>59</v>
      </c>
      <c r="Q190">
        <v>78.5</v>
      </c>
      <c r="R190">
        <v>49</v>
      </c>
      <c r="S190">
        <v>32.5</v>
      </c>
      <c r="V190">
        <v>27</v>
      </c>
      <c r="W190" s="11" t="s">
        <v>102</v>
      </c>
      <c r="Z190" s="15" t="s">
        <v>93</v>
      </c>
      <c r="AA190">
        <f>SUM(P186:P190)</f>
        <v>284.5</v>
      </c>
      <c r="AB190" s="26">
        <f t="shared" si="83"/>
        <v>30.725999999999999</v>
      </c>
      <c r="AC190" s="26">
        <f t="shared" si="84"/>
        <v>27.653399999999998</v>
      </c>
      <c r="AD190" s="24">
        <f t="shared" si="85"/>
        <v>3.0726</v>
      </c>
    </row>
    <row r="191" spans="1:106" ht="17" thickBot="1" x14ac:dyDescent="0.25">
      <c r="E191">
        <v>369.5</v>
      </c>
      <c r="K191" s="11" t="s">
        <v>102</v>
      </c>
      <c r="M191" s="1" t="s">
        <v>101</v>
      </c>
      <c r="N191" s="1" t="e">
        <f>AVERAGE(N186:N190)</f>
        <v>#DIV/0!</v>
      </c>
      <c r="O191" s="1">
        <f>AVERAGE(O186:O190)</f>
        <v>45</v>
      </c>
      <c r="P191" s="1">
        <f t="shared" ref="P191:V191" si="86">AVERAGE(P186:P190)</f>
        <v>56.9</v>
      </c>
      <c r="Q191" s="1">
        <f t="shared" si="86"/>
        <v>83.2</v>
      </c>
      <c r="R191" s="1">
        <f t="shared" si="86"/>
        <v>49.5</v>
      </c>
      <c r="S191" s="1">
        <f t="shared" si="86"/>
        <v>44.7</v>
      </c>
      <c r="T191" s="1" t="e">
        <f t="shared" si="86"/>
        <v>#DIV/0!</v>
      </c>
      <c r="U191" s="1">
        <f t="shared" si="86"/>
        <v>34.166666666666664</v>
      </c>
      <c r="V191" s="1">
        <f t="shared" si="86"/>
        <v>27.4</v>
      </c>
      <c r="W191" s="12">
        <f>AVERAGE(O191:S191,U191:V191)</f>
        <v>48.695238095238096</v>
      </c>
      <c r="Z191" s="15" t="s">
        <v>94</v>
      </c>
      <c r="AA191">
        <f>SUM(Q186:Q190)</f>
        <v>416</v>
      </c>
      <c r="AB191" s="26">
        <f t="shared" si="83"/>
        <v>44.927999999999997</v>
      </c>
      <c r="AC191" s="26">
        <f t="shared" si="84"/>
        <v>40.435199999999995</v>
      </c>
      <c r="AD191" s="24">
        <f t="shared" si="85"/>
        <v>4.4927999999999999</v>
      </c>
      <c r="DA191" s="6" t="s">
        <v>145</v>
      </c>
      <c r="DB191" s="6" t="s">
        <v>53</v>
      </c>
    </row>
    <row r="192" spans="1:106" ht="17" thickBot="1" x14ac:dyDescent="0.25">
      <c r="A192" s="1" t="s">
        <v>101</v>
      </c>
      <c r="B192" s="1">
        <f>AVERAGE(B186:B190)</f>
        <v>441.83333333333331</v>
      </c>
      <c r="C192" s="1">
        <f>AVERAGE(C186:C190)</f>
        <v>448.16666666666669</v>
      </c>
      <c r="D192" s="1">
        <f>AVERAGE(D186:D190)</f>
        <v>376.5</v>
      </c>
      <c r="E192" s="1">
        <f>AVERAGE(E186:E191)</f>
        <v>350</v>
      </c>
      <c r="F192" s="1">
        <f>AVERAGE(F186:F190)</f>
        <v>423</v>
      </c>
      <c r="G192" s="1">
        <f>AVERAGE(G186:G190)</f>
        <v>268.125</v>
      </c>
      <c r="H192" s="1">
        <f>AVERAGE(H186:H190)</f>
        <v>358.75</v>
      </c>
      <c r="I192" s="1">
        <f>AVERAGE(I186:I190)</f>
        <v>534.75</v>
      </c>
      <c r="J192" s="1">
        <f>AVERAGE(J186:J190)</f>
        <v>479.66666666666669</v>
      </c>
      <c r="K192" s="12">
        <f>AVERAGE(B192:J192)</f>
        <v>408.97685185185185</v>
      </c>
      <c r="Z192" s="15" t="s">
        <v>95</v>
      </c>
      <c r="AA192">
        <f>SUM(R186:R190)</f>
        <v>247.5</v>
      </c>
      <c r="AB192" s="26">
        <f t="shared" si="83"/>
        <v>26.73</v>
      </c>
      <c r="AC192" s="26">
        <f t="shared" si="84"/>
        <v>24.057000000000002</v>
      </c>
      <c r="AD192" s="24">
        <f t="shared" si="85"/>
        <v>2.673</v>
      </c>
      <c r="DA192" s="32">
        <v>43803</v>
      </c>
      <c r="DB192">
        <v>97</v>
      </c>
    </row>
    <row r="193" spans="1:106" x14ac:dyDescent="0.2">
      <c r="Z193" s="15" t="s">
        <v>96</v>
      </c>
      <c r="AA193">
        <f>SUM(S186:S190)</f>
        <v>223.5</v>
      </c>
      <c r="AB193" s="26">
        <f t="shared" si="83"/>
        <v>24.137999999999998</v>
      </c>
      <c r="AC193" s="26">
        <f t="shared" si="84"/>
        <v>21.724199999999996</v>
      </c>
      <c r="AD193" s="24">
        <f t="shared" si="85"/>
        <v>2.4138000000000002</v>
      </c>
      <c r="DB193">
        <v>124</v>
      </c>
    </row>
    <row r="194" spans="1:106" x14ac:dyDescent="0.2">
      <c r="Z194" s="15" t="s">
        <v>97</v>
      </c>
      <c r="AA194">
        <f>SUM(T186:T190)</f>
        <v>0</v>
      </c>
      <c r="AB194" s="26">
        <f t="shared" si="83"/>
        <v>0</v>
      </c>
      <c r="AC194" s="26">
        <f t="shared" si="84"/>
        <v>0</v>
      </c>
      <c r="AD194" s="24">
        <f t="shared" si="85"/>
        <v>0</v>
      </c>
      <c r="DB194">
        <v>142</v>
      </c>
    </row>
    <row r="195" spans="1:106" x14ac:dyDescent="0.2">
      <c r="Z195" s="15" t="s">
        <v>98</v>
      </c>
      <c r="AA195">
        <f>SUM(U186:U190)</f>
        <v>102.5</v>
      </c>
      <c r="AB195" s="26">
        <f t="shared" si="83"/>
        <v>11.07</v>
      </c>
      <c r="AC195" s="26">
        <f t="shared" si="84"/>
        <v>9.963000000000001</v>
      </c>
      <c r="AD195" s="24">
        <f t="shared" si="85"/>
        <v>1.107</v>
      </c>
      <c r="DB195">
        <v>136</v>
      </c>
    </row>
    <row r="196" spans="1:106" x14ac:dyDescent="0.2">
      <c r="Z196" s="17" t="s">
        <v>99</v>
      </c>
      <c r="AA196" s="7">
        <f>SUM(V186:V190)</f>
        <v>137</v>
      </c>
      <c r="AB196" s="28">
        <f t="shared" si="83"/>
        <v>14.795999999999999</v>
      </c>
      <c r="AC196" s="28">
        <f t="shared" si="84"/>
        <v>13.3164</v>
      </c>
      <c r="AD196" s="25">
        <f t="shared" si="85"/>
        <v>1.4796</v>
      </c>
      <c r="DB196">
        <v>108</v>
      </c>
    </row>
    <row r="197" spans="1:106" x14ac:dyDescent="0.2">
      <c r="DB197">
        <v>143.5</v>
      </c>
    </row>
    <row r="198" spans="1:106" x14ac:dyDescent="0.2">
      <c r="Y198" s="33"/>
      <c r="Z198" s="7"/>
      <c r="AA198" s="7"/>
      <c r="AB198" s="7"/>
      <c r="AC198" s="7"/>
      <c r="AD198" s="7"/>
      <c r="AE198" s="7"/>
      <c r="AF198" s="7"/>
      <c r="AG198" s="7"/>
      <c r="AH198" s="7"/>
      <c r="AI198" s="7"/>
      <c r="AJ198" s="7"/>
      <c r="AK198" s="7"/>
      <c r="AL198" s="7"/>
      <c r="AM198" s="7"/>
      <c r="AN198" s="7"/>
      <c r="AO198" s="7"/>
      <c r="AP198" s="7"/>
      <c r="AQ198" s="18"/>
      <c r="DB198">
        <v>126</v>
      </c>
    </row>
    <row r="199" spans="1:106" x14ac:dyDescent="0.2">
      <c r="DA199" t="s">
        <v>238</v>
      </c>
      <c r="DB199" s="1">
        <f>AVERAGE(DB192:DB198)</f>
        <v>125.21428571428571</v>
      </c>
    </row>
    <row r="200" spans="1:106" ht="17" thickBot="1" x14ac:dyDescent="0.25">
      <c r="Z200" s="22" t="s">
        <v>134</v>
      </c>
      <c r="AA200" s="23" t="s">
        <v>234</v>
      </c>
    </row>
    <row r="201" spans="1:106" x14ac:dyDescent="0.2">
      <c r="Z201" t="s">
        <v>216</v>
      </c>
      <c r="DA201" s="6" t="s">
        <v>145</v>
      </c>
      <c r="DB201" s="6" t="s">
        <v>53</v>
      </c>
    </row>
    <row r="202" spans="1:106" ht="17" thickBot="1" x14ac:dyDescent="0.25">
      <c r="E202" s="43" t="s">
        <v>210</v>
      </c>
      <c r="Z202" s="4" t="s">
        <v>217</v>
      </c>
      <c r="DA202" s="32">
        <v>43810</v>
      </c>
      <c r="DB202">
        <v>198</v>
      </c>
    </row>
    <row r="203" spans="1:106" ht="17" thickBot="1" x14ac:dyDescent="0.25">
      <c r="A203" s="36">
        <v>43761</v>
      </c>
      <c r="B203" s="9" t="s">
        <v>81</v>
      </c>
      <c r="C203" s="10" t="s">
        <v>82</v>
      </c>
      <c r="D203" s="10" t="s">
        <v>83</v>
      </c>
      <c r="E203" s="10" t="s">
        <v>84</v>
      </c>
      <c r="F203" s="10" t="s">
        <v>85</v>
      </c>
      <c r="G203" s="10" t="s">
        <v>86</v>
      </c>
      <c r="H203" s="10" t="s">
        <v>87</v>
      </c>
      <c r="I203" s="10" t="s">
        <v>88</v>
      </c>
      <c r="J203" s="10" t="s">
        <v>89</v>
      </c>
      <c r="M203" s="36">
        <v>43761</v>
      </c>
      <c r="N203" s="9" t="s">
        <v>91</v>
      </c>
      <c r="O203" s="10" t="s">
        <v>92</v>
      </c>
      <c r="P203" s="10" t="s">
        <v>93</v>
      </c>
      <c r="Q203" s="10" t="s">
        <v>94</v>
      </c>
      <c r="R203" s="10" t="s">
        <v>95</v>
      </c>
      <c r="S203" s="10" t="s">
        <v>96</v>
      </c>
      <c r="T203" s="10" t="s">
        <v>97</v>
      </c>
      <c r="U203" s="10" t="s">
        <v>98</v>
      </c>
      <c r="V203" s="10" t="s">
        <v>99</v>
      </c>
      <c r="DB203">
        <v>122.5</v>
      </c>
    </row>
    <row r="204" spans="1:106" x14ac:dyDescent="0.2">
      <c r="B204">
        <v>707</v>
      </c>
      <c r="C204">
        <v>595.5</v>
      </c>
      <c r="D204">
        <v>492.5</v>
      </c>
      <c r="E204">
        <v>567</v>
      </c>
      <c r="F204">
        <v>546</v>
      </c>
      <c r="G204">
        <v>232.5</v>
      </c>
      <c r="H204">
        <v>559</v>
      </c>
      <c r="I204">
        <v>756</v>
      </c>
      <c r="J204">
        <v>765.5</v>
      </c>
      <c r="O204">
        <v>24</v>
      </c>
      <c r="P204">
        <v>60.5</v>
      </c>
      <c r="Q204">
        <v>83</v>
      </c>
      <c r="R204">
        <v>65.5</v>
      </c>
      <c r="S204">
        <v>35.5</v>
      </c>
      <c r="U204">
        <v>30.5</v>
      </c>
      <c r="V204">
        <v>22</v>
      </c>
      <c r="DB204">
        <v>143</v>
      </c>
    </row>
    <row r="205" spans="1:106" x14ac:dyDescent="0.2">
      <c r="B205">
        <v>655.5</v>
      </c>
      <c r="C205">
        <v>618.5</v>
      </c>
      <c r="D205">
        <v>266</v>
      </c>
      <c r="E205">
        <v>151.5</v>
      </c>
      <c r="F205">
        <v>321</v>
      </c>
      <c r="G205">
        <v>191.5</v>
      </c>
      <c r="H205">
        <v>127.5</v>
      </c>
      <c r="I205">
        <v>243</v>
      </c>
      <c r="J205">
        <v>514</v>
      </c>
      <c r="O205">
        <v>34</v>
      </c>
      <c r="P205">
        <v>106</v>
      </c>
      <c r="Q205">
        <v>157</v>
      </c>
      <c r="R205">
        <v>64</v>
      </c>
      <c r="S205">
        <v>121</v>
      </c>
      <c r="U205">
        <v>67</v>
      </c>
      <c r="V205">
        <v>58</v>
      </c>
      <c r="Z205" s="13" t="s">
        <v>146</v>
      </c>
      <c r="AA205" s="20"/>
      <c r="AB205" s="27">
        <v>0.108</v>
      </c>
      <c r="AC205" s="30" t="s">
        <v>7</v>
      </c>
      <c r="AD205" s="29" t="s">
        <v>15</v>
      </c>
      <c r="DB205">
        <v>133.5</v>
      </c>
    </row>
    <row r="206" spans="1:106" x14ac:dyDescent="0.2">
      <c r="B206">
        <v>196.5</v>
      </c>
      <c r="C206">
        <v>455</v>
      </c>
      <c r="D206">
        <v>400</v>
      </c>
      <c r="E206">
        <v>346.5</v>
      </c>
      <c r="F206">
        <v>380.5</v>
      </c>
      <c r="G206">
        <v>211.5</v>
      </c>
      <c r="O206">
        <v>54.5</v>
      </c>
      <c r="P206">
        <v>74.5</v>
      </c>
      <c r="Q206">
        <v>74.5</v>
      </c>
      <c r="R206">
        <v>75</v>
      </c>
      <c r="S206">
        <v>55.5</v>
      </c>
      <c r="U206">
        <v>32.5</v>
      </c>
      <c r="V206">
        <v>36.5</v>
      </c>
      <c r="Z206" s="15" t="s">
        <v>91</v>
      </c>
      <c r="AA206">
        <f>SUM(N204:N208)</f>
        <v>0</v>
      </c>
      <c r="AB206" s="26">
        <f t="shared" ref="AB206:AB211" si="87">AA206*0.108</f>
        <v>0</v>
      </c>
      <c r="AC206" s="26">
        <f>AB206-AD206</f>
        <v>0</v>
      </c>
      <c r="AD206" s="24">
        <f>AB206*0.1</f>
        <v>0</v>
      </c>
      <c r="DA206" t="s">
        <v>282</v>
      </c>
      <c r="DB206" s="1">
        <f>AVERAGE(DB202:DB205)</f>
        <v>149.25</v>
      </c>
    </row>
    <row r="207" spans="1:106" ht="17" thickBot="1" x14ac:dyDescent="0.25">
      <c r="D207">
        <v>560.5</v>
      </c>
      <c r="E207">
        <v>406.5</v>
      </c>
      <c r="F207">
        <v>529</v>
      </c>
      <c r="G207">
        <v>562.5</v>
      </c>
      <c r="O207">
        <v>92.5</v>
      </c>
      <c r="P207">
        <v>59.5</v>
      </c>
      <c r="Q207">
        <v>124</v>
      </c>
      <c r="R207">
        <v>69.5</v>
      </c>
      <c r="S207">
        <v>39</v>
      </c>
      <c r="V207">
        <v>28.5</v>
      </c>
      <c r="Z207" s="15" t="s">
        <v>92</v>
      </c>
      <c r="AA207">
        <f>SUM(O204:O208)</f>
        <v>267</v>
      </c>
      <c r="AB207" s="26">
        <f t="shared" si="87"/>
        <v>28.835999999999999</v>
      </c>
      <c r="AC207" s="26">
        <f t="shared" ref="AC207:AC214" si="88">AB207-AD207</f>
        <v>25.952399999999997</v>
      </c>
      <c r="AD207" s="24">
        <f t="shared" ref="AD207:AD213" si="89">AB207*0.1</f>
        <v>2.8835999999999999</v>
      </c>
    </row>
    <row r="208" spans="1:106" ht="17" thickBot="1" x14ac:dyDescent="0.25">
      <c r="E208">
        <v>280</v>
      </c>
      <c r="O208">
        <v>62</v>
      </c>
      <c r="P208">
        <v>57</v>
      </c>
      <c r="Q208">
        <v>58</v>
      </c>
      <c r="R208">
        <v>44.5</v>
      </c>
      <c r="S208">
        <v>31.5</v>
      </c>
      <c r="V208">
        <v>34</v>
      </c>
      <c r="W208" s="11" t="s">
        <v>102</v>
      </c>
      <c r="Z208" s="15" t="s">
        <v>93</v>
      </c>
      <c r="AA208">
        <f>SUM(P204:P208)</f>
        <v>357.5</v>
      </c>
      <c r="AB208" s="26">
        <f t="shared" si="87"/>
        <v>38.61</v>
      </c>
      <c r="AC208" s="26">
        <f t="shared" si="88"/>
        <v>34.749000000000002</v>
      </c>
      <c r="AD208" s="24">
        <f t="shared" si="89"/>
        <v>3.8610000000000002</v>
      </c>
      <c r="DA208" s="6" t="s">
        <v>145</v>
      </c>
      <c r="DB208" s="6" t="s">
        <v>53</v>
      </c>
    </row>
    <row r="209" spans="1:106" ht="17" thickBot="1" x14ac:dyDescent="0.25">
      <c r="E209">
        <v>348.5</v>
      </c>
      <c r="K209" s="11" t="s">
        <v>102</v>
      </c>
      <c r="M209" s="1" t="s">
        <v>101</v>
      </c>
      <c r="N209" s="1" t="e">
        <f>AVERAGE(N204:N208)</f>
        <v>#DIV/0!</v>
      </c>
      <c r="O209" s="1">
        <f>AVERAGE(O204:O208)</f>
        <v>53.4</v>
      </c>
      <c r="P209" s="1">
        <f t="shared" ref="P209:V209" si="90">AVERAGE(P204:P208)</f>
        <v>71.5</v>
      </c>
      <c r="Q209" s="1">
        <f t="shared" si="90"/>
        <v>99.3</v>
      </c>
      <c r="R209" s="1">
        <f t="shared" si="90"/>
        <v>63.7</v>
      </c>
      <c r="S209" s="1">
        <f t="shared" si="90"/>
        <v>56.5</v>
      </c>
      <c r="T209" s="1" t="e">
        <f t="shared" si="90"/>
        <v>#DIV/0!</v>
      </c>
      <c r="U209" s="1">
        <f t="shared" si="90"/>
        <v>43.333333333333336</v>
      </c>
      <c r="V209" s="1">
        <f t="shared" si="90"/>
        <v>35.799999999999997</v>
      </c>
      <c r="W209" s="12">
        <f>AVERAGE(O209:S209,U209:V209)</f>
        <v>60.504761904761899</v>
      </c>
      <c r="Z209" s="15" t="s">
        <v>94</v>
      </c>
      <c r="AA209">
        <f>SUM(Q204:Q208)</f>
        <v>496.5</v>
      </c>
      <c r="AB209" s="26">
        <f t="shared" si="87"/>
        <v>53.622</v>
      </c>
      <c r="AC209" s="26">
        <f t="shared" si="88"/>
        <v>48.259799999999998</v>
      </c>
      <c r="AD209" s="24">
        <f t="shared" si="89"/>
        <v>5.3622000000000005</v>
      </c>
      <c r="DA209" s="32">
        <v>43818</v>
      </c>
      <c r="DB209">
        <v>124.5</v>
      </c>
    </row>
    <row r="210" spans="1:106" ht="17" thickBot="1" x14ac:dyDescent="0.25">
      <c r="A210" s="1" t="s">
        <v>101</v>
      </c>
      <c r="B210" s="1">
        <f>AVERAGE(B204:B208)</f>
        <v>519.66666666666663</v>
      </c>
      <c r="C210" s="1">
        <f>AVERAGE(C204:C208)</f>
        <v>556.33333333333337</v>
      </c>
      <c r="D210" s="1">
        <f>AVERAGE(D204:D208)</f>
        <v>429.75</v>
      </c>
      <c r="E210" s="1">
        <f>AVERAGE(E204:E209)</f>
        <v>350</v>
      </c>
      <c r="F210" s="1">
        <f>AVERAGE(F204:F208)</f>
        <v>444.125</v>
      </c>
      <c r="G210" s="1">
        <f>AVERAGE(G204:G208)</f>
        <v>299.5</v>
      </c>
      <c r="H210" s="1">
        <f>AVERAGE(H204:H208)</f>
        <v>343.25</v>
      </c>
      <c r="I210" s="1">
        <f>AVERAGE(I204:I208)</f>
        <v>499.5</v>
      </c>
      <c r="J210" s="1">
        <f>AVERAGE(J204:J208)</f>
        <v>639.75</v>
      </c>
      <c r="K210" s="12">
        <f>AVERAGE(B210:J210)</f>
        <v>453.54166666666669</v>
      </c>
      <c r="Z210" s="15" t="s">
        <v>95</v>
      </c>
      <c r="AA210">
        <f>SUM(R204:R208)</f>
        <v>318.5</v>
      </c>
      <c r="AB210" s="26">
        <f t="shared" si="87"/>
        <v>34.397999999999996</v>
      </c>
      <c r="AC210" s="26">
        <f t="shared" si="88"/>
        <v>30.958199999999998</v>
      </c>
      <c r="AD210" s="24">
        <f t="shared" si="89"/>
        <v>3.4398</v>
      </c>
      <c r="DB210">
        <v>118</v>
      </c>
    </row>
    <row r="211" spans="1:106" x14ac:dyDescent="0.2">
      <c r="Z211" s="15" t="s">
        <v>96</v>
      </c>
      <c r="AA211">
        <f>SUM(S204:S208)</f>
        <v>282.5</v>
      </c>
      <c r="AB211" s="26">
        <f t="shared" si="87"/>
        <v>30.509999999999998</v>
      </c>
      <c r="AC211" s="26">
        <f t="shared" si="88"/>
        <v>27.458999999999996</v>
      </c>
      <c r="AD211" s="24">
        <f t="shared" si="89"/>
        <v>3.0510000000000002</v>
      </c>
      <c r="DB211">
        <v>158.5</v>
      </c>
    </row>
    <row r="212" spans="1:106" x14ac:dyDescent="0.2">
      <c r="Z212" s="15" t="s">
        <v>97</v>
      </c>
      <c r="AA212">
        <f>SUM(T204:T208)</f>
        <v>0</v>
      </c>
      <c r="AB212" s="26">
        <f t="shared" ref="AB212" si="91">AA212*0.108</f>
        <v>0</v>
      </c>
      <c r="AC212" s="26">
        <f t="shared" si="88"/>
        <v>0</v>
      </c>
      <c r="AD212" s="24">
        <f t="shared" si="89"/>
        <v>0</v>
      </c>
      <c r="DB212">
        <v>174</v>
      </c>
    </row>
    <row r="213" spans="1:106" x14ac:dyDescent="0.2">
      <c r="Z213" s="15" t="s">
        <v>98</v>
      </c>
      <c r="AA213">
        <f>SUM(U204:U208)</f>
        <v>130</v>
      </c>
      <c r="AB213" s="26">
        <f>AA213*0.108</f>
        <v>14.04</v>
      </c>
      <c r="AC213" s="26">
        <f>AB213-AD213</f>
        <v>12.635999999999999</v>
      </c>
      <c r="AD213" s="24">
        <f t="shared" si="89"/>
        <v>1.4039999999999999</v>
      </c>
      <c r="DB213">
        <v>109</v>
      </c>
    </row>
    <row r="214" spans="1:106" x14ac:dyDescent="0.2">
      <c r="Z214" s="17" t="s">
        <v>99</v>
      </c>
      <c r="AA214" s="7">
        <f>SUM(V204:V208)</f>
        <v>179</v>
      </c>
      <c r="AB214" s="28">
        <f>AA214*0.108</f>
        <v>19.332000000000001</v>
      </c>
      <c r="AC214" s="28">
        <f t="shared" si="88"/>
        <v>17.398800000000001</v>
      </c>
      <c r="AD214" s="25">
        <f>AB214*0.1</f>
        <v>1.9332000000000003</v>
      </c>
      <c r="AQ214" s="16"/>
      <c r="DB214">
        <v>114.5</v>
      </c>
    </row>
    <row r="215" spans="1:106" x14ac:dyDescent="0.2">
      <c r="AQ215" s="16"/>
      <c r="DA215" t="s">
        <v>301</v>
      </c>
      <c r="DB215" s="1">
        <f>AVERAGE(DB209:DB214)</f>
        <v>133.08333333333334</v>
      </c>
    </row>
    <row r="216" spans="1:106" x14ac:dyDescent="0.2">
      <c r="Y216" s="33"/>
      <c r="Z216" s="7"/>
      <c r="AA216" s="7"/>
      <c r="AB216" s="7"/>
      <c r="AC216" s="7"/>
      <c r="AD216" s="7"/>
      <c r="AE216" s="7"/>
      <c r="AF216" s="7"/>
      <c r="AG216" s="7"/>
      <c r="AH216" s="7"/>
      <c r="AI216" s="7"/>
      <c r="AJ216" s="7"/>
      <c r="AK216" s="7"/>
      <c r="AL216" s="7"/>
      <c r="AM216" s="7"/>
      <c r="AN216" s="7"/>
      <c r="AO216" s="7"/>
      <c r="AP216" s="7"/>
      <c r="AQ216" s="18"/>
    </row>
    <row r="217" spans="1:106" x14ac:dyDescent="0.2">
      <c r="DA217" s="6" t="s">
        <v>145</v>
      </c>
      <c r="DB217" s="6" t="s">
        <v>53</v>
      </c>
    </row>
    <row r="218" spans="1:106" ht="17" thickBot="1" x14ac:dyDescent="0.25">
      <c r="Z218" s="22" t="s">
        <v>134</v>
      </c>
      <c r="AA218" s="23" t="s">
        <v>236</v>
      </c>
      <c r="DA218" s="32">
        <v>43825</v>
      </c>
      <c r="DB218">
        <v>134.5</v>
      </c>
    </row>
    <row r="219" spans="1:106" x14ac:dyDescent="0.2">
      <c r="Z219" t="s">
        <v>216</v>
      </c>
      <c r="DB219">
        <v>218</v>
      </c>
    </row>
    <row r="220" spans="1:106" x14ac:dyDescent="0.2">
      <c r="Z220" s="4" t="s">
        <v>217</v>
      </c>
      <c r="DB220">
        <v>130.5</v>
      </c>
    </row>
    <row r="221" spans="1:106" x14ac:dyDescent="0.2">
      <c r="DB221">
        <v>161</v>
      </c>
    </row>
    <row r="222" spans="1:106" x14ac:dyDescent="0.2">
      <c r="DB222">
        <v>213</v>
      </c>
    </row>
    <row r="223" spans="1:106" x14ac:dyDescent="0.2">
      <c r="Z223" s="13" t="s">
        <v>146</v>
      </c>
      <c r="AA223" s="20"/>
      <c r="AB223" s="27">
        <v>0.108</v>
      </c>
      <c r="AC223" s="30" t="s">
        <v>7</v>
      </c>
      <c r="AD223" s="29" t="s">
        <v>15</v>
      </c>
      <c r="DB223">
        <v>146.5</v>
      </c>
    </row>
    <row r="224" spans="1:106" x14ac:dyDescent="0.2">
      <c r="Z224" s="15" t="s">
        <v>91</v>
      </c>
      <c r="AA224">
        <f>SUM(N227:N231)</f>
        <v>0</v>
      </c>
      <c r="AB224" s="26">
        <f t="shared" ref="AB224:AB230" si="92">AA224*0.108</f>
        <v>0</v>
      </c>
      <c r="AC224" s="26">
        <f>AB224-AD224</f>
        <v>0</v>
      </c>
      <c r="AD224" s="24">
        <f>AB224*0.1</f>
        <v>0</v>
      </c>
      <c r="DA224" t="s">
        <v>301</v>
      </c>
      <c r="DB224" s="1">
        <f>AVERAGE(DB218:DB223)</f>
        <v>167.25</v>
      </c>
    </row>
    <row r="225" spans="1:106" ht="17" thickBot="1" x14ac:dyDescent="0.25">
      <c r="E225" s="43" t="s">
        <v>210</v>
      </c>
      <c r="Z225" s="15" t="s">
        <v>92</v>
      </c>
      <c r="AA225">
        <f>SUM(O227:O231)</f>
        <v>258.5</v>
      </c>
      <c r="AB225" s="26">
        <f t="shared" si="92"/>
        <v>27.917999999999999</v>
      </c>
      <c r="AC225" s="26">
        <f t="shared" ref="AC225:AC230" si="93">AB225-AD225</f>
        <v>25.126199999999997</v>
      </c>
      <c r="AD225" s="24">
        <f t="shared" ref="AD225:AD231" si="94">AB225*0.1</f>
        <v>2.7918000000000003</v>
      </c>
    </row>
    <row r="226" spans="1:106" ht="17" thickBot="1" x14ac:dyDescent="0.25">
      <c r="A226" s="36">
        <v>43768</v>
      </c>
      <c r="B226" s="9" t="s">
        <v>81</v>
      </c>
      <c r="C226" s="10" t="s">
        <v>82</v>
      </c>
      <c r="D226" s="10" t="s">
        <v>83</v>
      </c>
      <c r="E226" s="10" t="s">
        <v>84</v>
      </c>
      <c r="F226" s="10" t="s">
        <v>85</v>
      </c>
      <c r="G226" s="10" t="s">
        <v>86</v>
      </c>
      <c r="H226" s="10" t="s">
        <v>87</v>
      </c>
      <c r="I226" s="10" t="s">
        <v>88</v>
      </c>
      <c r="J226" s="10" t="s">
        <v>89</v>
      </c>
      <c r="M226" s="36">
        <v>43768</v>
      </c>
      <c r="N226" s="9" t="s">
        <v>91</v>
      </c>
      <c r="O226" s="10" t="s">
        <v>92</v>
      </c>
      <c r="P226" s="10" t="s">
        <v>93</v>
      </c>
      <c r="Q226" s="10" t="s">
        <v>94</v>
      </c>
      <c r="R226" s="10" t="s">
        <v>95</v>
      </c>
      <c r="S226" s="10" t="s">
        <v>96</v>
      </c>
      <c r="T226" s="10" t="s">
        <v>97</v>
      </c>
      <c r="U226" s="10" t="s">
        <v>98</v>
      </c>
      <c r="V226" s="10" t="s">
        <v>99</v>
      </c>
      <c r="Z226" s="15" t="s">
        <v>93</v>
      </c>
      <c r="AA226">
        <f>SUM(P227:P231)</f>
        <v>370.5</v>
      </c>
      <c r="AB226" s="26">
        <f t="shared" si="92"/>
        <v>40.014000000000003</v>
      </c>
      <c r="AC226" s="26">
        <f t="shared" si="93"/>
        <v>36.012600000000006</v>
      </c>
      <c r="AD226" s="24">
        <f t="shared" si="94"/>
        <v>4.0014000000000003</v>
      </c>
    </row>
    <row r="227" spans="1:106" x14ac:dyDescent="0.2">
      <c r="B227">
        <v>630.5</v>
      </c>
      <c r="C227">
        <v>546.5</v>
      </c>
      <c r="D227">
        <v>626</v>
      </c>
      <c r="E227">
        <v>516.5</v>
      </c>
      <c r="F227">
        <v>528.5</v>
      </c>
      <c r="G227">
        <v>183.5</v>
      </c>
      <c r="H227">
        <v>121.5</v>
      </c>
      <c r="I227">
        <v>187.5</v>
      </c>
      <c r="J227">
        <v>607</v>
      </c>
      <c r="O227">
        <v>53</v>
      </c>
      <c r="P227">
        <v>103</v>
      </c>
      <c r="Q227">
        <v>189</v>
      </c>
      <c r="R227">
        <v>74</v>
      </c>
      <c r="S227">
        <v>58</v>
      </c>
      <c r="U227">
        <v>26</v>
      </c>
      <c r="V227">
        <v>23</v>
      </c>
      <c r="Z227" s="15" t="s">
        <v>94</v>
      </c>
      <c r="AA227">
        <f>SUM(Q227:Q231)</f>
        <v>463</v>
      </c>
      <c r="AB227" s="26">
        <f t="shared" si="92"/>
        <v>50.003999999999998</v>
      </c>
      <c r="AC227" s="26">
        <f t="shared" si="93"/>
        <v>45.003599999999999</v>
      </c>
      <c r="AD227" s="24">
        <f t="shared" si="94"/>
        <v>5.0004</v>
      </c>
      <c r="DA227" s="48" t="s">
        <v>229</v>
      </c>
      <c r="DB227" s="48"/>
    </row>
    <row r="228" spans="1:106" x14ac:dyDescent="0.2">
      <c r="B228">
        <v>580</v>
      </c>
      <c r="C228">
        <v>392</v>
      </c>
      <c r="D228">
        <v>502</v>
      </c>
      <c r="E228">
        <v>132.5</v>
      </c>
      <c r="F228">
        <v>281</v>
      </c>
      <c r="G228">
        <v>492</v>
      </c>
      <c r="H228">
        <v>563</v>
      </c>
      <c r="I228">
        <v>697.5</v>
      </c>
      <c r="J228">
        <v>702.5</v>
      </c>
      <c r="O228">
        <v>21</v>
      </c>
      <c r="P228">
        <v>83</v>
      </c>
      <c r="Q228">
        <v>75</v>
      </c>
      <c r="R228">
        <v>60.5</v>
      </c>
      <c r="S228">
        <v>43.5</v>
      </c>
      <c r="U228">
        <v>25.5</v>
      </c>
      <c r="V228">
        <v>53.5</v>
      </c>
      <c r="Z228" s="15" t="s">
        <v>95</v>
      </c>
      <c r="AA228">
        <f>SUM(R227:R231)</f>
        <v>325.5</v>
      </c>
      <c r="AB228" s="26">
        <f t="shared" si="92"/>
        <v>35.153999999999996</v>
      </c>
      <c r="AC228" s="26">
        <f t="shared" si="93"/>
        <v>31.638599999999997</v>
      </c>
      <c r="AD228" s="24">
        <f t="shared" si="94"/>
        <v>3.5153999999999996</v>
      </c>
    </row>
    <row r="229" spans="1:106" x14ac:dyDescent="0.2">
      <c r="C229">
        <v>511</v>
      </c>
      <c r="D229">
        <v>245</v>
      </c>
      <c r="E229">
        <v>275</v>
      </c>
      <c r="F229">
        <v>477.5</v>
      </c>
      <c r="G229">
        <v>176</v>
      </c>
      <c r="O229">
        <v>31</v>
      </c>
      <c r="P229">
        <v>50.5</v>
      </c>
      <c r="Q229">
        <v>140</v>
      </c>
      <c r="R229">
        <v>64</v>
      </c>
      <c r="S229">
        <v>34</v>
      </c>
      <c r="U229">
        <v>77</v>
      </c>
      <c r="V229">
        <v>39.5</v>
      </c>
      <c r="Z229" s="15" t="s">
        <v>96</v>
      </c>
      <c r="AA229">
        <f>SUM(S227:S231)</f>
        <v>167.5</v>
      </c>
      <c r="AB229" s="26">
        <f t="shared" si="92"/>
        <v>18.09</v>
      </c>
      <c r="AC229" s="26">
        <f t="shared" si="93"/>
        <v>16.280999999999999</v>
      </c>
      <c r="AD229" s="24">
        <f t="shared" si="94"/>
        <v>1.8090000000000002</v>
      </c>
    </row>
    <row r="230" spans="1:106" ht="17" thickBot="1" x14ac:dyDescent="0.25">
      <c r="E230">
        <v>253.5</v>
      </c>
      <c r="G230">
        <v>182</v>
      </c>
      <c r="O230">
        <v>58</v>
      </c>
      <c r="P230">
        <v>59.5</v>
      </c>
      <c r="Q230">
        <v>59</v>
      </c>
      <c r="R230">
        <v>50</v>
      </c>
      <c r="S230">
        <v>32</v>
      </c>
      <c r="V230">
        <v>32.5</v>
      </c>
      <c r="Z230" s="15" t="s">
        <v>97</v>
      </c>
      <c r="AA230">
        <f>SUM(T227:T231)</f>
        <v>0</v>
      </c>
      <c r="AB230" s="26">
        <f t="shared" si="92"/>
        <v>0</v>
      </c>
      <c r="AC230" s="26">
        <f t="shared" si="93"/>
        <v>0</v>
      </c>
      <c r="AD230" s="24">
        <f t="shared" si="94"/>
        <v>0</v>
      </c>
      <c r="DA230" s="6" t="s">
        <v>145</v>
      </c>
      <c r="DB230" s="6" t="s">
        <v>53</v>
      </c>
    </row>
    <row r="231" spans="1:106" ht="17" thickBot="1" x14ac:dyDescent="0.25">
      <c r="E231">
        <v>294</v>
      </c>
      <c r="O231">
        <v>95.5</v>
      </c>
      <c r="P231">
        <v>74.5</v>
      </c>
      <c r="R231">
        <v>77</v>
      </c>
      <c r="W231" s="11" t="s">
        <v>102</v>
      </c>
      <c r="Z231" s="15" t="s">
        <v>98</v>
      </c>
      <c r="AA231">
        <f>SUM(U227:U231)</f>
        <v>128.5</v>
      </c>
      <c r="AB231" s="26">
        <f>AA231*0.108</f>
        <v>13.878</v>
      </c>
      <c r="AC231" s="26">
        <f>AB231-AD231</f>
        <v>12.4902</v>
      </c>
      <c r="AD231" s="24">
        <f t="shared" si="94"/>
        <v>1.3878000000000001</v>
      </c>
      <c r="DA231" s="32">
        <v>43838</v>
      </c>
      <c r="DB231">
        <v>94.5</v>
      </c>
    </row>
    <row r="232" spans="1:106" ht="17" thickBot="1" x14ac:dyDescent="0.25">
      <c r="E232">
        <v>420.5</v>
      </c>
      <c r="K232" s="11" t="s">
        <v>102</v>
      </c>
      <c r="M232" s="1" t="s">
        <v>101</v>
      </c>
      <c r="N232" s="1" t="e">
        <f>AVERAGE(N227:N231)</f>
        <v>#DIV/0!</v>
      </c>
      <c r="O232" s="1">
        <f>AVERAGE(O227:O231)</f>
        <v>51.7</v>
      </c>
      <c r="P232" s="1">
        <f t="shared" ref="P232:V232" si="95">AVERAGE(P227:P231)</f>
        <v>74.099999999999994</v>
      </c>
      <c r="Q232" s="1">
        <f t="shared" si="95"/>
        <v>115.75</v>
      </c>
      <c r="R232" s="1">
        <f t="shared" si="95"/>
        <v>65.099999999999994</v>
      </c>
      <c r="S232" s="1">
        <f t="shared" si="95"/>
        <v>41.875</v>
      </c>
      <c r="T232" s="1" t="e">
        <f t="shared" si="95"/>
        <v>#DIV/0!</v>
      </c>
      <c r="U232" s="1">
        <f t="shared" si="95"/>
        <v>42.833333333333336</v>
      </c>
      <c r="V232" s="1">
        <f t="shared" si="95"/>
        <v>37.125</v>
      </c>
      <c r="W232" s="12">
        <f>AVERAGE(O232:S232,U232:V232)</f>
        <v>61.211904761904755</v>
      </c>
      <c r="Z232" s="17" t="s">
        <v>99</v>
      </c>
      <c r="AA232" s="7">
        <f>SUM(V227:V231)</f>
        <v>148.5</v>
      </c>
      <c r="AB232" s="28">
        <f>AA232*0.108</f>
        <v>16.038</v>
      </c>
      <c r="AC232" s="28">
        <f t="shared" ref="AC232" si="96">AB232-AD232</f>
        <v>14.434200000000001</v>
      </c>
      <c r="AD232" s="25">
        <f>AB232*0.1</f>
        <v>1.6038000000000001</v>
      </c>
      <c r="DB232">
        <v>106.5</v>
      </c>
    </row>
    <row r="233" spans="1:106" ht="17" thickBot="1" x14ac:dyDescent="0.25">
      <c r="A233" s="1" t="s">
        <v>101</v>
      </c>
      <c r="B233" s="1">
        <f>AVERAGE(B227:B231)</f>
        <v>605.25</v>
      </c>
      <c r="C233" s="1">
        <f>AVERAGE(C227:C231)</f>
        <v>483.16666666666669</v>
      </c>
      <c r="D233" s="1">
        <f>AVERAGE(D227:D231)</f>
        <v>457.66666666666669</v>
      </c>
      <c r="E233" s="1">
        <f>AVERAGE(E227:E232)</f>
        <v>315.33333333333331</v>
      </c>
      <c r="F233" s="1">
        <f>AVERAGE(F227:F231)</f>
        <v>429</v>
      </c>
      <c r="G233" s="1">
        <f>AVERAGE(G227:G231)</f>
        <v>258.375</v>
      </c>
      <c r="H233" s="1">
        <f>AVERAGE(H227:H231)</f>
        <v>342.25</v>
      </c>
      <c r="I233" s="1">
        <f>AVERAGE(I227:I231)</f>
        <v>442.5</v>
      </c>
      <c r="J233" s="1">
        <f>AVERAGE(J227:J231)</f>
        <v>654.75</v>
      </c>
      <c r="K233" s="12">
        <f>AVERAGE(B233:J233)</f>
        <v>443.14351851851853</v>
      </c>
      <c r="DB233">
        <v>98</v>
      </c>
    </row>
    <row r="234" spans="1:106" x14ac:dyDescent="0.2">
      <c r="Y234" s="33"/>
      <c r="Z234" s="7"/>
      <c r="AA234" s="7"/>
      <c r="AB234" s="7"/>
      <c r="AC234" s="7"/>
      <c r="AD234" s="7"/>
      <c r="AE234" s="7"/>
      <c r="AF234" s="7"/>
      <c r="AG234" s="7"/>
      <c r="AH234" s="7"/>
      <c r="AI234" s="7"/>
      <c r="AJ234" s="7"/>
      <c r="AK234" s="7"/>
      <c r="AL234" s="7"/>
      <c r="AM234" s="7"/>
      <c r="AN234" s="7"/>
      <c r="AO234" s="7"/>
      <c r="AP234" s="7"/>
      <c r="AQ234" s="18"/>
      <c r="DB234">
        <v>84.5</v>
      </c>
    </row>
    <row r="235" spans="1:106" x14ac:dyDescent="0.2">
      <c r="DB235">
        <v>117.5</v>
      </c>
    </row>
    <row r="236" spans="1:106" ht="17" thickBot="1" x14ac:dyDescent="0.25">
      <c r="Z236" s="22" t="s">
        <v>134</v>
      </c>
      <c r="AA236" s="23" t="s">
        <v>239</v>
      </c>
      <c r="DB236">
        <v>118.5</v>
      </c>
    </row>
    <row r="237" spans="1:106" x14ac:dyDescent="0.2">
      <c r="Z237" t="s">
        <v>216</v>
      </c>
      <c r="DB237">
        <v>109</v>
      </c>
    </row>
    <row r="238" spans="1:106" x14ac:dyDescent="0.2">
      <c r="Z238" s="4" t="s">
        <v>217</v>
      </c>
      <c r="DA238" t="s">
        <v>238</v>
      </c>
      <c r="DB238" s="1">
        <f>AVERAGE(DB231:DB237)</f>
        <v>104.07142857142857</v>
      </c>
    </row>
    <row r="240" spans="1:106" x14ac:dyDescent="0.2">
      <c r="DA240" s="6" t="s">
        <v>145</v>
      </c>
      <c r="DB240" s="6" t="s">
        <v>53</v>
      </c>
    </row>
    <row r="241" spans="1:106" x14ac:dyDescent="0.2">
      <c r="Z241" s="13" t="s">
        <v>146</v>
      </c>
      <c r="AA241" s="20"/>
      <c r="AB241" s="27">
        <v>0.108</v>
      </c>
      <c r="AC241" s="30" t="s">
        <v>7</v>
      </c>
      <c r="AD241" s="29" t="s">
        <v>15</v>
      </c>
      <c r="DA241" s="32">
        <v>43845</v>
      </c>
      <c r="DB241">
        <v>114</v>
      </c>
    </row>
    <row r="242" spans="1:106" x14ac:dyDescent="0.2">
      <c r="Z242" s="15" t="s">
        <v>91</v>
      </c>
      <c r="AA242">
        <f>SUM(N246:N250)</f>
        <v>0</v>
      </c>
      <c r="AB242" s="26">
        <f t="shared" ref="AB242:AB248" si="97">AA242*0.108</f>
        <v>0</v>
      </c>
      <c r="AC242" s="26">
        <f>AB242-AD242</f>
        <v>0</v>
      </c>
      <c r="AD242" s="24">
        <f>AB242*0.1</f>
        <v>0</v>
      </c>
      <c r="DB242">
        <v>99</v>
      </c>
    </row>
    <row r="243" spans="1:106" x14ac:dyDescent="0.2">
      <c r="Z243" s="15" t="s">
        <v>92</v>
      </c>
      <c r="AA243">
        <f>SUM(O246:O250)</f>
        <v>283.5</v>
      </c>
      <c r="AB243" s="26">
        <f t="shared" si="97"/>
        <v>30.617999999999999</v>
      </c>
      <c r="AC243" s="26">
        <f t="shared" ref="AC243:AC248" si="98">AB243-AD243</f>
        <v>27.556199999999997</v>
      </c>
      <c r="AD243" s="24">
        <f t="shared" ref="AD243:AD249" si="99">AB243*0.1</f>
        <v>3.0617999999999999</v>
      </c>
      <c r="DB243">
        <v>134</v>
      </c>
    </row>
    <row r="244" spans="1:106" ht="17" thickBot="1" x14ac:dyDescent="0.25">
      <c r="H244" s="43" t="s">
        <v>210</v>
      </c>
      <c r="I244" s="43" t="s">
        <v>210</v>
      </c>
      <c r="J244" s="43" t="s">
        <v>210</v>
      </c>
      <c r="Z244" s="15" t="s">
        <v>93</v>
      </c>
      <c r="AA244">
        <f>SUM(P246:P250)</f>
        <v>430</v>
      </c>
      <c r="AB244" s="26">
        <f t="shared" si="97"/>
        <v>46.44</v>
      </c>
      <c r="AC244" s="26">
        <f t="shared" si="98"/>
        <v>41.795999999999999</v>
      </c>
      <c r="AD244" s="24">
        <f>AB244*0.1</f>
        <v>4.6440000000000001</v>
      </c>
      <c r="DB244">
        <v>93.5</v>
      </c>
    </row>
    <row r="245" spans="1:106" ht="17" thickBot="1" x14ac:dyDescent="0.25">
      <c r="A245" s="36">
        <v>43775</v>
      </c>
      <c r="B245" s="9" t="s">
        <v>81</v>
      </c>
      <c r="C245" s="10" t="s">
        <v>82</v>
      </c>
      <c r="D245" s="10" t="s">
        <v>83</v>
      </c>
      <c r="E245" s="10" t="s">
        <v>84</v>
      </c>
      <c r="F245" s="10" t="s">
        <v>85</v>
      </c>
      <c r="G245" s="10" t="s">
        <v>86</v>
      </c>
      <c r="H245" s="10" t="s">
        <v>87</v>
      </c>
      <c r="I245" s="10" t="s">
        <v>88</v>
      </c>
      <c r="J245" s="10" t="s">
        <v>89</v>
      </c>
      <c r="M245" s="36">
        <v>43775</v>
      </c>
      <c r="N245" s="9" t="s">
        <v>91</v>
      </c>
      <c r="O245" s="10" t="s">
        <v>92</v>
      </c>
      <c r="P245" s="10" t="s">
        <v>93</v>
      </c>
      <c r="Q245" s="10" t="s">
        <v>94</v>
      </c>
      <c r="R245" s="10" t="s">
        <v>95</v>
      </c>
      <c r="S245" s="10" t="s">
        <v>96</v>
      </c>
      <c r="T245" s="10" t="s">
        <v>97</v>
      </c>
      <c r="U245" s="10" t="s">
        <v>98</v>
      </c>
      <c r="V245" s="10" t="s">
        <v>99</v>
      </c>
      <c r="Z245" s="15" t="s">
        <v>94</v>
      </c>
      <c r="AA245">
        <f>SUM(Q246:Q250)</f>
        <v>494.5</v>
      </c>
      <c r="AB245" s="26">
        <f t="shared" si="97"/>
        <v>53.405999999999999</v>
      </c>
      <c r="AC245" s="26">
        <f t="shared" si="98"/>
        <v>48.065399999999997</v>
      </c>
      <c r="AD245" s="24">
        <f t="shared" si="99"/>
        <v>5.3406000000000002</v>
      </c>
      <c r="DB245">
        <v>125</v>
      </c>
    </row>
    <row r="246" spans="1:106" x14ac:dyDescent="0.2">
      <c r="B246">
        <v>622</v>
      </c>
      <c r="C246">
        <v>574.5</v>
      </c>
      <c r="D246">
        <v>638</v>
      </c>
      <c r="E246">
        <v>479</v>
      </c>
      <c r="F246">
        <v>566.5</v>
      </c>
      <c r="G246">
        <v>151</v>
      </c>
      <c r="H246">
        <v>601</v>
      </c>
      <c r="I246">
        <v>133</v>
      </c>
      <c r="J246">
        <v>484</v>
      </c>
      <c r="O246">
        <v>31</v>
      </c>
      <c r="P246">
        <v>126.5</v>
      </c>
      <c r="Q246">
        <v>73.5</v>
      </c>
      <c r="R246">
        <v>47</v>
      </c>
      <c r="S246">
        <v>45</v>
      </c>
      <c r="U246">
        <v>28</v>
      </c>
      <c r="V246">
        <v>25</v>
      </c>
      <c r="Z246" s="15" t="s">
        <v>95</v>
      </c>
      <c r="AA246">
        <f>SUM(R246:R250)</f>
        <v>332.5</v>
      </c>
      <c r="AB246" s="26">
        <f t="shared" si="97"/>
        <v>35.909999999999997</v>
      </c>
      <c r="AC246" s="26">
        <f t="shared" si="98"/>
        <v>32.318999999999996</v>
      </c>
      <c r="AD246" s="24">
        <f t="shared" si="99"/>
        <v>3.5909999999999997</v>
      </c>
      <c r="DB246">
        <v>94.5</v>
      </c>
    </row>
    <row r="247" spans="1:106" x14ac:dyDescent="0.2">
      <c r="B247">
        <v>111</v>
      </c>
      <c r="C247">
        <v>565.5</v>
      </c>
      <c r="D247">
        <v>230</v>
      </c>
      <c r="E247">
        <v>879</v>
      </c>
      <c r="F247">
        <v>426</v>
      </c>
      <c r="G247">
        <v>165.5</v>
      </c>
      <c r="H247">
        <v>292</v>
      </c>
      <c r="I247">
        <v>347.5</v>
      </c>
      <c r="J247">
        <v>272</v>
      </c>
      <c r="O247">
        <v>20</v>
      </c>
      <c r="P247">
        <v>56</v>
      </c>
      <c r="Q247">
        <v>59</v>
      </c>
      <c r="R247">
        <v>65.5</v>
      </c>
      <c r="S247">
        <v>33</v>
      </c>
      <c r="U247">
        <v>104.5</v>
      </c>
      <c r="V247">
        <v>54</v>
      </c>
      <c r="Z247" s="15" t="s">
        <v>96</v>
      </c>
      <c r="AA247">
        <f>SUM(S246:S250)</f>
        <v>159.5</v>
      </c>
      <c r="AB247" s="26">
        <f t="shared" si="97"/>
        <v>17.225999999999999</v>
      </c>
      <c r="AC247" s="26">
        <f t="shared" si="98"/>
        <v>15.503399999999999</v>
      </c>
      <c r="AD247" s="24">
        <f t="shared" si="99"/>
        <v>1.7225999999999999</v>
      </c>
      <c r="DB247">
        <v>161.5</v>
      </c>
    </row>
    <row r="248" spans="1:106" x14ac:dyDescent="0.2">
      <c r="B248">
        <v>665.5</v>
      </c>
      <c r="C248">
        <v>725</v>
      </c>
      <c r="E248">
        <v>180</v>
      </c>
      <c r="F248">
        <v>259.5</v>
      </c>
      <c r="G248">
        <v>529.5</v>
      </c>
      <c r="O248">
        <v>57.5</v>
      </c>
      <c r="P248">
        <v>62</v>
      </c>
      <c r="Q248">
        <v>123</v>
      </c>
      <c r="R248">
        <v>63</v>
      </c>
      <c r="S248">
        <v>48</v>
      </c>
      <c r="V248">
        <v>33.5</v>
      </c>
      <c r="Z248" s="15" t="s">
        <v>97</v>
      </c>
      <c r="AA248">
        <f>SUM(T246:T250)</f>
        <v>0</v>
      </c>
      <c r="AB248" s="26">
        <f t="shared" si="97"/>
        <v>0</v>
      </c>
      <c r="AC248" s="26">
        <f t="shared" si="98"/>
        <v>0</v>
      </c>
      <c r="AD248" s="24">
        <f t="shared" si="99"/>
        <v>0</v>
      </c>
      <c r="DA248" t="s">
        <v>238</v>
      </c>
      <c r="DB248" s="1">
        <f>AVERAGE(DB241:DB247)</f>
        <v>117.35714285714286</v>
      </c>
    </row>
    <row r="249" spans="1:106" ht="17" thickBot="1" x14ac:dyDescent="0.25">
      <c r="O249">
        <v>117</v>
      </c>
      <c r="P249">
        <v>103</v>
      </c>
      <c r="Q249">
        <v>239</v>
      </c>
      <c r="R249">
        <v>76.5</v>
      </c>
      <c r="S249">
        <v>33.5</v>
      </c>
      <c r="V249">
        <v>48.5</v>
      </c>
      <c r="Z249" s="15" t="s">
        <v>98</v>
      </c>
      <c r="AA249">
        <f>SUM(U246:U250)</f>
        <v>132.5</v>
      </c>
      <c r="AB249" s="26">
        <f>AA249*0.108</f>
        <v>14.31</v>
      </c>
      <c r="AC249" s="26">
        <f>AB249-AD249</f>
        <v>12.879000000000001</v>
      </c>
      <c r="AD249" s="24">
        <f t="shared" si="99"/>
        <v>1.431</v>
      </c>
    </row>
    <row r="250" spans="1:106" ht="17" thickBot="1" x14ac:dyDescent="0.25">
      <c r="O250">
        <v>58</v>
      </c>
      <c r="P250">
        <v>82.5</v>
      </c>
      <c r="R250">
        <v>80.5</v>
      </c>
      <c r="W250" s="11" t="s">
        <v>102</v>
      </c>
      <c r="Z250" s="17" t="s">
        <v>99</v>
      </c>
      <c r="AA250" s="7">
        <f>SUM(V246:V250)</f>
        <v>161</v>
      </c>
      <c r="AB250" s="28">
        <f>AA250*0.108</f>
        <v>17.387999999999998</v>
      </c>
      <c r="AC250" s="28">
        <f t="shared" ref="AC250" si="100">AB250-AD250</f>
        <v>15.649199999999999</v>
      </c>
      <c r="AD250" s="25">
        <f>AB250*0.1</f>
        <v>1.7387999999999999</v>
      </c>
      <c r="DA250" s="6" t="s">
        <v>145</v>
      </c>
      <c r="DB250" s="6" t="s">
        <v>53</v>
      </c>
    </row>
    <row r="251" spans="1:106" ht="17" thickBot="1" x14ac:dyDescent="0.25">
      <c r="K251" s="11" t="s">
        <v>102</v>
      </c>
      <c r="M251" s="1" t="s">
        <v>101</v>
      </c>
      <c r="N251" s="1" t="e">
        <f>AVERAGE(N246:N250)</f>
        <v>#DIV/0!</v>
      </c>
      <c r="O251" s="1">
        <f>AVERAGE(O246:O250)</f>
        <v>56.7</v>
      </c>
      <c r="P251" s="1">
        <f t="shared" ref="P251:V251" si="101">AVERAGE(P246:P250)</f>
        <v>86</v>
      </c>
      <c r="Q251" s="1">
        <f t="shared" si="101"/>
        <v>123.625</v>
      </c>
      <c r="R251" s="1">
        <f t="shared" si="101"/>
        <v>66.5</v>
      </c>
      <c r="S251" s="1">
        <f t="shared" si="101"/>
        <v>39.875</v>
      </c>
      <c r="T251" s="1" t="e">
        <f t="shared" si="101"/>
        <v>#DIV/0!</v>
      </c>
      <c r="U251" s="1">
        <f t="shared" si="101"/>
        <v>66.25</v>
      </c>
      <c r="V251" s="1">
        <f t="shared" si="101"/>
        <v>40.25</v>
      </c>
      <c r="W251" s="12">
        <f>AVERAGE(O251:S251,U251:V251)</f>
        <v>68.457142857142856</v>
      </c>
      <c r="DA251" s="32">
        <v>43852</v>
      </c>
      <c r="DB251">
        <v>96</v>
      </c>
    </row>
    <row r="252" spans="1:106" ht="17" thickBot="1" x14ac:dyDescent="0.25">
      <c r="A252" s="1" t="s">
        <v>101</v>
      </c>
      <c r="B252" s="1">
        <f>AVERAGE(B246:B250)</f>
        <v>466.16666666666669</v>
      </c>
      <c r="C252" s="1">
        <f>AVERAGE(C246:C250)</f>
        <v>621.66666666666663</v>
      </c>
      <c r="D252" s="1">
        <f>AVERAGE(D246:D250)</f>
        <v>434</v>
      </c>
      <c r="E252" s="1">
        <f>AVERAGE(E246:E251)</f>
        <v>512.66666666666663</v>
      </c>
      <c r="F252" s="1">
        <f>AVERAGE(F246:F250)</f>
        <v>417.33333333333331</v>
      </c>
      <c r="G252" s="1">
        <f>AVERAGE(G246:G250)</f>
        <v>282</v>
      </c>
      <c r="H252" s="1">
        <f>AVERAGE(H246:H250)</f>
        <v>446.5</v>
      </c>
      <c r="I252" s="1">
        <f>AVERAGE(I246:I250)</f>
        <v>240.25</v>
      </c>
      <c r="J252" s="1">
        <f>AVERAGE(J246:J250)</f>
        <v>378</v>
      </c>
      <c r="K252" s="12">
        <f>AVERAGE(B252:J252)</f>
        <v>422.06481481481484</v>
      </c>
      <c r="Y252" s="33"/>
      <c r="Z252" s="7"/>
      <c r="AA252" s="7"/>
      <c r="AB252" s="7"/>
      <c r="AC252" s="7"/>
      <c r="AD252" s="7"/>
      <c r="AE252" s="7"/>
      <c r="AF252" s="7"/>
      <c r="AG252" s="7"/>
      <c r="AH252" s="7"/>
      <c r="AI252" s="7"/>
      <c r="AJ252" s="7"/>
      <c r="AK252" s="7"/>
      <c r="AL252" s="7"/>
      <c r="AM252" s="7"/>
      <c r="AN252" s="7"/>
      <c r="AO252" s="7"/>
      <c r="AP252" s="7"/>
      <c r="AQ252" s="18"/>
      <c r="DB252">
        <v>81</v>
      </c>
    </row>
    <row r="253" spans="1:106" x14ac:dyDescent="0.2">
      <c r="DB253">
        <v>90</v>
      </c>
    </row>
    <row r="254" spans="1:106" ht="17" thickBot="1" x14ac:dyDescent="0.25">
      <c r="Z254" s="22" t="s">
        <v>134</v>
      </c>
      <c r="AA254" s="23" t="s">
        <v>258</v>
      </c>
      <c r="DB254">
        <v>83.5</v>
      </c>
    </row>
    <row r="255" spans="1:106" x14ac:dyDescent="0.2">
      <c r="Z255" t="s">
        <v>216</v>
      </c>
      <c r="DB255">
        <v>139</v>
      </c>
    </row>
    <row r="256" spans="1:106" x14ac:dyDescent="0.2">
      <c r="Z256" s="4" t="s">
        <v>217</v>
      </c>
      <c r="DB256">
        <v>110.5</v>
      </c>
    </row>
    <row r="257" spans="1:106" x14ac:dyDescent="0.2">
      <c r="DB257">
        <v>122.5</v>
      </c>
    </row>
    <row r="258" spans="1:106" x14ac:dyDescent="0.2">
      <c r="DA258" t="s">
        <v>238</v>
      </c>
      <c r="DB258" s="1">
        <f>AVERAGE(DB251:DB257)</f>
        <v>103.21428571428571</v>
      </c>
    </row>
    <row r="259" spans="1:106" x14ac:dyDescent="0.2">
      <c r="Z259" s="13" t="s">
        <v>146</v>
      </c>
      <c r="AA259" s="20"/>
      <c r="AB259" s="27">
        <v>0.108</v>
      </c>
      <c r="AC259" s="30" t="s">
        <v>7</v>
      </c>
      <c r="AD259" s="29" t="s">
        <v>15</v>
      </c>
    </row>
    <row r="260" spans="1:106" ht="17" thickBot="1" x14ac:dyDescent="0.25">
      <c r="H260" s="43" t="s">
        <v>210</v>
      </c>
      <c r="I260" s="43" t="s">
        <v>210</v>
      </c>
      <c r="J260" s="43" t="s">
        <v>210</v>
      </c>
      <c r="Z260" s="15" t="s">
        <v>91</v>
      </c>
      <c r="AA260">
        <f>SUM(N262:N266)</f>
        <v>0</v>
      </c>
      <c r="AB260" s="26">
        <f t="shared" ref="AB260:AB266" si="102">AA260*0.108</f>
        <v>0</v>
      </c>
      <c r="AC260" s="26">
        <f>AB260-AD260</f>
        <v>0</v>
      </c>
      <c r="AD260" s="24">
        <f>AB260*0.1</f>
        <v>0</v>
      </c>
      <c r="DA260" s="6" t="s">
        <v>145</v>
      </c>
      <c r="DB260" s="6" t="s">
        <v>53</v>
      </c>
    </row>
    <row r="261" spans="1:106" ht="17" thickBot="1" x14ac:dyDescent="0.25">
      <c r="A261" s="36">
        <v>43782</v>
      </c>
      <c r="B261" s="9" t="s">
        <v>81</v>
      </c>
      <c r="C261" s="10" t="s">
        <v>82</v>
      </c>
      <c r="D261" s="10" t="s">
        <v>83</v>
      </c>
      <c r="E261" s="10" t="s">
        <v>84</v>
      </c>
      <c r="F261" s="10" t="s">
        <v>85</v>
      </c>
      <c r="G261" s="10" t="s">
        <v>86</v>
      </c>
      <c r="H261" s="10" t="s">
        <v>87</v>
      </c>
      <c r="I261" s="10" t="s">
        <v>88</v>
      </c>
      <c r="J261" s="10" t="s">
        <v>89</v>
      </c>
      <c r="M261" s="36">
        <v>43782</v>
      </c>
      <c r="N261" s="9" t="s">
        <v>91</v>
      </c>
      <c r="O261" s="10" t="s">
        <v>92</v>
      </c>
      <c r="P261" s="10" t="s">
        <v>93</v>
      </c>
      <c r="Q261" s="10" t="s">
        <v>94</v>
      </c>
      <c r="R261" s="10" t="s">
        <v>95</v>
      </c>
      <c r="S261" s="10" t="s">
        <v>96</v>
      </c>
      <c r="T261" s="10" t="s">
        <v>97</v>
      </c>
      <c r="U261" s="10" t="s">
        <v>98</v>
      </c>
      <c r="V261" s="10" t="s">
        <v>99</v>
      </c>
      <c r="Z261" s="15" t="s">
        <v>92</v>
      </c>
      <c r="AA261">
        <f>SUM(O262:O266)</f>
        <v>240.5</v>
      </c>
      <c r="AB261" s="26">
        <f t="shared" si="102"/>
        <v>25.974</v>
      </c>
      <c r="AC261" s="26">
        <f t="shared" ref="AC261:AC266" si="103">AB261-AD261</f>
        <v>23.3766</v>
      </c>
      <c r="AD261" s="24">
        <f t="shared" ref="AD261" si="104">AB261*0.1</f>
        <v>2.5974000000000004</v>
      </c>
      <c r="DA261" s="32">
        <v>43859</v>
      </c>
      <c r="DB261">
        <v>170.5</v>
      </c>
    </row>
    <row r="262" spans="1:106" x14ac:dyDescent="0.2">
      <c r="B262">
        <v>551</v>
      </c>
      <c r="C262">
        <v>688.5</v>
      </c>
      <c r="D262">
        <v>209</v>
      </c>
      <c r="E262">
        <v>155</v>
      </c>
      <c r="F262">
        <v>227</v>
      </c>
      <c r="G262">
        <v>498</v>
      </c>
      <c r="H262">
        <v>208</v>
      </c>
      <c r="I262">
        <v>289</v>
      </c>
      <c r="J262">
        <v>440</v>
      </c>
      <c r="O262">
        <v>90</v>
      </c>
      <c r="P262">
        <v>51</v>
      </c>
      <c r="Q262">
        <v>116.5</v>
      </c>
      <c r="R262">
        <v>62.5</v>
      </c>
      <c r="S262">
        <v>45</v>
      </c>
      <c r="U262">
        <v>93</v>
      </c>
      <c r="V262">
        <v>21</v>
      </c>
      <c r="Z262" s="15" t="s">
        <v>93</v>
      </c>
      <c r="AA262">
        <f>SUM(P262:P266)</f>
        <v>378</v>
      </c>
      <c r="AB262" s="26">
        <f t="shared" si="102"/>
        <v>40.823999999999998</v>
      </c>
      <c r="AC262" s="26">
        <f t="shared" si="103"/>
        <v>36.741599999999998</v>
      </c>
      <c r="AD262" s="24">
        <f>AB262*0.1</f>
        <v>4.0823999999999998</v>
      </c>
      <c r="AF262" t="s">
        <v>260</v>
      </c>
      <c r="DB262">
        <v>137.5</v>
      </c>
    </row>
    <row r="263" spans="1:106" x14ac:dyDescent="0.2">
      <c r="B263">
        <v>98</v>
      </c>
      <c r="C263">
        <v>446</v>
      </c>
      <c r="D263">
        <v>666</v>
      </c>
      <c r="E263">
        <v>389</v>
      </c>
      <c r="F263">
        <v>382</v>
      </c>
      <c r="G263">
        <v>148</v>
      </c>
      <c r="H263">
        <v>535.5</v>
      </c>
      <c r="I263">
        <v>109.5</v>
      </c>
      <c r="J263">
        <v>245.5</v>
      </c>
      <c r="O263">
        <v>52</v>
      </c>
      <c r="P263">
        <v>46.5</v>
      </c>
      <c r="Q263">
        <v>217.5</v>
      </c>
      <c r="R263">
        <v>54</v>
      </c>
      <c r="S263">
        <v>29</v>
      </c>
      <c r="U263">
        <v>24</v>
      </c>
      <c r="V263">
        <v>29</v>
      </c>
      <c r="Z263" s="15" t="s">
        <v>94</v>
      </c>
      <c r="AA263">
        <f>SUM(Q262:Q266)</f>
        <v>447.5</v>
      </c>
      <c r="AB263" s="26">
        <f t="shared" si="102"/>
        <v>48.33</v>
      </c>
      <c r="AC263" s="26">
        <f t="shared" si="103"/>
        <v>43.497</v>
      </c>
      <c r="AD263" s="24">
        <f t="shared" ref="AD263:AD267" si="105">AB263*0.1</f>
        <v>4.8330000000000002</v>
      </c>
      <c r="DB263">
        <v>165.5</v>
      </c>
    </row>
    <row r="264" spans="1:106" x14ac:dyDescent="0.2">
      <c r="B264">
        <v>554</v>
      </c>
      <c r="C264">
        <v>461</v>
      </c>
      <c r="E264">
        <v>731.5</v>
      </c>
      <c r="F264">
        <v>485</v>
      </c>
      <c r="G264">
        <v>132</v>
      </c>
      <c r="I264">
        <v>287.5</v>
      </c>
      <c r="O264">
        <v>18.5</v>
      </c>
      <c r="P264">
        <v>118.5</v>
      </c>
      <c r="Q264">
        <v>63.5</v>
      </c>
      <c r="R264">
        <v>65</v>
      </c>
      <c r="S264">
        <v>37</v>
      </c>
      <c r="V264">
        <v>48.5</v>
      </c>
      <c r="Z264" s="15" t="s">
        <v>95</v>
      </c>
      <c r="AA264">
        <f>SUM(R262:R266)</f>
        <v>293</v>
      </c>
      <c r="AB264" s="26">
        <f t="shared" si="102"/>
        <v>31.643999999999998</v>
      </c>
      <c r="AC264" s="26">
        <f t="shared" si="103"/>
        <v>28.479599999999998</v>
      </c>
      <c r="AD264" s="24">
        <f t="shared" si="105"/>
        <v>3.1644000000000001</v>
      </c>
      <c r="DB264">
        <v>122</v>
      </c>
    </row>
    <row r="265" spans="1:106" ht="17" thickBot="1" x14ac:dyDescent="0.25">
      <c r="I265">
        <v>404</v>
      </c>
      <c r="O265">
        <v>54</v>
      </c>
      <c r="P265">
        <v>89</v>
      </c>
      <c r="Q265">
        <v>50</v>
      </c>
      <c r="R265">
        <v>41</v>
      </c>
      <c r="S265">
        <v>25</v>
      </c>
      <c r="V265">
        <v>46.5</v>
      </c>
      <c r="Z265" s="15" t="s">
        <v>96</v>
      </c>
      <c r="AA265">
        <f>SUM(S262:S266)</f>
        <v>136</v>
      </c>
      <c r="AB265" s="26">
        <f t="shared" si="102"/>
        <v>14.688000000000001</v>
      </c>
      <c r="AC265" s="26">
        <f t="shared" si="103"/>
        <v>13.219200000000001</v>
      </c>
      <c r="AD265" s="24">
        <f t="shared" si="105"/>
        <v>1.4688000000000001</v>
      </c>
      <c r="DB265">
        <v>95</v>
      </c>
    </row>
    <row r="266" spans="1:106" x14ac:dyDescent="0.2">
      <c r="K266" s="11" t="s">
        <v>102</v>
      </c>
      <c r="O266">
        <v>26</v>
      </c>
      <c r="P266">
        <v>73</v>
      </c>
      <c r="R266">
        <v>70.5</v>
      </c>
      <c r="W266" s="11" t="s">
        <v>102</v>
      </c>
      <c r="Z266" s="15" t="s">
        <v>97</v>
      </c>
      <c r="AA266">
        <f>SUM(T262:T266)</f>
        <v>0</v>
      </c>
      <c r="AB266" s="26">
        <f t="shared" si="102"/>
        <v>0</v>
      </c>
      <c r="AC266" s="26">
        <f t="shared" si="103"/>
        <v>0</v>
      </c>
      <c r="AD266" s="24">
        <f t="shared" si="105"/>
        <v>0</v>
      </c>
      <c r="DB266">
        <v>121</v>
      </c>
    </row>
    <row r="267" spans="1:106" ht="17" thickBot="1" x14ac:dyDescent="0.25">
      <c r="A267" s="1" t="s">
        <v>101</v>
      </c>
      <c r="B267" s="1">
        <f>AVERAGE(B262:B265)</f>
        <v>401</v>
      </c>
      <c r="C267" s="1">
        <f>AVERAGE(C262:C265)</f>
        <v>531.83333333333337</v>
      </c>
      <c r="D267" s="1">
        <f>AVERAGE(D262:D265)</f>
        <v>437.5</v>
      </c>
      <c r="E267" s="1">
        <f>AVERAGE(E262:E266)</f>
        <v>425.16666666666669</v>
      </c>
      <c r="F267" s="1">
        <f>AVERAGE(F262:F265)</f>
        <v>364.66666666666669</v>
      </c>
      <c r="G267" s="1">
        <f>AVERAGE(G262:G265)</f>
        <v>259.33333333333331</v>
      </c>
      <c r="H267" s="1">
        <f>AVERAGE(H262:H265)</f>
        <v>371.75</v>
      </c>
      <c r="I267" s="1">
        <f>AVERAGE(I262:I265)</f>
        <v>272.5</v>
      </c>
      <c r="J267" s="1">
        <f>AVERAGE(J262:J265)</f>
        <v>342.75</v>
      </c>
      <c r="K267" s="12">
        <f>AVERAGE(B267:J267)</f>
        <v>378.50000000000006</v>
      </c>
      <c r="M267" s="1" t="s">
        <v>101</v>
      </c>
      <c r="N267" s="1" t="e">
        <f>AVERAGE(N262:N266)</f>
        <v>#DIV/0!</v>
      </c>
      <c r="O267" s="1">
        <f>AVERAGE(O262:O266)</f>
        <v>48.1</v>
      </c>
      <c r="P267" s="1">
        <f t="shared" ref="P267:V267" si="106">AVERAGE(P262:P266)</f>
        <v>75.599999999999994</v>
      </c>
      <c r="Q267" s="1">
        <f t="shared" si="106"/>
        <v>111.875</v>
      </c>
      <c r="R267" s="1">
        <f t="shared" si="106"/>
        <v>58.6</v>
      </c>
      <c r="S267" s="1">
        <f t="shared" si="106"/>
        <v>34</v>
      </c>
      <c r="T267" s="1" t="e">
        <f t="shared" si="106"/>
        <v>#DIV/0!</v>
      </c>
      <c r="U267" s="1">
        <f t="shared" si="106"/>
        <v>58.5</v>
      </c>
      <c r="V267" s="1">
        <f t="shared" si="106"/>
        <v>36.25</v>
      </c>
      <c r="W267" s="12">
        <f>AVERAGE(O267:S267,U267:V267)</f>
        <v>60.417857142857144</v>
      </c>
      <c r="Z267" s="15" t="s">
        <v>98</v>
      </c>
      <c r="AA267">
        <f>SUM(U262:U266)</f>
        <v>117</v>
      </c>
      <c r="AB267" s="26">
        <f>AA267*0.108</f>
        <v>12.635999999999999</v>
      </c>
      <c r="AC267" s="26">
        <f>AB267-AD267</f>
        <v>11.372399999999999</v>
      </c>
      <c r="AD267" s="24">
        <f t="shared" si="105"/>
        <v>1.2636000000000001</v>
      </c>
      <c r="DB267">
        <v>177.5</v>
      </c>
    </row>
    <row r="268" spans="1:106" x14ac:dyDescent="0.2">
      <c r="Z268" s="17" t="s">
        <v>99</v>
      </c>
      <c r="AA268" s="7">
        <f>SUM(V262:V266)</f>
        <v>145</v>
      </c>
      <c r="AB268" s="28">
        <f>AA268*0.108</f>
        <v>15.66</v>
      </c>
      <c r="AC268" s="28">
        <f t="shared" ref="AC268" si="107">AB268-AD268</f>
        <v>14.093999999999999</v>
      </c>
      <c r="AD268" s="25">
        <f>AB268*0.1</f>
        <v>1.5660000000000001</v>
      </c>
      <c r="DB268">
        <v>114</v>
      </c>
    </row>
    <row r="269" spans="1:106" x14ac:dyDescent="0.2">
      <c r="AQ269" s="16"/>
      <c r="DB269">
        <v>127.5</v>
      </c>
    </row>
    <row r="270" spans="1:106" x14ac:dyDescent="0.2">
      <c r="R270" t="s">
        <v>271</v>
      </c>
      <c r="Y270" s="33"/>
      <c r="Z270" s="7"/>
      <c r="AA270" s="7"/>
      <c r="AB270" s="7"/>
      <c r="AC270" s="7"/>
      <c r="AD270" s="7"/>
      <c r="AE270" s="7"/>
      <c r="AF270" s="7"/>
      <c r="AG270" s="7"/>
      <c r="AH270" s="7"/>
      <c r="AI270" s="7"/>
      <c r="AJ270" s="7"/>
      <c r="AK270" s="7"/>
      <c r="AL270" s="7"/>
      <c r="AM270" s="7"/>
      <c r="AN270" s="7"/>
      <c r="AO270" s="7"/>
      <c r="AP270" s="7"/>
      <c r="AQ270" s="18"/>
      <c r="DB270">
        <v>97</v>
      </c>
    </row>
    <row r="271" spans="1:106" x14ac:dyDescent="0.2">
      <c r="R271" t="s">
        <v>272</v>
      </c>
      <c r="DA271" t="s">
        <v>440</v>
      </c>
      <c r="DB271" s="1">
        <f>AVERAGE(DB261:DB270)</f>
        <v>132.75</v>
      </c>
    </row>
    <row r="272" spans="1:106" ht="17" thickBot="1" x14ac:dyDescent="0.25">
      <c r="Z272" s="22" t="s">
        <v>134</v>
      </c>
      <c r="AA272" s="23" t="s">
        <v>274</v>
      </c>
      <c r="AB272" s="46" t="s">
        <v>278</v>
      </c>
      <c r="AC272" t="s">
        <v>279</v>
      </c>
    </row>
    <row r="273" spans="1:106" x14ac:dyDescent="0.2">
      <c r="Z273" t="s">
        <v>216</v>
      </c>
      <c r="DA273" s="6" t="s">
        <v>145</v>
      </c>
      <c r="DB273" s="6" t="s">
        <v>53</v>
      </c>
    </row>
    <row r="274" spans="1:106" x14ac:dyDescent="0.2">
      <c r="Z274" s="4" t="s">
        <v>217</v>
      </c>
      <c r="DA274" s="32">
        <v>43859</v>
      </c>
      <c r="DB274">
        <v>170.5</v>
      </c>
    </row>
    <row r="275" spans="1:106" x14ac:dyDescent="0.2">
      <c r="DB275">
        <v>137.5</v>
      </c>
    </row>
    <row r="276" spans="1:106" x14ac:dyDescent="0.2">
      <c r="DB276">
        <v>165.5</v>
      </c>
    </row>
    <row r="277" spans="1:106" x14ac:dyDescent="0.2">
      <c r="Z277" s="13" t="s">
        <v>146</v>
      </c>
      <c r="AA277" s="20"/>
      <c r="AB277" s="27">
        <v>0.108</v>
      </c>
      <c r="AC277" s="30" t="s">
        <v>7</v>
      </c>
      <c r="AD277" s="29" t="s">
        <v>15</v>
      </c>
      <c r="DB277">
        <v>122</v>
      </c>
    </row>
    <row r="278" spans="1:106" ht="17" thickBot="1" x14ac:dyDescent="0.25">
      <c r="H278" s="43" t="s">
        <v>210</v>
      </c>
      <c r="I278" s="43" t="s">
        <v>210</v>
      </c>
      <c r="J278" s="43" t="s">
        <v>210</v>
      </c>
      <c r="R278" s="48" t="s">
        <v>273</v>
      </c>
      <c r="S278" s="45"/>
      <c r="T278" s="45"/>
      <c r="Z278" s="15" t="s">
        <v>91</v>
      </c>
      <c r="AA278">
        <f>SUM(N280:N284)</f>
        <v>0</v>
      </c>
      <c r="AB278" s="26">
        <f t="shared" ref="AB278:AB284" si="108">AA278*0.108</f>
        <v>0</v>
      </c>
      <c r="AC278" s="26">
        <f>AB278-AD278</f>
        <v>0</v>
      </c>
      <c r="AD278" s="24">
        <f>AB278*0.1</f>
        <v>0</v>
      </c>
      <c r="DB278">
        <v>95</v>
      </c>
    </row>
    <row r="279" spans="1:106" ht="17" thickBot="1" x14ac:dyDescent="0.25">
      <c r="A279" s="36">
        <v>43789</v>
      </c>
      <c r="B279" s="9" t="s">
        <v>81</v>
      </c>
      <c r="C279" s="10" t="s">
        <v>82</v>
      </c>
      <c r="D279" s="10" t="s">
        <v>83</v>
      </c>
      <c r="E279" s="10" t="s">
        <v>84</v>
      </c>
      <c r="F279" s="10" t="s">
        <v>85</v>
      </c>
      <c r="G279" s="10" t="s">
        <v>86</v>
      </c>
      <c r="H279" s="10" t="s">
        <v>87</v>
      </c>
      <c r="I279" s="10" t="s">
        <v>88</v>
      </c>
      <c r="J279" s="10" t="s">
        <v>89</v>
      </c>
      <c r="M279" s="36">
        <v>43789</v>
      </c>
      <c r="N279" s="9" t="s">
        <v>91</v>
      </c>
      <c r="O279" s="10" t="s">
        <v>92</v>
      </c>
      <c r="P279" s="10" t="s">
        <v>93</v>
      </c>
      <c r="Q279" s="10" t="s">
        <v>94</v>
      </c>
      <c r="R279" s="10" t="s">
        <v>95</v>
      </c>
      <c r="S279" s="10" t="s">
        <v>96</v>
      </c>
      <c r="T279" s="10" t="s">
        <v>97</v>
      </c>
      <c r="U279" s="10" t="s">
        <v>98</v>
      </c>
      <c r="V279" s="10" t="s">
        <v>99</v>
      </c>
      <c r="Z279" s="15" t="s">
        <v>92</v>
      </c>
      <c r="AA279">
        <f>SUM(O280:O284)</f>
        <v>229</v>
      </c>
      <c r="AB279" s="26">
        <f t="shared" si="108"/>
        <v>24.731999999999999</v>
      </c>
      <c r="AC279" s="26">
        <f t="shared" ref="AC279:AC284" si="109">AB279-AD279</f>
        <v>22.258800000000001</v>
      </c>
      <c r="AD279" s="24">
        <f t="shared" ref="AD279" si="110">AB279*0.1</f>
        <v>2.4732000000000003</v>
      </c>
      <c r="DB279">
        <v>121</v>
      </c>
    </row>
    <row r="280" spans="1:106" x14ac:dyDescent="0.2">
      <c r="B280">
        <v>629</v>
      </c>
      <c r="C280">
        <v>513.5</v>
      </c>
      <c r="D280">
        <v>630.5</v>
      </c>
      <c r="E280">
        <v>157</v>
      </c>
      <c r="F280">
        <v>213.5</v>
      </c>
      <c r="G280">
        <v>117.5</v>
      </c>
      <c r="H280">
        <v>197.5</v>
      </c>
      <c r="I280">
        <v>264</v>
      </c>
      <c r="J280">
        <v>411.5</v>
      </c>
      <c r="O280">
        <v>91.5</v>
      </c>
      <c r="P280">
        <v>68</v>
      </c>
      <c r="Q280">
        <v>105</v>
      </c>
      <c r="R280">
        <v>52</v>
      </c>
      <c r="S280">
        <v>42.5</v>
      </c>
      <c r="U280">
        <v>22.5</v>
      </c>
      <c r="V280">
        <v>26.5</v>
      </c>
      <c r="Z280" s="15" t="s">
        <v>93</v>
      </c>
      <c r="AA280">
        <f>SUM(P280:P284)</f>
        <v>359</v>
      </c>
      <c r="AB280" s="26">
        <f t="shared" si="108"/>
        <v>38.771999999999998</v>
      </c>
      <c r="AC280" s="26">
        <f t="shared" si="109"/>
        <v>34.894799999999996</v>
      </c>
      <c r="AD280" s="24">
        <f>AB280*0.1</f>
        <v>3.8772000000000002</v>
      </c>
      <c r="DB280">
        <v>177.5</v>
      </c>
    </row>
    <row r="281" spans="1:106" x14ac:dyDescent="0.2">
      <c r="B281">
        <v>90.5</v>
      </c>
      <c r="C281">
        <v>682.5</v>
      </c>
      <c r="D281">
        <v>208</v>
      </c>
      <c r="E281">
        <v>833</v>
      </c>
      <c r="F281">
        <v>500</v>
      </c>
      <c r="G281">
        <v>549</v>
      </c>
      <c r="H281">
        <v>626</v>
      </c>
      <c r="I281">
        <v>103</v>
      </c>
      <c r="J281">
        <v>230.5</v>
      </c>
      <c r="O281">
        <v>53.5</v>
      </c>
      <c r="P281">
        <v>43</v>
      </c>
      <c r="Q281">
        <v>60</v>
      </c>
      <c r="R281">
        <v>23</v>
      </c>
      <c r="S281">
        <v>63.5</v>
      </c>
      <c r="U281">
        <v>100</v>
      </c>
      <c r="V281">
        <v>47</v>
      </c>
      <c r="Z281" s="15" t="s">
        <v>94</v>
      </c>
      <c r="AA281">
        <f>SUM(Q280:Q284)</f>
        <v>410.5</v>
      </c>
      <c r="AB281" s="26">
        <f t="shared" si="108"/>
        <v>44.333999999999996</v>
      </c>
      <c r="AC281" s="26">
        <f t="shared" si="109"/>
        <v>39.900599999999997</v>
      </c>
      <c r="AD281" s="24">
        <f t="shared" ref="AD281:AD285" si="111">AB281*0.1</f>
        <v>4.4333999999999998</v>
      </c>
      <c r="DB281">
        <v>114</v>
      </c>
    </row>
    <row r="282" spans="1:106" x14ac:dyDescent="0.2">
      <c r="B282">
        <v>626</v>
      </c>
      <c r="E282">
        <v>334.5</v>
      </c>
      <c r="G282">
        <v>135.5</v>
      </c>
      <c r="I282">
        <v>343.5</v>
      </c>
      <c r="O282">
        <v>45.5</v>
      </c>
      <c r="P282">
        <v>110</v>
      </c>
      <c r="Q282">
        <v>203.5</v>
      </c>
      <c r="R282">
        <v>38</v>
      </c>
      <c r="S282">
        <v>53.5</v>
      </c>
      <c r="V282">
        <v>20</v>
      </c>
      <c r="Z282" s="15" t="s">
        <v>95</v>
      </c>
      <c r="AA282">
        <f>SUM(R280:R284)</f>
        <v>211</v>
      </c>
      <c r="AB282" s="26">
        <f t="shared" si="108"/>
        <v>22.788</v>
      </c>
      <c r="AC282" s="26">
        <f t="shared" si="109"/>
        <v>20.5092</v>
      </c>
      <c r="AD282" s="24">
        <f t="shared" si="111"/>
        <v>2.2787999999999999</v>
      </c>
      <c r="DB282">
        <v>127.5</v>
      </c>
    </row>
    <row r="283" spans="1:106" ht="17" thickBot="1" x14ac:dyDescent="0.25">
      <c r="I283">
        <v>239.5</v>
      </c>
      <c r="O283">
        <v>23</v>
      </c>
      <c r="P283">
        <v>46.5</v>
      </c>
      <c r="Q283">
        <v>42</v>
      </c>
      <c r="R283">
        <v>61</v>
      </c>
      <c r="S283">
        <v>28</v>
      </c>
      <c r="V283">
        <v>48</v>
      </c>
      <c r="Z283" s="15" t="s">
        <v>96</v>
      </c>
      <c r="AA283">
        <f>SUM(S280:S284)</f>
        <v>187.5</v>
      </c>
      <c r="AB283" s="26">
        <f t="shared" si="108"/>
        <v>20.25</v>
      </c>
      <c r="AC283" s="26">
        <f t="shared" si="109"/>
        <v>18.225000000000001</v>
      </c>
      <c r="AD283" s="24">
        <f t="shared" si="111"/>
        <v>2.0249999999999999</v>
      </c>
      <c r="DB283">
        <v>97</v>
      </c>
    </row>
    <row r="284" spans="1:106" x14ac:dyDescent="0.2">
      <c r="K284" s="11" t="s">
        <v>102</v>
      </c>
      <c r="O284">
        <v>15.5</v>
      </c>
      <c r="P284">
        <v>91.5</v>
      </c>
      <c r="R284">
        <v>37</v>
      </c>
      <c r="W284" s="11" t="s">
        <v>102</v>
      </c>
      <c r="Z284" s="15" t="s">
        <v>97</v>
      </c>
      <c r="AA284">
        <f>SUM(T280:T284)</f>
        <v>0</v>
      </c>
      <c r="AB284" s="26">
        <f t="shared" si="108"/>
        <v>0</v>
      </c>
      <c r="AC284" s="26">
        <f t="shared" si="109"/>
        <v>0</v>
      </c>
      <c r="AD284" s="24">
        <f t="shared" si="111"/>
        <v>0</v>
      </c>
      <c r="DA284" t="s">
        <v>440</v>
      </c>
      <c r="DB284" s="1">
        <f>AVERAGE(DB274:DB283)</f>
        <v>132.75</v>
      </c>
    </row>
    <row r="285" spans="1:106" ht="17" thickBot="1" x14ac:dyDescent="0.25">
      <c r="A285" s="1" t="s">
        <v>101</v>
      </c>
      <c r="B285" s="1">
        <f>AVERAGE(B280:B283)</f>
        <v>448.5</v>
      </c>
      <c r="C285" s="1">
        <f>AVERAGE(C280:C283)</f>
        <v>598</v>
      </c>
      <c r="D285" s="1">
        <f>AVERAGE(D280:D283)</f>
        <v>419.25</v>
      </c>
      <c r="E285" s="1">
        <f>AVERAGE(E280:E284)</f>
        <v>441.5</v>
      </c>
      <c r="F285" s="1">
        <f>AVERAGE(F280:F283)</f>
        <v>356.75</v>
      </c>
      <c r="G285" s="1">
        <f>AVERAGE(G280:G283)</f>
        <v>267.33333333333331</v>
      </c>
      <c r="H285" s="1">
        <f>AVERAGE(H280:H283)</f>
        <v>411.75</v>
      </c>
      <c r="I285" s="1">
        <f>AVERAGE(I280:I283)</f>
        <v>237.5</v>
      </c>
      <c r="J285" s="1">
        <f>AVERAGE(J280:J283)</f>
        <v>321</v>
      </c>
      <c r="K285" s="12">
        <f>AVERAGE(B285:J285)</f>
        <v>389.06481481481484</v>
      </c>
      <c r="M285" s="1" t="s">
        <v>101</v>
      </c>
      <c r="N285" s="1" t="e">
        <f>AVERAGE(N280:N284)</f>
        <v>#DIV/0!</v>
      </c>
      <c r="O285" s="1">
        <f>AVERAGE(O280:O284)</f>
        <v>45.8</v>
      </c>
      <c r="P285" s="1">
        <f t="shared" ref="P285:V285" si="112">AVERAGE(P280:P284)</f>
        <v>71.8</v>
      </c>
      <c r="Q285" s="1">
        <f t="shared" si="112"/>
        <v>102.625</v>
      </c>
      <c r="R285" s="1">
        <f t="shared" si="112"/>
        <v>42.2</v>
      </c>
      <c r="S285" s="1">
        <f t="shared" si="112"/>
        <v>46.875</v>
      </c>
      <c r="T285" s="1" t="e">
        <f t="shared" si="112"/>
        <v>#DIV/0!</v>
      </c>
      <c r="U285" s="1">
        <f t="shared" si="112"/>
        <v>61.25</v>
      </c>
      <c r="V285" s="1">
        <f t="shared" si="112"/>
        <v>35.375</v>
      </c>
      <c r="W285" s="12">
        <f>AVERAGE(O285:S285,U285:V285)</f>
        <v>57.989285714285714</v>
      </c>
      <c r="Z285" s="15" t="s">
        <v>98</v>
      </c>
      <c r="AA285">
        <f>SUM(U280:U284)</f>
        <v>122.5</v>
      </c>
      <c r="AB285" s="26">
        <f>AA285*0.108</f>
        <v>13.23</v>
      </c>
      <c r="AC285" s="26">
        <f>AB285-AD285</f>
        <v>11.907</v>
      </c>
      <c r="AD285" s="24">
        <f t="shared" si="111"/>
        <v>1.3230000000000002</v>
      </c>
      <c r="AQ285" s="16"/>
    </row>
    <row r="286" spans="1:106" x14ac:dyDescent="0.2">
      <c r="Z286" s="17" t="s">
        <v>99</v>
      </c>
      <c r="AA286" s="7">
        <f>SUM(V280:V284)</f>
        <v>141.5</v>
      </c>
      <c r="AB286" s="28">
        <f>AA286*0.108</f>
        <v>15.282</v>
      </c>
      <c r="AC286" s="28">
        <f t="shared" ref="AC286" si="113">AB286-AD286</f>
        <v>13.7538</v>
      </c>
      <c r="AD286" s="25">
        <f>AB286*0.1</f>
        <v>1.5282</v>
      </c>
      <c r="AQ286" s="16"/>
      <c r="DA286" s="6" t="s">
        <v>145</v>
      </c>
      <c r="DB286" s="6" t="s">
        <v>53</v>
      </c>
    </row>
    <row r="287" spans="1:106" x14ac:dyDescent="0.2">
      <c r="AQ287" s="16"/>
      <c r="DA287" s="32">
        <v>43866</v>
      </c>
      <c r="DB287">
        <v>193.5</v>
      </c>
    </row>
    <row r="288" spans="1:106" x14ac:dyDescent="0.2">
      <c r="Y288" s="33"/>
      <c r="Z288" s="7"/>
      <c r="AA288" s="7"/>
      <c r="AB288" s="7"/>
      <c r="AC288" s="7"/>
      <c r="AD288" s="7"/>
      <c r="AE288" s="7"/>
      <c r="AF288" s="7"/>
      <c r="AG288" s="7"/>
      <c r="AH288" s="7"/>
      <c r="AI288" s="7"/>
      <c r="AJ288" s="7"/>
      <c r="AK288" s="7"/>
      <c r="AL288" s="7"/>
      <c r="AM288" s="7"/>
      <c r="AN288" s="7"/>
      <c r="AO288" s="7"/>
      <c r="AP288" s="7"/>
      <c r="AQ288" s="18"/>
      <c r="DB288">
        <v>185.5</v>
      </c>
    </row>
    <row r="289" spans="1:106" x14ac:dyDescent="0.2">
      <c r="DB289">
        <v>87.5</v>
      </c>
    </row>
    <row r="290" spans="1:106" ht="17" thickBot="1" x14ac:dyDescent="0.25">
      <c r="Z290" s="22" t="s">
        <v>134</v>
      </c>
      <c r="AA290" s="23" t="s">
        <v>277</v>
      </c>
      <c r="DB290">
        <v>191.5</v>
      </c>
    </row>
    <row r="291" spans="1:106" x14ac:dyDescent="0.2">
      <c r="Z291" t="s">
        <v>216</v>
      </c>
      <c r="DB291">
        <v>128.5</v>
      </c>
    </row>
    <row r="292" spans="1:106" x14ac:dyDescent="0.2">
      <c r="A292" s="45" t="s">
        <v>224</v>
      </c>
      <c r="B292" s="45"/>
      <c r="Z292" s="4" t="s">
        <v>217</v>
      </c>
      <c r="DB292">
        <v>124.5</v>
      </c>
    </row>
    <row r="293" spans="1:106" x14ac:dyDescent="0.2">
      <c r="DB293">
        <v>86</v>
      </c>
    </row>
    <row r="294" spans="1:106" x14ac:dyDescent="0.2">
      <c r="DB294">
        <v>150.5</v>
      </c>
    </row>
    <row r="295" spans="1:106" x14ac:dyDescent="0.2">
      <c r="Z295" s="13" t="s">
        <v>146</v>
      </c>
      <c r="AA295" s="20"/>
      <c r="AB295" s="27">
        <v>0.108</v>
      </c>
      <c r="AC295" s="30" t="s">
        <v>7</v>
      </c>
      <c r="AD295" s="29" t="s">
        <v>15</v>
      </c>
      <c r="DB295">
        <v>146.5</v>
      </c>
    </row>
    <row r="296" spans="1:106" ht="17" thickBot="1" x14ac:dyDescent="0.25">
      <c r="H296" s="43" t="s">
        <v>210</v>
      </c>
      <c r="I296" s="43" t="s">
        <v>210</v>
      </c>
      <c r="J296" s="43" t="s">
        <v>210</v>
      </c>
      <c r="R296" s="48" t="s">
        <v>273</v>
      </c>
      <c r="S296" s="45"/>
      <c r="T296" s="45"/>
      <c r="Z296" s="15" t="s">
        <v>91</v>
      </c>
      <c r="AA296">
        <f>SUM(N298:N302)</f>
        <v>0</v>
      </c>
      <c r="AB296" s="26">
        <f t="shared" ref="AB296:AB302" si="114">AA296*0.108</f>
        <v>0</v>
      </c>
      <c r="AC296" s="26">
        <f>AB296-AD296</f>
        <v>0</v>
      </c>
      <c r="AD296" s="24">
        <f>AB296*0.1</f>
        <v>0</v>
      </c>
      <c r="DB296">
        <v>119.5</v>
      </c>
    </row>
    <row r="297" spans="1:106" ht="17" thickBot="1" x14ac:dyDescent="0.25">
      <c r="A297" s="36">
        <v>43803</v>
      </c>
      <c r="B297" s="9" t="s">
        <v>81</v>
      </c>
      <c r="C297" s="10" t="s">
        <v>82</v>
      </c>
      <c r="D297" s="10" t="s">
        <v>83</v>
      </c>
      <c r="E297" s="10" t="s">
        <v>84</v>
      </c>
      <c r="F297" s="10" t="s">
        <v>85</v>
      </c>
      <c r="G297" s="10" t="s">
        <v>86</v>
      </c>
      <c r="H297" s="10" t="s">
        <v>87</v>
      </c>
      <c r="I297" s="10" t="s">
        <v>88</v>
      </c>
      <c r="J297" s="10" t="s">
        <v>89</v>
      </c>
      <c r="M297" s="36">
        <v>43803</v>
      </c>
      <c r="N297" s="9" t="s">
        <v>91</v>
      </c>
      <c r="O297" s="10" t="s">
        <v>92</v>
      </c>
      <c r="P297" s="10" t="s">
        <v>93</v>
      </c>
      <c r="Q297" s="10" t="s">
        <v>94</v>
      </c>
      <c r="R297" s="10" t="s">
        <v>95</v>
      </c>
      <c r="S297" s="10" t="s">
        <v>96</v>
      </c>
      <c r="T297" s="10" t="s">
        <v>97</v>
      </c>
      <c r="U297" s="10" t="s">
        <v>98</v>
      </c>
      <c r="V297" s="10" t="s">
        <v>99</v>
      </c>
      <c r="Z297" s="15" t="s">
        <v>92</v>
      </c>
      <c r="AA297">
        <f>SUM(O298:O302)</f>
        <v>204</v>
      </c>
      <c r="AB297" s="26">
        <f t="shared" si="114"/>
        <v>22.032</v>
      </c>
      <c r="AC297" s="26">
        <f t="shared" ref="AC297:AC302" si="115">AB297-AD297</f>
        <v>19.828800000000001</v>
      </c>
      <c r="AD297" s="24">
        <f t="shared" ref="AD297" si="116">AB297*0.1</f>
        <v>2.2032000000000003</v>
      </c>
      <c r="DA297" t="s">
        <v>440</v>
      </c>
      <c r="DB297" s="1">
        <f>AVERAGE(DB287:DB296)</f>
        <v>141.35</v>
      </c>
    </row>
    <row r="298" spans="1:106" x14ac:dyDescent="0.2">
      <c r="B298">
        <v>458</v>
      </c>
      <c r="C298">
        <v>510</v>
      </c>
      <c r="D298">
        <v>175.5</v>
      </c>
      <c r="E298">
        <v>294</v>
      </c>
      <c r="F298">
        <v>92.5</v>
      </c>
      <c r="G298">
        <v>107.5</v>
      </c>
      <c r="H298">
        <v>621</v>
      </c>
      <c r="I298">
        <v>274.5</v>
      </c>
      <c r="J298">
        <v>479.5</v>
      </c>
      <c r="O298">
        <v>58</v>
      </c>
      <c r="P298">
        <v>38</v>
      </c>
      <c r="Q298">
        <v>99</v>
      </c>
      <c r="R298">
        <v>20.5</v>
      </c>
      <c r="S298">
        <v>63</v>
      </c>
      <c r="U298">
        <v>19.5</v>
      </c>
      <c r="V298">
        <v>23</v>
      </c>
      <c r="Z298" s="15" t="s">
        <v>93</v>
      </c>
      <c r="AA298">
        <f>SUM(P298:P302)</f>
        <v>353</v>
      </c>
      <c r="AB298" s="26">
        <f t="shared" si="114"/>
        <v>38.124000000000002</v>
      </c>
      <c r="AC298" s="26">
        <f t="shared" si="115"/>
        <v>34.311599999999999</v>
      </c>
      <c r="AD298" s="24">
        <f>AB298*0.1</f>
        <v>3.8124000000000002</v>
      </c>
    </row>
    <row r="299" spans="1:106" x14ac:dyDescent="0.2">
      <c r="B299">
        <v>500</v>
      </c>
      <c r="D299">
        <v>522.5</v>
      </c>
      <c r="G299">
        <v>455</v>
      </c>
      <c r="H299">
        <v>163.5</v>
      </c>
      <c r="I299">
        <v>337.5</v>
      </c>
      <c r="J299">
        <v>201.5</v>
      </c>
      <c r="O299">
        <v>76.5</v>
      </c>
      <c r="P299">
        <v>116.5</v>
      </c>
      <c r="Q299">
        <v>51</v>
      </c>
      <c r="R299">
        <v>36</v>
      </c>
      <c r="S299">
        <v>51</v>
      </c>
      <c r="U299">
        <v>100</v>
      </c>
      <c r="V299">
        <v>23</v>
      </c>
      <c r="Z299" s="15" t="s">
        <v>94</v>
      </c>
      <c r="AA299">
        <f>SUM(Q298:Q302)</f>
        <v>397.5</v>
      </c>
      <c r="AB299" s="26">
        <f t="shared" si="114"/>
        <v>42.93</v>
      </c>
      <c r="AC299" s="26">
        <f t="shared" si="115"/>
        <v>38.637</v>
      </c>
      <c r="AD299" s="24">
        <f t="shared" ref="AD299:AD303" si="117">AB299*0.1</f>
        <v>4.2930000000000001</v>
      </c>
      <c r="DA299" s="6" t="s">
        <v>145</v>
      </c>
      <c r="DB299" s="6" t="s">
        <v>53</v>
      </c>
    </row>
    <row r="300" spans="1:106" x14ac:dyDescent="0.2">
      <c r="G300">
        <v>178.5</v>
      </c>
      <c r="I300">
        <v>96</v>
      </c>
      <c r="J300">
        <v>404</v>
      </c>
      <c r="O300">
        <v>12</v>
      </c>
      <c r="P300">
        <v>42.5</v>
      </c>
      <c r="Q300">
        <v>36.5</v>
      </c>
      <c r="R300">
        <v>83.5</v>
      </c>
      <c r="S300">
        <v>18</v>
      </c>
      <c r="V300">
        <v>58</v>
      </c>
      <c r="Z300" s="15" t="s">
        <v>95</v>
      </c>
      <c r="AA300">
        <f>SUM(R298:R302)</f>
        <v>219</v>
      </c>
      <c r="AB300" s="26">
        <f t="shared" si="114"/>
        <v>23.652000000000001</v>
      </c>
      <c r="AC300" s="26">
        <f t="shared" si="115"/>
        <v>21.286799999999999</v>
      </c>
      <c r="AD300" s="24">
        <f t="shared" si="117"/>
        <v>2.3652000000000002</v>
      </c>
      <c r="DA300" s="32">
        <v>43873</v>
      </c>
      <c r="DB300">
        <v>174.5</v>
      </c>
    </row>
    <row r="301" spans="1:106" ht="17" thickBot="1" x14ac:dyDescent="0.25">
      <c r="I301">
        <v>233.5</v>
      </c>
      <c r="O301">
        <v>40</v>
      </c>
      <c r="P301">
        <v>71</v>
      </c>
      <c r="Q301">
        <v>211</v>
      </c>
      <c r="R301">
        <v>49</v>
      </c>
      <c r="S301">
        <v>37.5</v>
      </c>
      <c r="V301">
        <v>37.5</v>
      </c>
      <c r="Z301" s="15" t="s">
        <v>96</v>
      </c>
      <c r="AA301">
        <f>SUM(S298:S302)</f>
        <v>169.5</v>
      </c>
      <c r="AB301" s="26">
        <f t="shared" si="114"/>
        <v>18.306000000000001</v>
      </c>
      <c r="AC301" s="26">
        <f t="shared" si="115"/>
        <v>16.4754</v>
      </c>
      <c r="AD301" s="24">
        <f t="shared" si="117"/>
        <v>1.8306000000000002</v>
      </c>
      <c r="DB301">
        <v>128.5</v>
      </c>
    </row>
    <row r="302" spans="1:106" x14ac:dyDescent="0.2">
      <c r="K302" s="11" t="s">
        <v>102</v>
      </c>
      <c r="O302">
        <v>17.5</v>
      </c>
      <c r="P302">
        <v>85</v>
      </c>
      <c r="R302">
        <v>30</v>
      </c>
      <c r="W302" s="11" t="s">
        <v>102</v>
      </c>
      <c r="Z302" s="15" t="s">
        <v>97</v>
      </c>
      <c r="AA302">
        <f>SUM(T298:T302)</f>
        <v>0</v>
      </c>
      <c r="AB302" s="26">
        <f t="shared" si="114"/>
        <v>0</v>
      </c>
      <c r="AC302" s="26">
        <f t="shared" si="115"/>
        <v>0</v>
      </c>
      <c r="AD302" s="24">
        <f t="shared" si="117"/>
        <v>0</v>
      </c>
      <c r="DB302">
        <v>107.5</v>
      </c>
    </row>
    <row r="303" spans="1:106" ht="17" thickBot="1" x14ac:dyDescent="0.25">
      <c r="A303" s="1" t="s">
        <v>101</v>
      </c>
      <c r="B303" s="1">
        <f>AVERAGE(B298:B301)</f>
        <v>479</v>
      </c>
      <c r="C303" s="1">
        <f>AVERAGE(C298:C301)</f>
        <v>510</v>
      </c>
      <c r="D303" s="1">
        <f>AVERAGE(D298:D301)</f>
        <v>349</v>
      </c>
      <c r="E303" s="1">
        <f>AVERAGE(E298:E302)</f>
        <v>294</v>
      </c>
      <c r="F303" s="1">
        <f>AVERAGE(F298:F301)</f>
        <v>92.5</v>
      </c>
      <c r="G303" s="1">
        <f>AVERAGE(G298:G301)</f>
        <v>247</v>
      </c>
      <c r="H303" s="1">
        <f>AVERAGE(H298:H301)</f>
        <v>392.25</v>
      </c>
      <c r="I303" s="1">
        <f>AVERAGE(I298:I301)</f>
        <v>235.375</v>
      </c>
      <c r="J303" s="1">
        <f>AVERAGE(J298:J301)</f>
        <v>361.66666666666669</v>
      </c>
      <c r="K303" s="12">
        <f>AVERAGE(B303:J303)</f>
        <v>328.97685185185185</v>
      </c>
      <c r="M303" s="1" t="s">
        <v>101</v>
      </c>
      <c r="N303" s="1" t="e">
        <f>AVERAGE(N298:N302)</f>
        <v>#DIV/0!</v>
      </c>
      <c r="O303" s="1">
        <f>AVERAGE(O298:O302)</f>
        <v>40.799999999999997</v>
      </c>
      <c r="P303" s="1">
        <f>AVERAGE(P298:P302)</f>
        <v>70.599999999999994</v>
      </c>
      <c r="Q303" s="1">
        <f t="shared" ref="Q303:V303" si="118">AVERAGE(Q298:Q302)</f>
        <v>99.375</v>
      </c>
      <c r="R303" s="1">
        <f t="shared" si="118"/>
        <v>43.8</v>
      </c>
      <c r="S303" s="1">
        <f t="shared" si="118"/>
        <v>42.375</v>
      </c>
      <c r="T303" s="1" t="e">
        <f t="shared" si="118"/>
        <v>#DIV/0!</v>
      </c>
      <c r="U303" s="1">
        <f t="shared" si="118"/>
        <v>59.75</v>
      </c>
      <c r="V303" s="1">
        <f t="shared" si="118"/>
        <v>35.375</v>
      </c>
      <c r="W303" s="12">
        <f>AVERAGE(O303:S303,U303:V303)</f>
        <v>56.010714285714286</v>
      </c>
      <c r="Z303" s="15" t="s">
        <v>98</v>
      </c>
      <c r="AA303">
        <f>SUM(U298:U302)</f>
        <v>119.5</v>
      </c>
      <c r="AB303" s="26">
        <f>AA303*0.108</f>
        <v>12.906000000000001</v>
      </c>
      <c r="AC303" s="26">
        <f>AB303-AD303</f>
        <v>11.615400000000001</v>
      </c>
      <c r="AD303" s="24">
        <f t="shared" si="117"/>
        <v>1.2906000000000002</v>
      </c>
      <c r="DB303">
        <v>185.5</v>
      </c>
    </row>
    <row r="304" spans="1:106" x14ac:dyDescent="0.2">
      <c r="Z304" s="17" t="s">
        <v>99</v>
      </c>
      <c r="AA304" s="7">
        <f>SUM(V298:V302)</f>
        <v>141.5</v>
      </c>
      <c r="AB304" s="28">
        <f>AA304*0.108</f>
        <v>15.282</v>
      </c>
      <c r="AC304" s="28">
        <f t="shared" ref="AC304" si="119">AB304-AD304</f>
        <v>13.7538</v>
      </c>
      <c r="AD304" s="25">
        <f>AB304*0.1</f>
        <v>1.5282</v>
      </c>
      <c r="DB304">
        <v>127.5</v>
      </c>
    </row>
    <row r="305" spans="1:106" x14ac:dyDescent="0.2">
      <c r="DB305">
        <v>75.5</v>
      </c>
    </row>
    <row r="306" spans="1:106" x14ac:dyDescent="0.2">
      <c r="Y306" s="33"/>
      <c r="Z306" s="7"/>
      <c r="AA306" s="7"/>
      <c r="AB306" s="7"/>
      <c r="AC306" s="7"/>
      <c r="AD306" s="7"/>
      <c r="AE306" s="7"/>
      <c r="AF306" s="7"/>
      <c r="AG306" s="7"/>
      <c r="AH306" s="7"/>
      <c r="AI306" s="7"/>
      <c r="AJ306" s="7"/>
      <c r="AK306" s="7"/>
      <c r="AL306" s="7"/>
      <c r="AM306" s="7"/>
      <c r="AN306" s="7"/>
      <c r="AO306" s="7"/>
      <c r="AP306" s="7"/>
      <c r="AQ306" s="18"/>
      <c r="DB306">
        <v>81</v>
      </c>
    </row>
    <row r="307" spans="1:106" x14ac:dyDescent="0.2">
      <c r="DB307">
        <v>169</v>
      </c>
    </row>
    <row r="308" spans="1:106" ht="17" thickBot="1" x14ac:dyDescent="0.25">
      <c r="Z308" s="22" t="s">
        <v>134</v>
      </c>
      <c r="AA308" s="23" t="s">
        <v>283</v>
      </c>
      <c r="DB308">
        <v>105.5</v>
      </c>
    </row>
    <row r="309" spans="1:106" x14ac:dyDescent="0.2">
      <c r="Z309" t="s">
        <v>216</v>
      </c>
      <c r="DB309">
        <v>104</v>
      </c>
    </row>
    <row r="310" spans="1:106" x14ac:dyDescent="0.2">
      <c r="Z310" s="4" t="s">
        <v>217</v>
      </c>
      <c r="DA310" t="s">
        <v>440</v>
      </c>
      <c r="DB310" s="1">
        <f>AVERAGE(DB300:DB309)</f>
        <v>125.85</v>
      </c>
    </row>
    <row r="312" spans="1:106" x14ac:dyDescent="0.2">
      <c r="DA312" s="6" t="s">
        <v>145</v>
      </c>
      <c r="DB312" s="6" t="s">
        <v>53</v>
      </c>
    </row>
    <row r="313" spans="1:106" ht="17" thickBot="1" x14ac:dyDescent="0.25">
      <c r="H313" s="43" t="s">
        <v>210</v>
      </c>
      <c r="I313" s="43" t="s">
        <v>210</v>
      </c>
      <c r="J313" s="43" t="s">
        <v>210</v>
      </c>
      <c r="R313" s="48" t="s">
        <v>273</v>
      </c>
      <c r="S313" s="45"/>
      <c r="T313" s="45"/>
      <c r="Z313" s="13" t="s">
        <v>146</v>
      </c>
      <c r="AA313" s="20"/>
      <c r="AB313" s="27">
        <v>0.108</v>
      </c>
      <c r="AC313" s="30" t="s">
        <v>7</v>
      </c>
      <c r="AD313" s="29" t="s">
        <v>15</v>
      </c>
      <c r="DA313" s="32">
        <v>43880</v>
      </c>
      <c r="DB313">
        <v>143.5</v>
      </c>
    </row>
    <row r="314" spans="1:106" ht="17" thickBot="1" x14ac:dyDescent="0.25">
      <c r="A314" s="36">
        <v>43810</v>
      </c>
      <c r="B314" s="9" t="s">
        <v>81</v>
      </c>
      <c r="C314" s="10" t="s">
        <v>82</v>
      </c>
      <c r="D314" s="10" t="s">
        <v>83</v>
      </c>
      <c r="E314" s="10" t="s">
        <v>84</v>
      </c>
      <c r="F314" s="10" t="s">
        <v>85</v>
      </c>
      <c r="G314" s="10" t="s">
        <v>86</v>
      </c>
      <c r="H314" s="10" t="s">
        <v>87</v>
      </c>
      <c r="I314" s="10" t="s">
        <v>88</v>
      </c>
      <c r="J314" s="10" t="s">
        <v>89</v>
      </c>
      <c r="M314" s="36">
        <v>43810</v>
      </c>
      <c r="N314" s="9" t="s">
        <v>91</v>
      </c>
      <c r="O314" s="10" t="s">
        <v>92</v>
      </c>
      <c r="P314" s="10" t="s">
        <v>93</v>
      </c>
      <c r="Q314" s="10" t="s">
        <v>94</v>
      </c>
      <c r="R314" s="10" t="s">
        <v>95</v>
      </c>
      <c r="S314" s="10" t="s">
        <v>96</v>
      </c>
      <c r="T314" s="10" t="s">
        <v>97</v>
      </c>
      <c r="U314" s="10" t="s">
        <v>98</v>
      </c>
      <c r="V314" s="10" t="s">
        <v>99</v>
      </c>
      <c r="Z314" s="15" t="s">
        <v>91</v>
      </c>
      <c r="AA314">
        <f>SUM(N315:N319)</f>
        <v>0</v>
      </c>
      <c r="AB314" s="26">
        <f t="shared" ref="AB314:AB320" si="120">AA314*0.108</f>
        <v>0</v>
      </c>
      <c r="AC314" s="26">
        <f>AB314-AD314</f>
        <v>0</v>
      </c>
      <c r="AD314" s="24">
        <f>AB314*0.1</f>
        <v>0</v>
      </c>
      <c r="DB314">
        <v>88</v>
      </c>
    </row>
    <row r="315" spans="1:106" x14ac:dyDescent="0.2">
      <c r="B315">
        <v>529.5</v>
      </c>
      <c r="D315">
        <v>431.5</v>
      </c>
      <c r="F315">
        <v>80.5</v>
      </c>
      <c r="G315">
        <v>345</v>
      </c>
      <c r="H315">
        <v>501.5</v>
      </c>
      <c r="I315">
        <v>319</v>
      </c>
      <c r="J315">
        <v>350</v>
      </c>
      <c r="O315">
        <v>62.5</v>
      </c>
      <c r="P315">
        <v>89.5</v>
      </c>
      <c r="Q315">
        <v>202.5</v>
      </c>
      <c r="R315">
        <v>75</v>
      </c>
      <c r="S315">
        <v>15</v>
      </c>
      <c r="U315">
        <v>98.5</v>
      </c>
      <c r="V315">
        <v>23</v>
      </c>
      <c r="Z315" s="15" t="s">
        <v>92</v>
      </c>
      <c r="AA315">
        <f>SUM(O315:O319)</f>
        <v>175</v>
      </c>
      <c r="AB315" s="26">
        <f t="shared" si="120"/>
        <v>18.899999999999999</v>
      </c>
      <c r="AC315" s="26">
        <f t="shared" ref="AC315:AC320" si="121">AB315-AD315</f>
        <v>17.009999999999998</v>
      </c>
      <c r="AD315" s="24">
        <f t="shared" ref="AD315" si="122">AB315*0.1</f>
        <v>1.89</v>
      </c>
      <c r="DB315">
        <v>106.5</v>
      </c>
    </row>
    <row r="316" spans="1:106" x14ac:dyDescent="0.2">
      <c r="B316">
        <v>451</v>
      </c>
      <c r="D316">
        <v>167.5</v>
      </c>
      <c r="G316">
        <v>165</v>
      </c>
      <c r="H316">
        <v>137</v>
      </c>
      <c r="I316">
        <v>88</v>
      </c>
      <c r="J316">
        <v>179</v>
      </c>
      <c r="O316">
        <v>54</v>
      </c>
      <c r="P316">
        <v>110</v>
      </c>
      <c r="Q316">
        <v>85</v>
      </c>
      <c r="R316">
        <v>45</v>
      </c>
      <c r="S316">
        <v>48</v>
      </c>
      <c r="U316">
        <v>17.5</v>
      </c>
      <c r="V316">
        <v>19.5</v>
      </c>
      <c r="Z316" s="15" t="s">
        <v>93</v>
      </c>
      <c r="AA316">
        <f>SUM(P315:P319)</f>
        <v>346.5</v>
      </c>
      <c r="AB316" s="26">
        <f t="shared" si="120"/>
        <v>37.421999999999997</v>
      </c>
      <c r="AC316" s="26">
        <f t="shared" si="121"/>
        <v>33.6798</v>
      </c>
      <c r="AD316" s="24">
        <f>AB316*0.1</f>
        <v>3.7422</v>
      </c>
      <c r="DB316">
        <v>160</v>
      </c>
    </row>
    <row r="317" spans="1:106" x14ac:dyDescent="0.2">
      <c r="B317">
        <v>459.5</v>
      </c>
      <c r="G317">
        <v>236</v>
      </c>
      <c r="H317">
        <v>142.5</v>
      </c>
      <c r="I317">
        <v>241.5</v>
      </c>
      <c r="J317">
        <v>528.5</v>
      </c>
      <c r="O317">
        <v>32</v>
      </c>
      <c r="P317">
        <v>39</v>
      </c>
      <c r="Q317">
        <v>31.5</v>
      </c>
      <c r="R317">
        <v>17</v>
      </c>
      <c r="S317">
        <v>61</v>
      </c>
      <c r="V317">
        <v>36</v>
      </c>
      <c r="Z317" s="15" t="s">
        <v>94</v>
      </c>
      <c r="AA317">
        <f>SUM(Q315:Q319)</f>
        <v>363.5</v>
      </c>
      <c r="AB317" s="26">
        <f t="shared" si="120"/>
        <v>39.258000000000003</v>
      </c>
      <c r="AC317" s="26">
        <f t="shared" si="121"/>
        <v>35.3322</v>
      </c>
      <c r="AD317" s="24">
        <f t="shared" ref="AD317:AD321" si="123">AB317*0.1</f>
        <v>3.9258000000000006</v>
      </c>
      <c r="DB317">
        <v>109</v>
      </c>
    </row>
    <row r="318" spans="1:106" ht="17" thickBot="1" x14ac:dyDescent="0.25">
      <c r="G318">
        <v>94</v>
      </c>
      <c r="I318">
        <v>195.5</v>
      </c>
      <c r="O318">
        <v>11</v>
      </c>
      <c r="P318">
        <v>32</v>
      </c>
      <c r="Q318">
        <v>44.5</v>
      </c>
      <c r="R318">
        <v>27</v>
      </c>
      <c r="S318">
        <v>31</v>
      </c>
      <c r="V318">
        <v>55</v>
      </c>
      <c r="Z318" s="15" t="s">
        <v>95</v>
      </c>
      <c r="AA318">
        <f>SUM(R315:R319)</f>
        <v>194.5</v>
      </c>
      <c r="AB318" s="26">
        <f t="shared" si="120"/>
        <v>21.006</v>
      </c>
      <c r="AC318" s="26">
        <f t="shared" si="121"/>
        <v>18.9054</v>
      </c>
      <c r="AD318" s="24">
        <f t="shared" si="123"/>
        <v>2.1006</v>
      </c>
      <c r="DB318">
        <v>101</v>
      </c>
    </row>
    <row r="319" spans="1:106" x14ac:dyDescent="0.2">
      <c r="K319" s="11" t="s">
        <v>102</v>
      </c>
      <c r="O319">
        <v>15.5</v>
      </c>
      <c r="P319">
        <v>76</v>
      </c>
      <c r="R319">
        <v>30.5</v>
      </c>
      <c r="W319" s="11" t="s">
        <v>102</v>
      </c>
      <c r="Z319" s="15" t="s">
        <v>96</v>
      </c>
      <c r="AA319">
        <f>SUM(S315:S319)</f>
        <v>155</v>
      </c>
      <c r="AB319" s="26">
        <f t="shared" si="120"/>
        <v>16.739999999999998</v>
      </c>
      <c r="AC319" s="26">
        <f t="shared" si="121"/>
        <v>15.065999999999999</v>
      </c>
      <c r="AD319" s="24">
        <f t="shared" si="123"/>
        <v>1.6739999999999999</v>
      </c>
      <c r="DB319">
        <v>95</v>
      </c>
    </row>
    <row r="320" spans="1:106" ht="17" thickBot="1" x14ac:dyDescent="0.25">
      <c r="A320" s="1" t="s">
        <v>101</v>
      </c>
      <c r="B320" s="1">
        <f>AVERAGE(B315:B318)</f>
        <v>480</v>
      </c>
      <c r="C320" s="1" t="e">
        <f>AVERAGE(C315:C318)</f>
        <v>#DIV/0!</v>
      </c>
      <c r="D320" s="1">
        <f>AVERAGE(D315:D318)</f>
        <v>299.5</v>
      </c>
      <c r="E320" s="1" t="e">
        <f>AVERAGE(E315:E319)</f>
        <v>#DIV/0!</v>
      </c>
      <c r="F320" s="1">
        <f>AVERAGE(F315:F318)</f>
        <v>80.5</v>
      </c>
      <c r="G320" s="1">
        <f>AVERAGE(G315:G318)</f>
        <v>210</v>
      </c>
      <c r="H320" s="1">
        <f>AVERAGE(H315:H318)</f>
        <v>260.33333333333331</v>
      </c>
      <c r="I320" s="1">
        <f>AVERAGE(I315:I318)</f>
        <v>211</v>
      </c>
      <c r="J320" s="1">
        <f>AVERAGE(J315:J318)</f>
        <v>352.5</v>
      </c>
      <c r="K320" s="12">
        <f>AVERAGE(B320,D320,F320:J320)</f>
        <v>270.54761904761904</v>
      </c>
      <c r="M320" s="1" t="s">
        <v>101</v>
      </c>
      <c r="N320" s="1" t="e">
        <f>AVERAGE(N315:N319)</f>
        <v>#DIV/0!</v>
      </c>
      <c r="O320" s="1">
        <f>AVERAGE(O315:O319)</f>
        <v>35</v>
      </c>
      <c r="P320" s="1">
        <f>AVERAGE(P315:P319)</f>
        <v>69.3</v>
      </c>
      <c r="Q320" s="1">
        <f t="shared" ref="Q320:V320" si="124">AVERAGE(Q315:Q319)</f>
        <v>90.875</v>
      </c>
      <c r="R320" s="1">
        <f t="shared" si="124"/>
        <v>38.9</v>
      </c>
      <c r="S320" s="1">
        <f t="shared" si="124"/>
        <v>38.75</v>
      </c>
      <c r="T320" s="1" t="e">
        <f t="shared" si="124"/>
        <v>#DIV/0!</v>
      </c>
      <c r="U320" s="1">
        <f t="shared" si="124"/>
        <v>58</v>
      </c>
      <c r="V320" s="1">
        <f t="shared" si="124"/>
        <v>33.375</v>
      </c>
      <c r="W320" s="12">
        <f>AVERAGE(O320:S320,U320:V320)</f>
        <v>52.028571428571432</v>
      </c>
      <c r="Z320" s="15" t="s">
        <v>97</v>
      </c>
      <c r="AA320">
        <f>SUM(T315:T319)</f>
        <v>0</v>
      </c>
      <c r="AB320" s="26">
        <f t="shared" si="120"/>
        <v>0</v>
      </c>
      <c r="AC320" s="26">
        <f t="shared" si="121"/>
        <v>0</v>
      </c>
      <c r="AD320" s="24">
        <f t="shared" si="123"/>
        <v>0</v>
      </c>
      <c r="DB320">
        <v>167.5</v>
      </c>
    </row>
    <row r="321" spans="1:106" x14ac:dyDescent="0.2">
      <c r="Z321" s="15" t="s">
        <v>98</v>
      </c>
      <c r="AA321">
        <f>SUM(U315:U319)</f>
        <v>116</v>
      </c>
      <c r="AB321" s="26">
        <f>AA321*0.108</f>
        <v>12.528</v>
      </c>
      <c r="AC321" s="26">
        <f>AB321-AD321</f>
        <v>11.2752</v>
      </c>
      <c r="AD321" s="24">
        <f t="shared" si="123"/>
        <v>1.2528000000000001</v>
      </c>
      <c r="AQ321" s="16"/>
      <c r="DA321" t="s">
        <v>446</v>
      </c>
      <c r="DB321" s="1">
        <f>AVERAGE(DB313:DB320)</f>
        <v>121.3125</v>
      </c>
    </row>
    <row r="322" spans="1:106" x14ac:dyDescent="0.2">
      <c r="Z322" s="17" t="s">
        <v>99</v>
      </c>
      <c r="AA322" s="7">
        <f>SUM(V315:V319)</f>
        <v>133.5</v>
      </c>
      <c r="AB322" s="28">
        <f>AA322*0.108</f>
        <v>14.417999999999999</v>
      </c>
      <c r="AC322" s="28">
        <f t="shared" ref="AC322" si="125">AB322-AD322</f>
        <v>12.976199999999999</v>
      </c>
      <c r="AD322" s="25">
        <f>AB322*0.1</f>
        <v>1.4418</v>
      </c>
      <c r="AQ322" s="16"/>
    </row>
    <row r="323" spans="1:106" x14ac:dyDescent="0.2">
      <c r="AQ323" s="16"/>
      <c r="DA323" s="6" t="s">
        <v>145</v>
      </c>
      <c r="DB323" s="6" t="s">
        <v>53</v>
      </c>
    </row>
    <row r="324" spans="1:106" x14ac:dyDescent="0.2">
      <c r="Y324" s="33"/>
      <c r="Z324" s="7"/>
      <c r="AA324" s="7"/>
      <c r="AB324" s="7"/>
      <c r="AC324" s="7"/>
      <c r="AD324" s="7"/>
      <c r="AE324" s="7"/>
      <c r="AF324" s="7"/>
      <c r="AG324" s="7"/>
      <c r="AH324" s="7"/>
      <c r="AI324" s="7"/>
      <c r="AJ324" s="7"/>
      <c r="AK324" s="7"/>
      <c r="AL324" s="7"/>
      <c r="AM324" s="7"/>
      <c r="AN324" s="7"/>
      <c r="AO324" s="7"/>
      <c r="AP324" s="7"/>
      <c r="AQ324" s="18"/>
      <c r="DA324" s="32">
        <v>43887</v>
      </c>
      <c r="DB324">
        <v>79</v>
      </c>
    </row>
    <row r="325" spans="1:106" x14ac:dyDescent="0.2">
      <c r="DB325">
        <v>130.5</v>
      </c>
    </row>
    <row r="326" spans="1:106" ht="17" thickBot="1" x14ac:dyDescent="0.25">
      <c r="Z326" s="22" t="s">
        <v>134</v>
      </c>
      <c r="AA326" s="23" t="s">
        <v>299</v>
      </c>
      <c r="DB326">
        <v>160.5</v>
      </c>
    </row>
    <row r="327" spans="1:106" x14ac:dyDescent="0.2">
      <c r="Z327" t="s">
        <v>216</v>
      </c>
      <c r="DB327">
        <v>104</v>
      </c>
    </row>
    <row r="328" spans="1:106" x14ac:dyDescent="0.2">
      <c r="Z328" s="4" t="s">
        <v>217</v>
      </c>
      <c r="DB328">
        <v>147.5</v>
      </c>
    </row>
    <row r="329" spans="1:106" x14ac:dyDescent="0.2">
      <c r="DB329">
        <v>79</v>
      </c>
    </row>
    <row r="330" spans="1:106" x14ac:dyDescent="0.2">
      <c r="DB330">
        <v>87</v>
      </c>
    </row>
    <row r="331" spans="1:106" x14ac:dyDescent="0.2">
      <c r="Z331" s="13" t="s">
        <v>146</v>
      </c>
      <c r="AA331" s="20"/>
      <c r="AB331" s="27">
        <v>0.108</v>
      </c>
      <c r="AC331" s="30" t="s">
        <v>7</v>
      </c>
      <c r="AD331" s="29" t="s">
        <v>15</v>
      </c>
      <c r="DA331" t="s">
        <v>238</v>
      </c>
      <c r="DB331" s="1">
        <f>AVERAGE(DB324:DB330)</f>
        <v>112.5</v>
      </c>
    </row>
    <row r="332" spans="1:106" ht="17" thickBot="1" x14ac:dyDescent="0.25">
      <c r="H332" s="43" t="s">
        <v>210</v>
      </c>
      <c r="I332" s="43" t="s">
        <v>210</v>
      </c>
      <c r="J332" s="43" t="s">
        <v>210</v>
      </c>
      <c r="O332" s="59" t="s">
        <v>300</v>
      </c>
      <c r="P332" s="59"/>
      <c r="R332" s="48" t="s">
        <v>273</v>
      </c>
      <c r="S332" s="45"/>
      <c r="T332" s="43" t="s">
        <v>210</v>
      </c>
      <c r="Z332" s="15" t="s">
        <v>91</v>
      </c>
      <c r="AA332">
        <f>SUM(N334:N338)</f>
        <v>0</v>
      </c>
      <c r="AB332" s="26">
        <f t="shared" ref="AB332:AB338" si="126">AA332*0.108</f>
        <v>0</v>
      </c>
      <c r="AC332" s="26">
        <f>AB332-AD332</f>
        <v>0</v>
      </c>
      <c r="AD332" s="24">
        <f>AB332*0.1</f>
        <v>0</v>
      </c>
    </row>
    <row r="333" spans="1:106" ht="17" thickBot="1" x14ac:dyDescent="0.25">
      <c r="A333" s="36">
        <v>43818</v>
      </c>
      <c r="B333" s="9" t="s">
        <v>81</v>
      </c>
      <c r="C333" s="10" t="s">
        <v>82</v>
      </c>
      <c r="D333" s="10" t="s">
        <v>83</v>
      </c>
      <c r="E333" s="10" t="s">
        <v>84</v>
      </c>
      <c r="F333" s="10" t="s">
        <v>85</v>
      </c>
      <c r="G333" s="10" t="s">
        <v>86</v>
      </c>
      <c r="H333" s="10" t="s">
        <v>87</v>
      </c>
      <c r="I333" s="10" t="s">
        <v>88</v>
      </c>
      <c r="J333" s="10" t="s">
        <v>89</v>
      </c>
      <c r="M333" s="36">
        <v>43818</v>
      </c>
      <c r="N333" s="9" t="s">
        <v>91</v>
      </c>
      <c r="O333" s="10" t="s">
        <v>92</v>
      </c>
      <c r="P333" s="10" t="s">
        <v>93</v>
      </c>
      <c r="Q333" s="10" t="s">
        <v>94</v>
      </c>
      <c r="R333" s="10" t="s">
        <v>95</v>
      </c>
      <c r="S333" s="10" t="s">
        <v>96</v>
      </c>
      <c r="T333" s="10" t="s">
        <v>97</v>
      </c>
      <c r="U333" s="10" t="s">
        <v>98</v>
      </c>
      <c r="V333" s="10" t="s">
        <v>99</v>
      </c>
      <c r="Z333" s="15" t="s">
        <v>92</v>
      </c>
      <c r="AA333">
        <f>SUM(O334:O338)</f>
        <v>0</v>
      </c>
      <c r="AB333" s="26">
        <f t="shared" si="126"/>
        <v>0</v>
      </c>
      <c r="AC333" s="26">
        <f t="shared" ref="AC333:AC338" si="127">AB333-AD333</f>
        <v>0</v>
      </c>
      <c r="AD333" s="24">
        <f t="shared" ref="AD333" si="128">AB333*0.1</f>
        <v>0</v>
      </c>
      <c r="DA333" s="6" t="s">
        <v>145</v>
      </c>
      <c r="DB333" s="6" t="s">
        <v>53</v>
      </c>
    </row>
    <row r="334" spans="1:106" x14ac:dyDescent="0.2">
      <c r="E334">
        <v>215.5</v>
      </c>
      <c r="G334">
        <v>173</v>
      </c>
      <c r="H334">
        <v>364</v>
      </c>
      <c r="I334">
        <v>240</v>
      </c>
      <c r="J334">
        <v>612.5</v>
      </c>
      <c r="P334">
        <v>98.5</v>
      </c>
      <c r="Q334">
        <v>27</v>
      </c>
      <c r="R334">
        <v>46</v>
      </c>
      <c r="S334">
        <v>13</v>
      </c>
      <c r="T334">
        <v>33</v>
      </c>
      <c r="U334">
        <v>15</v>
      </c>
      <c r="V334">
        <v>20.5</v>
      </c>
      <c r="Z334" s="15" t="s">
        <v>93</v>
      </c>
      <c r="AA334">
        <f>SUM(P334:P338)</f>
        <v>182.5</v>
      </c>
      <c r="AB334" s="26">
        <f t="shared" si="126"/>
        <v>19.71</v>
      </c>
      <c r="AC334" s="26">
        <f t="shared" si="127"/>
        <v>17.739000000000001</v>
      </c>
      <c r="AD334" s="24">
        <f>AB334*0.1</f>
        <v>1.9710000000000001</v>
      </c>
      <c r="DA334" s="32">
        <v>43894</v>
      </c>
      <c r="DB334">
        <v>69</v>
      </c>
    </row>
    <row r="335" spans="1:106" x14ac:dyDescent="0.2">
      <c r="H335">
        <v>130.5</v>
      </c>
      <c r="I335">
        <v>89</v>
      </c>
      <c r="J335">
        <v>511.5</v>
      </c>
      <c r="P335">
        <v>28.5</v>
      </c>
      <c r="Q335">
        <v>85</v>
      </c>
      <c r="R335">
        <v>15</v>
      </c>
      <c r="S335">
        <v>27.5</v>
      </c>
      <c r="T335">
        <v>24</v>
      </c>
      <c r="U335">
        <v>103.5</v>
      </c>
      <c r="V335">
        <v>58</v>
      </c>
      <c r="Z335" s="15" t="s">
        <v>94</v>
      </c>
      <c r="AA335">
        <f>SUM(Q334:Q338)</f>
        <v>352</v>
      </c>
      <c r="AB335" s="26">
        <f t="shared" si="126"/>
        <v>38.015999999999998</v>
      </c>
      <c r="AC335" s="26">
        <f t="shared" si="127"/>
        <v>34.214399999999998</v>
      </c>
      <c r="AD335" s="24">
        <f t="shared" ref="AD335:AD339" si="129">AB335*0.1</f>
        <v>3.8016000000000001</v>
      </c>
      <c r="DB335">
        <v>128</v>
      </c>
    </row>
    <row r="336" spans="1:106" x14ac:dyDescent="0.2">
      <c r="H336">
        <v>177.5</v>
      </c>
      <c r="I336">
        <v>86</v>
      </c>
      <c r="J336">
        <v>169</v>
      </c>
      <c r="P336">
        <v>41.5</v>
      </c>
      <c r="Q336">
        <v>41</v>
      </c>
      <c r="T336">
        <v>45</v>
      </c>
      <c r="V336">
        <v>16.5</v>
      </c>
      <c r="Z336" s="15" t="s">
        <v>95</v>
      </c>
      <c r="AA336">
        <f>SUM(R334:R338)</f>
        <v>61</v>
      </c>
      <c r="AB336" s="26">
        <f t="shared" si="126"/>
        <v>6.5880000000000001</v>
      </c>
      <c r="AC336" s="26">
        <f t="shared" si="127"/>
        <v>5.9291999999999998</v>
      </c>
      <c r="AD336" s="24">
        <f t="shared" si="129"/>
        <v>0.65880000000000005</v>
      </c>
      <c r="DB336">
        <v>154</v>
      </c>
    </row>
    <row r="337" spans="1:106" ht="17" thickBot="1" x14ac:dyDescent="0.25">
      <c r="H337">
        <v>590.5</v>
      </c>
      <c r="I337">
        <v>201.5</v>
      </c>
      <c r="J337">
        <v>352.5</v>
      </c>
      <c r="P337" s="60">
        <v>14</v>
      </c>
      <c r="Q337">
        <v>199</v>
      </c>
      <c r="T337">
        <v>55</v>
      </c>
      <c r="Z337" s="15" t="s">
        <v>96</v>
      </c>
      <c r="AA337">
        <f>SUM(S334:S338)</f>
        <v>40.5</v>
      </c>
      <c r="AB337" s="26">
        <f t="shared" si="126"/>
        <v>4.3739999999999997</v>
      </c>
      <c r="AC337" s="26">
        <f t="shared" si="127"/>
        <v>3.9365999999999994</v>
      </c>
      <c r="AD337" s="24">
        <f t="shared" si="129"/>
        <v>0.43740000000000001</v>
      </c>
      <c r="DB337">
        <v>142.5</v>
      </c>
    </row>
    <row r="338" spans="1:106" x14ac:dyDescent="0.2">
      <c r="I338">
        <v>339</v>
      </c>
      <c r="J338">
        <v>542</v>
      </c>
      <c r="K338" s="11" t="s">
        <v>102</v>
      </c>
      <c r="W338" s="11" t="s">
        <v>102</v>
      </c>
      <c r="Z338" s="15" t="s">
        <v>97</v>
      </c>
      <c r="AA338">
        <f>SUM(T334:T338)</f>
        <v>157</v>
      </c>
      <c r="AB338" s="26">
        <f t="shared" si="126"/>
        <v>16.956</v>
      </c>
      <c r="AC338" s="26">
        <f t="shared" si="127"/>
        <v>15.260399999999999</v>
      </c>
      <c r="AD338" s="24">
        <f t="shared" si="129"/>
        <v>1.6956</v>
      </c>
      <c r="DB338">
        <v>72.5</v>
      </c>
    </row>
    <row r="339" spans="1:106" ht="17" thickBot="1" x14ac:dyDescent="0.25">
      <c r="A339" s="1" t="s">
        <v>101</v>
      </c>
      <c r="B339" s="1" t="e">
        <f>AVERAGE(B334:B337)</f>
        <v>#DIV/0!</v>
      </c>
      <c r="C339" s="1" t="e">
        <f>AVERAGE(C334:C337)</f>
        <v>#DIV/0!</v>
      </c>
      <c r="D339" s="1" t="e">
        <f>AVERAGE(D334:D337)</f>
        <v>#DIV/0!</v>
      </c>
      <c r="E339" s="1">
        <f>AVERAGE(E334:E338)</f>
        <v>215.5</v>
      </c>
      <c r="F339" s="1" t="e">
        <f>AVERAGE(F334:F337)</f>
        <v>#DIV/0!</v>
      </c>
      <c r="G339" s="1">
        <f>AVERAGE(G334:G337)</f>
        <v>173</v>
      </c>
      <c r="H339" s="1">
        <f>AVERAGE(H334:H337)</f>
        <v>315.625</v>
      </c>
      <c r="I339" s="1">
        <f>AVERAGE(I334:I338)</f>
        <v>191.1</v>
      </c>
      <c r="J339" s="1">
        <f>AVERAGE(J334:J338)</f>
        <v>437.5</v>
      </c>
      <c r="K339" s="12">
        <f>AVERAGE(E339,G339:J339)</f>
        <v>266.54499999999996</v>
      </c>
      <c r="M339" s="1" t="s">
        <v>101</v>
      </c>
      <c r="N339" s="1" t="e">
        <f>AVERAGE(N334:N338)</f>
        <v>#DIV/0!</v>
      </c>
      <c r="O339" s="1" t="e">
        <f>AVERAGE(O334:O338)</f>
        <v>#DIV/0!</v>
      </c>
      <c r="P339" s="1">
        <f>AVERAGE(P334:P338)</f>
        <v>45.625</v>
      </c>
      <c r="Q339" s="1">
        <f t="shared" ref="Q339:V339" si="130">AVERAGE(Q334:Q338)</f>
        <v>88</v>
      </c>
      <c r="R339" s="1">
        <f t="shared" si="130"/>
        <v>30.5</v>
      </c>
      <c r="S339" s="1">
        <f t="shared" si="130"/>
        <v>20.25</v>
      </c>
      <c r="T339" s="1">
        <f t="shared" si="130"/>
        <v>39.25</v>
      </c>
      <c r="U339" s="1">
        <f t="shared" si="130"/>
        <v>59.25</v>
      </c>
      <c r="V339" s="1">
        <f t="shared" si="130"/>
        <v>31.666666666666668</v>
      </c>
      <c r="W339" s="12">
        <f>AVERAGE(P339:V339)</f>
        <v>44.93452380952381</v>
      </c>
      <c r="Z339" s="15" t="s">
        <v>98</v>
      </c>
      <c r="AA339">
        <f>SUM(U334:U338)</f>
        <v>118.5</v>
      </c>
      <c r="AB339" s="26">
        <f>AA339*0.108</f>
        <v>12.798</v>
      </c>
      <c r="AC339" s="26">
        <f>AB339-AD339</f>
        <v>11.5182</v>
      </c>
      <c r="AD339" s="24">
        <f t="shared" si="129"/>
        <v>1.2798</v>
      </c>
      <c r="DB339">
        <v>82</v>
      </c>
    </row>
    <row r="340" spans="1:106" x14ac:dyDescent="0.2">
      <c r="Z340" s="17" t="s">
        <v>99</v>
      </c>
      <c r="AA340" s="7">
        <f>SUM(V334:V338)</f>
        <v>95</v>
      </c>
      <c r="AB340" s="28">
        <f>AA340*0.108</f>
        <v>10.26</v>
      </c>
      <c r="AC340" s="28">
        <f t="shared" ref="AC340" si="131">AB340-AD340</f>
        <v>9.234</v>
      </c>
      <c r="AD340" s="25">
        <f>AB340*0.1</f>
        <v>1.026</v>
      </c>
      <c r="AQ340" s="16"/>
      <c r="DB340">
        <v>95</v>
      </c>
    </row>
    <row r="341" spans="1:106" x14ac:dyDescent="0.2">
      <c r="AQ341" s="16"/>
      <c r="DA341" t="s">
        <v>238</v>
      </c>
      <c r="DB341" s="1">
        <f>AVERAGE(DB334:DB340)</f>
        <v>106.14285714285714</v>
      </c>
    </row>
    <row r="342" spans="1:106" x14ac:dyDescent="0.2">
      <c r="Y342" s="33"/>
      <c r="Z342" s="7"/>
      <c r="AA342" s="7"/>
      <c r="AB342" s="7"/>
      <c r="AC342" s="7"/>
      <c r="AD342" s="7"/>
      <c r="AE342" s="7"/>
      <c r="AF342" s="7"/>
      <c r="AG342" s="7"/>
      <c r="AH342" s="7"/>
      <c r="AI342" s="7"/>
      <c r="AJ342" s="7"/>
      <c r="AK342" s="7"/>
      <c r="AL342" s="7"/>
      <c r="AM342" s="7"/>
      <c r="AN342" s="7"/>
      <c r="AO342" s="7"/>
      <c r="AP342" s="7"/>
      <c r="AQ342" s="18"/>
    </row>
    <row r="343" spans="1:106" x14ac:dyDescent="0.2">
      <c r="DA343" s="6" t="s">
        <v>145</v>
      </c>
      <c r="DB343" s="6" t="s">
        <v>53</v>
      </c>
    </row>
    <row r="344" spans="1:106" ht="17" thickBot="1" x14ac:dyDescent="0.25">
      <c r="Z344" s="22" t="s">
        <v>134</v>
      </c>
      <c r="AA344" s="23" t="s">
        <v>304</v>
      </c>
      <c r="DA344" s="32">
        <v>43901</v>
      </c>
      <c r="DB344">
        <v>132</v>
      </c>
    </row>
    <row r="345" spans="1:106" x14ac:dyDescent="0.2">
      <c r="Z345" t="s">
        <v>216</v>
      </c>
      <c r="DB345">
        <v>122.5</v>
      </c>
    </row>
    <row r="346" spans="1:106" x14ac:dyDescent="0.2">
      <c r="Z346" s="4" t="s">
        <v>217</v>
      </c>
      <c r="DB346">
        <v>58</v>
      </c>
    </row>
    <row r="347" spans="1:106" x14ac:dyDescent="0.2">
      <c r="DB347">
        <v>103</v>
      </c>
    </row>
    <row r="348" spans="1:106" x14ac:dyDescent="0.2">
      <c r="DB348">
        <v>69</v>
      </c>
    </row>
    <row r="349" spans="1:106" ht="17" thickBot="1" x14ac:dyDescent="0.25">
      <c r="H349" s="43" t="s">
        <v>210</v>
      </c>
      <c r="I349" s="43" t="s">
        <v>210</v>
      </c>
      <c r="J349" s="43" t="s">
        <v>210</v>
      </c>
      <c r="K349" s="43" t="s">
        <v>210</v>
      </c>
      <c r="R349" s="48" t="s">
        <v>273</v>
      </c>
      <c r="S349" s="45"/>
      <c r="T349" s="43" t="s">
        <v>210</v>
      </c>
      <c r="Z349" s="13" t="s">
        <v>146</v>
      </c>
      <c r="AA349" s="20"/>
      <c r="AB349" s="27">
        <v>0.108</v>
      </c>
      <c r="AC349" s="30" t="s">
        <v>7</v>
      </c>
      <c r="AD349" s="29" t="s">
        <v>15</v>
      </c>
      <c r="DB349">
        <v>86</v>
      </c>
    </row>
    <row r="350" spans="1:106" ht="17" thickBot="1" x14ac:dyDescent="0.25">
      <c r="A350" s="36">
        <v>43825</v>
      </c>
      <c r="B350" s="9" t="s">
        <v>81</v>
      </c>
      <c r="C350" s="10" t="s">
        <v>82</v>
      </c>
      <c r="D350" s="10" t="s">
        <v>83</v>
      </c>
      <c r="E350" s="10" t="s">
        <v>84</v>
      </c>
      <c r="F350" s="10" t="s">
        <v>85</v>
      </c>
      <c r="G350" s="10" t="s">
        <v>86</v>
      </c>
      <c r="H350" s="10" t="s">
        <v>87</v>
      </c>
      <c r="I350" s="10" t="s">
        <v>88</v>
      </c>
      <c r="J350" s="10" t="s">
        <v>89</v>
      </c>
      <c r="K350" s="10" t="s">
        <v>91</v>
      </c>
      <c r="N350" s="36">
        <v>43825</v>
      </c>
      <c r="O350" s="10" t="s">
        <v>92</v>
      </c>
      <c r="P350" s="10" t="s">
        <v>93</v>
      </c>
      <c r="Q350" s="10" t="s">
        <v>94</v>
      </c>
      <c r="R350" s="10" t="s">
        <v>95</v>
      </c>
      <c r="S350" s="10" t="s">
        <v>96</v>
      </c>
      <c r="T350" s="10" t="s">
        <v>97</v>
      </c>
      <c r="U350" s="10" t="s">
        <v>98</v>
      </c>
      <c r="V350" s="10" t="s">
        <v>99</v>
      </c>
      <c r="Z350" s="15" t="s">
        <v>91</v>
      </c>
      <c r="AB350" s="26"/>
      <c r="AC350" s="26"/>
      <c r="AD350" s="24"/>
      <c r="DB350">
        <v>70</v>
      </c>
    </row>
    <row r="351" spans="1:106" x14ac:dyDescent="0.2">
      <c r="E351">
        <v>186</v>
      </c>
      <c r="G351">
        <v>150.5</v>
      </c>
      <c r="H351">
        <v>329.5</v>
      </c>
      <c r="I351">
        <v>221.5</v>
      </c>
      <c r="J351">
        <v>415.5</v>
      </c>
      <c r="K351">
        <v>215</v>
      </c>
      <c r="P351">
        <v>25.5</v>
      </c>
      <c r="Q351">
        <v>37.5</v>
      </c>
      <c r="R351">
        <v>13.5</v>
      </c>
      <c r="S351">
        <v>25.5</v>
      </c>
      <c r="T351">
        <v>21</v>
      </c>
      <c r="U351">
        <v>14.5</v>
      </c>
      <c r="V351">
        <v>54.5</v>
      </c>
      <c r="Z351" s="15" t="s">
        <v>92</v>
      </c>
      <c r="AA351">
        <f>SUM(O351:O355)</f>
        <v>0</v>
      </c>
      <c r="AB351" s="26">
        <f t="shared" ref="AB351:AB356" si="132">AA351*0.108</f>
        <v>0</v>
      </c>
      <c r="AC351" s="26">
        <f t="shared" ref="AC351:AC356" si="133">AB351-AD351</f>
        <v>0</v>
      </c>
      <c r="AD351" s="24">
        <f t="shared" ref="AD351" si="134">AB351*0.1</f>
        <v>0</v>
      </c>
      <c r="DB351">
        <v>115</v>
      </c>
    </row>
    <row r="352" spans="1:106" x14ac:dyDescent="0.2">
      <c r="H352">
        <v>490.5</v>
      </c>
      <c r="I352">
        <v>81</v>
      </c>
      <c r="J352">
        <v>299</v>
      </c>
      <c r="P352">
        <v>35.5</v>
      </c>
      <c r="Q352">
        <v>24.5</v>
      </c>
      <c r="R352">
        <v>40.5</v>
      </c>
      <c r="T352">
        <v>40</v>
      </c>
      <c r="U352">
        <v>95</v>
      </c>
      <c r="V352">
        <v>19.5</v>
      </c>
      <c r="Z352" s="15" t="s">
        <v>93</v>
      </c>
      <c r="AA352">
        <f>SUM(P351:P355)</f>
        <v>147.5</v>
      </c>
      <c r="AB352" s="26">
        <f t="shared" si="132"/>
        <v>15.93</v>
      </c>
      <c r="AC352" s="26">
        <f t="shared" si="133"/>
        <v>14.337</v>
      </c>
      <c r="AD352" s="24">
        <f>AB352*0.1</f>
        <v>1.593</v>
      </c>
      <c r="DA352" t="s">
        <v>446</v>
      </c>
      <c r="DB352" s="1">
        <f>AVERAGE(DB344:DB351)</f>
        <v>94.4375</v>
      </c>
    </row>
    <row r="353" spans="1:106" x14ac:dyDescent="0.2">
      <c r="H353">
        <v>173.5</v>
      </c>
      <c r="I353">
        <v>319</v>
      </c>
      <c r="J353">
        <v>505.5</v>
      </c>
      <c r="P353">
        <v>86.5</v>
      </c>
      <c r="Q353">
        <v>189</v>
      </c>
      <c r="T353">
        <v>52</v>
      </c>
      <c r="V353">
        <v>15</v>
      </c>
      <c r="Z353" s="15" t="s">
        <v>94</v>
      </c>
      <c r="AA353">
        <f>SUM(Q351:Q355)</f>
        <v>329.5</v>
      </c>
      <c r="AB353" s="26">
        <f t="shared" si="132"/>
        <v>35.585999999999999</v>
      </c>
      <c r="AC353" s="26">
        <f t="shared" si="133"/>
        <v>32.0274</v>
      </c>
      <c r="AD353" s="24">
        <f t="shared" ref="AD353:AD357" si="135">AB353*0.1</f>
        <v>3.5586000000000002</v>
      </c>
    </row>
    <row r="354" spans="1:106" ht="17" thickBot="1" x14ac:dyDescent="0.25">
      <c r="H354">
        <v>114.5</v>
      </c>
      <c r="I354">
        <v>179.5</v>
      </c>
      <c r="J354">
        <v>153</v>
      </c>
      <c r="Q354">
        <v>78.5</v>
      </c>
      <c r="T354">
        <v>27.5</v>
      </c>
      <c r="Z354" s="15" t="s">
        <v>95</v>
      </c>
      <c r="AA354">
        <f>SUM(R351:R355)</f>
        <v>54</v>
      </c>
      <c r="AB354" s="26">
        <f t="shared" si="132"/>
        <v>5.8319999999999999</v>
      </c>
      <c r="AC354" s="26">
        <f t="shared" si="133"/>
        <v>5.2488000000000001</v>
      </c>
      <c r="AD354" s="24">
        <f t="shared" si="135"/>
        <v>0.58320000000000005</v>
      </c>
      <c r="AQ354" s="16"/>
      <c r="DA354" s="6" t="s">
        <v>145</v>
      </c>
      <c r="DB354" s="6" t="s">
        <v>53</v>
      </c>
    </row>
    <row r="355" spans="1:106" x14ac:dyDescent="0.2">
      <c r="I355">
        <v>79</v>
      </c>
      <c r="J355">
        <v>430.5</v>
      </c>
      <c r="L355" s="11" t="s">
        <v>102</v>
      </c>
      <c r="W355" s="11" t="s">
        <v>102</v>
      </c>
      <c r="Z355" s="15" t="s">
        <v>96</v>
      </c>
      <c r="AA355">
        <f>SUM(S351:S355)</f>
        <v>25.5</v>
      </c>
      <c r="AB355" s="26">
        <f t="shared" si="132"/>
        <v>2.754</v>
      </c>
      <c r="AC355" s="26">
        <f t="shared" si="133"/>
        <v>2.4786000000000001</v>
      </c>
      <c r="AD355" s="24">
        <f t="shared" si="135"/>
        <v>0.27540000000000003</v>
      </c>
      <c r="AQ355" s="16"/>
      <c r="DA355" s="32">
        <v>43909</v>
      </c>
      <c r="DB355">
        <v>211.5</v>
      </c>
    </row>
    <row r="356" spans="1:106" ht="17" thickBot="1" x14ac:dyDescent="0.25">
      <c r="A356" s="1" t="s">
        <v>101</v>
      </c>
      <c r="B356" s="1" t="e">
        <f>AVERAGE(B351:B354)</f>
        <v>#DIV/0!</v>
      </c>
      <c r="C356" s="1" t="e">
        <f>AVERAGE(C351:C354)</f>
        <v>#DIV/0!</v>
      </c>
      <c r="D356" s="1" t="e">
        <f>AVERAGE(D351:D354)</f>
        <v>#DIV/0!</v>
      </c>
      <c r="E356" s="1">
        <f>AVERAGE(E351:E355)</f>
        <v>186</v>
      </c>
      <c r="F356" s="1" t="e">
        <f>AVERAGE(F351:F354)</f>
        <v>#DIV/0!</v>
      </c>
      <c r="G356" s="1">
        <f>AVERAGE(G351:G354)</f>
        <v>150.5</v>
      </c>
      <c r="H356" s="1">
        <f>AVERAGE(H351:H354)</f>
        <v>277</v>
      </c>
      <c r="I356" s="1">
        <f>AVERAGE(I351:I355)</f>
        <v>176</v>
      </c>
      <c r="J356" s="1">
        <f>AVERAGE(J351:J355)</f>
        <v>360.7</v>
      </c>
      <c r="K356" s="1">
        <f>AVERAGE(K351:K355)</f>
        <v>215</v>
      </c>
      <c r="L356" s="12">
        <f>AVERAGE(E356,G356:J356)</f>
        <v>230.04000000000002</v>
      </c>
      <c r="N356" s="1" t="s">
        <v>101</v>
      </c>
      <c r="O356" s="1" t="e">
        <f>AVERAGE(O351:O355)</f>
        <v>#DIV/0!</v>
      </c>
      <c r="P356" s="1">
        <f>AVERAGE(P351:P355)</f>
        <v>49.166666666666664</v>
      </c>
      <c r="Q356" s="1">
        <f>AVERAGE(Q351:Q355)</f>
        <v>82.375</v>
      </c>
      <c r="R356" s="1">
        <f t="shared" ref="R356:V356" si="136">AVERAGE(R351:R355)</f>
        <v>27</v>
      </c>
      <c r="S356" s="1">
        <f t="shared" si="136"/>
        <v>25.5</v>
      </c>
      <c r="T356" s="1">
        <f t="shared" si="136"/>
        <v>35.125</v>
      </c>
      <c r="U356" s="1">
        <f t="shared" si="136"/>
        <v>54.75</v>
      </c>
      <c r="V356" s="1">
        <f t="shared" si="136"/>
        <v>29.666666666666668</v>
      </c>
      <c r="W356" s="12">
        <f>AVERAGE(P356:V356)</f>
        <v>43.369047619047613</v>
      </c>
      <c r="Z356" s="15" t="s">
        <v>97</v>
      </c>
      <c r="AA356">
        <f>SUM(T351:T355)</f>
        <v>140.5</v>
      </c>
      <c r="AB356" s="26">
        <f t="shared" si="132"/>
        <v>15.173999999999999</v>
      </c>
      <c r="AC356" s="26">
        <f t="shared" si="133"/>
        <v>13.656599999999999</v>
      </c>
      <c r="AD356" s="24">
        <f t="shared" si="135"/>
        <v>1.5174000000000001</v>
      </c>
      <c r="AQ356" s="16"/>
      <c r="DB356">
        <v>97.5</v>
      </c>
    </row>
    <row r="357" spans="1:106" x14ac:dyDescent="0.2">
      <c r="Z357" s="15" t="s">
        <v>98</v>
      </c>
      <c r="AA357">
        <f>SUM(U351:U355)</f>
        <v>109.5</v>
      </c>
      <c r="AB357" s="26">
        <f>AA357*0.108</f>
        <v>11.826000000000001</v>
      </c>
      <c r="AC357" s="26">
        <f>AB357-AD357</f>
        <v>10.6434</v>
      </c>
      <c r="AD357" s="24">
        <f t="shared" si="135"/>
        <v>1.1826000000000001</v>
      </c>
      <c r="AQ357" s="16"/>
      <c r="DB357">
        <v>174</v>
      </c>
    </row>
    <row r="358" spans="1:106" x14ac:dyDescent="0.2">
      <c r="Z358" s="17" t="s">
        <v>99</v>
      </c>
      <c r="AA358" s="7">
        <f>SUM(V351:V355)</f>
        <v>89</v>
      </c>
      <c r="AB358" s="28">
        <f>AA358*0.108</f>
        <v>9.6120000000000001</v>
      </c>
      <c r="AC358" s="28">
        <f t="shared" ref="AC358" si="137">AB358-AD358</f>
        <v>8.6508000000000003</v>
      </c>
      <c r="AD358" s="25">
        <f>AB358*0.1</f>
        <v>0.96120000000000005</v>
      </c>
      <c r="AQ358" s="16"/>
      <c r="DB358">
        <v>107</v>
      </c>
    </row>
    <row r="359" spans="1:106" x14ac:dyDescent="0.2">
      <c r="AQ359" s="16"/>
      <c r="DB359">
        <v>196.5</v>
      </c>
    </row>
    <row r="360" spans="1:106" x14ac:dyDescent="0.2">
      <c r="Y360" s="33"/>
      <c r="Z360" s="7"/>
      <c r="AA360" s="7"/>
      <c r="AB360" s="7"/>
      <c r="AC360" s="7"/>
      <c r="AD360" s="7"/>
      <c r="AE360" s="7"/>
      <c r="AF360" s="7"/>
      <c r="AG360" s="7"/>
      <c r="AH360" s="7"/>
      <c r="AI360" s="7"/>
      <c r="AJ360" s="7"/>
      <c r="AK360" s="7"/>
      <c r="AL360" s="7"/>
      <c r="AM360" s="7"/>
      <c r="AN360" s="7"/>
      <c r="AO360" s="7"/>
      <c r="AP360" s="7"/>
      <c r="AQ360" s="18"/>
      <c r="DA360" t="s">
        <v>516</v>
      </c>
      <c r="DB360" s="1">
        <f>AVERAGE(DB355:DB359)</f>
        <v>157.30000000000001</v>
      </c>
    </row>
    <row r="362" spans="1:106" ht="17" thickBot="1" x14ac:dyDescent="0.25">
      <c r="Z362" s="22" t="s">
        <v>134</v>
      </c>
      <c r="AA362" s="23" t="s">
        <v>303</v>
      </c>
      <c r="DA362" s="6" t="s">
        <v>145</v>
      </c>
      <c r="DB362" s="6" t="s">
        <v>53</v>
      </c>
    </row>
    <row r="363" spans="1:106" x14ac:dyDescent="0.2">
      <c r="Z363" t="s">
        <v>216</v>
      </c>
      <c r="DA363" s="32">
        <v>43916</v>
      </c>
      <c r="DB363">
        <v>177.5</v>
      </c>
    </row>
    <row r="364" spans="1:106" x14ac:dyDescent="0.2">
      <c r="Z364" s="4" t="s">
        <v>217</v>
      </c>
      <c r="DB364">
        <v>137</v>
      </c>
    </row>
    <row r="365" spans="1:106" x14ac:dyDescent="0.2">
      <c r="DB365">
        <v>95</v>
      </c>
    </row>
    <row r="366" spans="1:106" ht="17" thickBot="1" x14ac:dyDescent="0.25">
      <c r="H366" s="43" t="s">
        <v>210</v>
      </c>
      <c r="I366" s="43" t="s">
        <v>210</v>
      </c>
      <c r="J366" s="43" t="s">
        <v>210</v>
      </c>
      <c r="K366" s="43" t="s">
        <v>210</v>
      </c>
      <c r="P366" s="59" t="s">
        <v>302</v>
      </c>
      <c r="Q366" s="59"/>
      <c r="R366" s="48" t="s">
        <v>273</v>
      </c>
      <c r="S366" s="45"/>
      <c r="T366" s="43" t="s">
        <v>210</v>
      </c>
      <c r="DB366">
        <v>170</v>
      </c>
    </row>
    <row r="367" spans="1:106" ht="17" thickBot="1" x14ac:dyDescent="0.25">
      <c r="A367" s="36">
        <v>43833</v>
      </c>
      <c r="B367" s="9" t="s">
        <v>81</v>
      </c>
      <c r="C367" s="10" t="s">
        <v>82</v>
      </c>
      <c r="D367" s="10" t="s">
        <v>83</v>
      </c>
      <c r="E367" s="10" t="s">
        <v>84</v>
      </c>
      <c r="F367" s="10" t="s">
        <v>85</v>
      </c>
      <c r="G367" s="10" t="s">
        <v>86</v>
      </c>
      <c r="H367" s="10" t="s">
        <v>87</v>
      </c>
      <c r="I367" s="10" t="s">
        <v>88</v>
      </c>
      <c r="J367" s="10" t="s">
        <v>89</v>
      </c>
      <c r="K367" s="10" t="s">
        <v>91</v>
      </c>
      <c r="N367" s="36">
        <v>43833</v>
      </c>
      <c r="O367" s="10" t="s">
        <v>92</v>
      </c>
      <c r="P367" s="10" t="s">
        <v>93</v>
      </c>
      <c r="Q367" s="10" t="s">
        <v>94</v>
      </c>
      <c r="R367" s="10" t="s">
        <v>95</v>
      </c>
      <c r="S367" s="10" t="s">
        <v>96</v>
      </c>
      <c r="T367" s="10" t="s">
        <v>97</v>
      </c>
      <c r="U367" s="10" t="s">
        <v>98</v>
      </c>
      <c r="V367" s="10" t="s">
        <v>99</v>
      </c>
      <c r="Z367" s="13" t="s">
        <v>146</v>
      </c>
      <c r="AA367" s="20"/>
      <c r="AB367" s="27">
        <v>0.108</v>
      </c>
      <c r="AC367" s="30" t="s">
        <v>7</v>
      </c>
      <c r="AD367" s="29" t="s">
        <v>15</v>
      </c>
      <c r="DA367" t="s">
        <v>282</v>
      </c>
      <c r="DB367" s="1">
        <f>AVERAGE(DB363:DB366)</f>
        <v>144.875</v>
      </c>
    </row>
    <row r="368" spans="1:106" x14ac:dyDescent="0.2">
      <c r="H368">
        <v>111</v>
      </c>
      <c r="I368">
        <v>71.5</v>
      </c>
      <c r="J368">
        <v>295</v>
      </c>
      <c r="K368">
        <v>200.5</v>
      </c>
      <c r="Q368">
        <v>32</v>
      </c>
      <c r="R368">
        <v>38</v>
      </c>
      <c r="T368">
        <v>37</v>
      </c>
      <c r="U368">
        <v>12.5</v>
      </c>
      <c r="Z368" s="15" t="s">
        <v>91</v>
      </c>
      <c r="AB368" s="26"/>
      <c r="AC368" s="26"/>
      <c r="AD368" s="24"/>
    </row>
    <row r="369" spans="1:107" x14ac:dyDescent="0.2">
      <c r="H369">
        <v>166.5</v>
      </c>
      <c r="I369">
        <v>186</v>
      </c>
      <c r="J369">
        <v>143.5</v>
      </c>
      <c r="Q369">
        <v>151.5</v>
      </c>
      <c r="R369">
        <v>12</v>
      </c>
      <c r="T369">
        <v>19</v>
      </c>
      <c r="U369">
        <v>105.5</v>
      </c>
      <c r="Z369" s="15" t="s">
        <v>92</v>
      </c>
      <c r="AA369">
        <f>SUM(O368:O372)</f>
        <v>0</v>
      </c>
      <c r="AB369" s="26">
        <f t="shared" ref="AB369:AB374" si="138">AA369*0.108</f>
        <v>0</v>
      </c>
      <c r="AC369" s="26">
        <f t="shared" ref="AC369:AC374" si="139">AB369-AD369</f>
        <v>0</v>
      </c>
      <c r="AD369" s="24">
        <f t="shared" ref="AD369" si="140">AB369*0.1</f>
        <v>0</v>
      </c>
      <c r="DA369" s="48" t="s">
        <v>229</v>
      </c>
      <c r="DB369" s="48"/>
    </row>
    <row r="370" spans="1:107" x14ac:dyDescent="0.2">
      <c r="H370">
        <v>322</v>
      </c>
      <c r="I370">
        <v>158</v>
      </c>
      <c r="J370">
        <v>471</v>
      </c>
      <c r="Q370">
        <v>72</v>
      </c>
      <c r="T370">
        <v>26</v>
      </c>
      <c r="U370" s="60">
        <v>23.5</v>
      </c>
      <c r="Z370" s="15" t="s">
        <v>93</v>
      </c>
      <c r="AA370">
        <f>SUM(P368:P372)</f>
        <v>0</v>
      </c>
      <c r="AB370" s="26">
        <f t="shared" si="138"/>
        <v>0</v>
      </c>
      <c r="AC370" s="26">
        <f t="shared" si="139"/>
        <v>0</v>
      </c>
      <c r="AD370" s="24">
        <f>AB370*0.1</f>
        <v>0</v>
      </c>
    </row>
    <row r="371" spans="1:107" ht="17" thickBot="1" x14ac:dyDescent="0.25">
      <c r="H371">
        <v>516.5</v>
      </c>
      <c r="I371">
        <v>78</v>
      </c>
      <c r="J371">
        <v>402.5</v>
      </c>
      <c r="Q371">
        <v>23</v>
      </c>
      <c r="T371">
        <v>48</v>
      </c>
      <c r="Z371" s="15" t="s">
        <v>94</v>
      </c>
      <c r="AA371">
        <f>SUM(Q368:Q372)</f>
        <v>278.5</v>
      </c>
      <c r="AB371" s="26">
        <f t="shared" si="138"/>
        <v>30.077999999999999</v>
      </c>
      <c r="AC371" s="26">
        <f t="shared" si="139"/>
        <v>27.0702</v>
      </c>
      <c r="AD371" s="24">
        <f t="shared" ref="AD371:AD375" si="141">AB371*0.1</f>
        <v>3.0078</v>
      </c>
      <c r="DA371" s="6" t="s">
        <v>145</v>
      </c>
      <c r="DB371" s="6" t="s">
        <v>53</v>
      </c>
    </row>
    <row r="372" spans="1:107" x14ac:dyDescent="0.2">
      <c r="I372">
        <v>281.5</v>
      </c>
      <c r="J372">
        <v>516.5</v>
      </c>
      <c r="L372" s="11" t="s">
        <v>102</v>
      </c>
      <c r="W372" s="11" t="s">
        <v>102</v>
      </c>
      <c r="Z372" s="15" t="s">
        <v>95</v>
      </c>
      <c r="AA372">
        <f>SUM(R368:R372)</f>
        <v>50</v>
      </c>
      <c r="AB372" s="26">
        <f t="shared" si="138"/>
        <v>5.4</v>
      </c>
      <c r="AC372" s="26">
        <f t="shared" si="139"/>
        <v>4.8600000000000003</v>
      </c>
      <c r="AD372" s="24">
        <f t="shared" si="141"/>
        <v>0.54</v>
      </c>
      <c r="AQ372" s="16"/>
      <c r="DA372" s="32">
        <v>43930</v>
      </c>
      <c r="DB372">
        <v>107.5</v>
      </c>
    </row>
    <row r="373" spans="1:107" ht="17" thickBot="1" x14ac:dyDescent="0.25">
      <c r="A373" s="1" t="s">
        <v>101</v>
      </c>
      <c r="B373" s="1" t="e">
        <f>AVERAGE(B368:B371)</f>
        <v>#DIV/0!</v>
      </c>
      <c r="C373" s="1" t="e">
        <f>AVERAGE(C368:C371)</f>
        <v>#DIV/0!</v>
      </c>
      <c r="D373" s="1" t="e">
        <f>AVERAGE(D368:D371)</f>
        <v>#DIV/0!</v>
      </c>
      <c r="E373" s="1" t="e">
        <f>AVERAGE(E368:E372)</f>
        <v>#DIV/0!</v>
      </c>
      <c r="F373" s="1" t="e">
        <f>AVERAGE(F368:F371)</f>
        <v>#DIV/0!</v>
      </c>
      <c r="G373" s="1" t="e">
        <f>AVERAGE(G368:G371)</f>
        <v>#DIV/0!</v>
      </c>
      <c r="H373" s="1">
        <f>AVERAGE(H368:H371)</f>
        <v>279</v>
      </c>
      <c r="I373" s="1">
        <f>AVERAGE(I368:I372)</f>
        <v>155</v>
      </c>
      <c r="J373" s="1">
        <f>AVERAGE(J368:J372)</f>
        <v>365.7</v>
      </c>
      <c r="K373" s="1">
        <f>AVERAGE(K368:K372)</f>
        <v>200.5</v>
      </c>
      <c r="L373" s="12">
        <f>AVERAGE(H373:K373)</f>
        <v>250.05</v>
      </c>
      <c r="N373" s="1" t="s">
        <v>101</v>
      </c>
      <c r="O373" s="1" t="e">
        <f>AVERAGE(O368:O372)</f>
        <v>#DIV/0!</v>
      </c>
      <c r="P373" s="1" t="e">
        <f>AVERAGE(P368:P372)</f>
        <v>#DIV/0!</v>
      </c>
      <c r="Q373" s="1">
        <f t="shared" ref="Q373:V373" si="142">AVERAGE(Q368:Q372)</f>
        <v>69.625</v>
      </c>
      <c r="R373" s="1">
        <f t="shared" si="142"/>
        <v>25</v>
      </c>
      <c r="S373" s="1" t="e">
        <f t="shared" si="142"/>
        <v>#DIV/0!</v>
      </c>
      <c r="T373" s="1">
        <f t="shared" si="142"/>
        <v>32.5</v>
      </c>
      <c r="U373" s="1">
        <f t="shared" si="142"/>
        <v>47.166666666666664</v>
      </c>
      <c r="V373" s="1" t="e">
        <f t="shared" si="142"/>
        <v>#DIV/0!</v>
      </c>
      <c r="W373" s="12">
        <f>AVERAGE(Q373:R373,T373:U373)</f>
        <v>43.572916666666664</v>
      </c>
      <c r="Z373" s="15" t="s">
        <v>96</v>
      </c>
      <c r="AA373">
        <f>SUM(S368:S372)</f>
        <v>0</v>
      </c>
      <c r="AB373" s="26">
        <f t="shared" si="138"/>
        <v>0</v>
      </c>
      <c r="AC373" s="26">
        <f t="shared" si="139"/>
        <v>0</v>
      </c>
      <c r="AD373" s="24">
        <f t="shared" si="141"/>
        <v>0</v>
      </c>
      <c r="AQ373" s="16"/>
      <c r="DB373">
        <v>109.5</v>
      </c>
    </row>
    <row r="374" spans="1:107" x14ac:dyDescent="0.2">
      <c r="Z374" s="15" t="s">
        <v>97</v>
      </c>
      <c r="AA374">
        <f>SUM(T368:T372)</f>
        <v>130</v>
      </c>
      <c r="AB374" s="26">
        <f t="shared" si="138"/>
        <v>14.04</v>
      </c>
      <c r="AC374" s="26">
        <f t="shared" si="139"/>
        <v>12.635999999999999</v>
      </c>
      <c r="AD374" s="24">
        <f t="shared" si="141"/>
        <v>1.4039999999999999</v>
      </c>
      <c r="AQ374" s="16"/>
      <c r="DB374">
        <v>145</v>
      </c>
    </row>
    <row r="375" spans="1:107" x14ac:dyDescent="0.2">
      <c r="Z375" s="15" t="s">
        <v>98</v>
      </c>
      <c r="AA375">
        <f>SUM(U368:U372)</f>
        <v>141.5</v>
      </c>
      <c r="AB375" s="26">
        <f>AA375*0.108</f>
        <v>15.282</v>
      </c>
      <c r="AC375" s="26">
        <f>AB375-AD375</f>
        <v>13.7538</v>
      </c>
      <c r="AD375" s="24">
        <f t="shared" si="141"/>
        <v>1.5282</v>
      </c>
      <c r="AQ375" s="16"/>
      <c r="DA375" t="s">
        <v>543</v>
      </c>
      <c r="DB375" s="1">
        <f>AVERAGE(DB372:DB374)</f>
        <v>120.66666666666667</v>
      </c>
    </row>
    <row r="376" spans="1:107" x14ac:dyDescent="0.2">
      <c r="Z376" s="17" t="s">
        <v>99</v>
      </c>
      <c r="AA376" s="7">
        <f>SUM(V368:V372)</f>
        <v>0</v>
      </c>
      <c r="AB376" s="28">
        <f>AA376*0.108</f>
        <v>0</v>
      </c>
      <c r="AC376" s="28">
        <f t="shared" ref="AC376" si="143">AB376-AD376</f>
        <v>0</v>
      </c>
      <c r="AD376" s="25">
        <f>AB376*0.1</f>
        <v>0</v>
      </c>
      <c r="AQ376" s="16"/>
    </row>
    <row r="377" spans="1:107" x14ac:dyDescent="0.2">
      <c r="AQ377" s="16"/>
      <c r="DA377" s="48" t="s">
        <v>229</v>
      </c>
      <c r="DB377" s="48"/>
    </row>
    <row r="378" spans="1:107" x14ac:dyDescent="0.2">
      <c r="Y378" s="33"/>
      <c r="Z378" s="7"/>
      <c r="AA378" s="7"/>
      <c r="AB378" s="7"/>
      <c r="AC378" s="7"/>
      <c r="AD378" s="7"/>
      <c r="AE378" s="7"/>
      <c r="AF378" s="7"/>
      <c r="AG378" s="7"/>
      <c r="AH378" s="7"/>
      <c r="AI378" s="7"/>
      <c r="AJ378" s="7"/>
      <c r="AK378" s="7"/>
      <c r="AL378" s="7"/>
      <c r="AM378" s="7"/>
      <c r="AN378" s="7"/>
      <c r="AO378" s="7"/>
      <c r="AP378" s="7"/>
      <c r="AQ378" s="18"/>
    </row>
    <row r="379" spans="1:107" x14ac:dyDescent="0.2">
      <c r="DA379" s="6" t="s">
        <v>145</v>
      </c>
      <c r="DB379" s="6" t="s">
        <v>53</v>
      </c>
    </row>
    <row r="380" spans="1:107" ht="17" thickBot="1" x14ac:dyDescent="0.25">
      <c r="Z380" s="22" t="s">
        <v>134</v>
      </c>
      <c r="AA380" s="23" t="s">
        <v>310</v>
      </c>
      <c r="DA380" s="32">
        <v>43944</v>
      </c>
      <c r="DB380">
        <v>71.5</v>
      </c>
    </row>
    <row r="381" spans="1:107" x14ac:dyDescent="0.2">
      <c r="Z381" t="s">
        <v>216</v>
      </c>
      <c r="DB381">
        <v>181.5</v>
      </c>
    </row>
    <row r="382" spans="1:107" x14ac:dyDescent="0.2">
      <c r="Z382" s="4" t="s">
        <v>217</v>
      </c>
      <c r="DA382" t="s">
        <v>544</v>
      </c>
      <c r="DB382" s="1">
        <f>AVERAGE(DB380:DB381)</f>
        <v>126.5</v>
      </c>
      <c r="DC382" s="39" t="s">
        <v>545</v>
      </c>
    </row>
    <row r="385" spans="1:43" x14ac:dyDescent="0.2">
      <c r="Z385" s="13" t="s">
        <v>146</v>
      </c>
      <c r="AA385" s="20"/>
      <c r="AB385" s="27">
        <v>0.108</v>
      </c>
      <c r="AC385" s="30" t="s">
        <v>7</v>
      </c>
      <c r="AD385" s="29" t="s">
        <v>15</v>
      </c>
    </row>
    <row r="386" spans="1:43" ht="17" thickBot="1" x14ac:dyDescent="0.25">
      <c r="H386" s="43" t="s">
        <v>210</v>
      </c>
      <c r="I386" s="43" t="s">
        <v>210</v>
      </c>
      <c r="J386" s="43" t="s">
        <v>210</v>
      </c>
      <c r="K386" s="43" t="s">
        <v>210</v>
      </c>
      <c r="P386" s="59" t="s">
        <v>311</v>
      </c>
      <c r="Q386" s="59"/>
      <c r="R386" s="4"/>
      <c r="T386" s="43" t="s">
        <v>210</v>
      </c>
      <c r="Z386" s="15" t="s">
        <v>91</v>
      </c>
      <c r="AB386" s="26"/>
      <c r="AC386" s="26"/>
      <c r="AD386" s="24"/>
    </row>
    <row r="387" spans="1:43" ht="17" thickBot="1" x14ac:dyDescent="0.25">
      <c r="A387" s="36">
        <v>43838</v>
      </c>
      <c r="B387" s="9" t="s">
        <v>81</v>
      </c>
      <c r="C387" s="10" t="s">
        <v>82</v>
      </c>
      <c r="D387" s="10" t="s">
        <v>83</v>
      </c>
      <c r="E387" s="10" t="s">
        <v>84</v>
      </c>
      <c r="F387" s="10" t="s">
        <v>85</v>
      </c>
      <c r="G387" s="10" t="s">
        <v>86</v>
      </c>
      <c r="H387" s="10" t="s">
        <v>87</v>
      </c>
      <c r="I387" s="10" t="s">
        <v>88</v>
      </c>
      <c r="J387" s="10" t="s">
        <v>89</v>
      </c>
      <c r="K387" s="10" t="s">
        <v>91</v>
      </c>
      <c r="N387" s="36">
        <v>43838</v>
      </c>
      <c r="O387" s="10" t="s">
        <v>92</v>
      </c>
      <c r="P387" s="10" t="s">
        <v>93</v>
      </c>
      <c r="Q387" s="10" t="s">
        <v>94</v>
      </c>
      <c r="R387" s="10" t="s">
        <v>95</v>
      </c>
      <c r="S387" s="10" t="s">
        <v>96</v>
      </c>
      <c r="T387" s="10" t="s">
        <v>97</v>
      </c>
      <c r="U387" s="10" t="s">
        <v>98</v>
      </c>
      <c r="V387" s="10" t="s">
        <v>99</v>
      </c>
      <c r="Z387" s="15" t="s">
        <v>92</v>
      </c>
      <c r="AA387">
        <f>SUM(O388:O392)</f>
        <v>0</v>
      </c>
      <c r="AB387" s="26">
        <f t="shared" ref="AB387:AB392" si="144">AA387*0.108</f>
        <v>0</v>
      </c>
      <c r="AC387" s="26">
        <f t="shared" ref="AC387:AC392" si="145">AB387-AD387</f>
        <v>0</v>
      </c>
      <c r="AD387" s="24">
        <f t="shared" ref="AD387" si="146">AB387*0.1</f>
        <v>0</v>
      </c>
    </row>
    <row r="388" spans="1:43" x14ac:dyDescent="0.2">
      <c r="H388">
        <v>495</v>
      </c>
      <c r="I388">
        <v>162.5</v>
      </c>
      <c r="J388">
        <v>245</v>
      </c>
      <c r="K388">
        <v>183</v>
      </c>
      <c r="Q388">
        <v>193.5</v>
      </c>
      <c r="T388">
        <v>33.5</v>
      </c>
      <c r="U388">
        <v>124.5</v>
      </c>
      <c r="Z388" s="15" t="s">
        <v>93</v>
      </c>
      <c r="AA388">
        <f>SUM(P388:P392)</f>
        <v>0</v>
      </c>
      <c r="AB388" s="26">
        <f t="shared" si="144"/>
        <v>0</v>
      </c>
      <c r="AC388" s="26">
        <f t="shared" si="145"/>
        <v>0</v>
      </c>
      <c r="AD388" s="24">
        <f>AB388*0.1</f>
        <v>0</v>
      </c>
    </row>
    <row r="389" spans="1:43" x14ac:dyDescent="0.2">
      <c r="H389">
        <v>149.5</v>
      </c>
      <c r="I389">
        <v>161.5</v>
      </c>
      <c r="J389">
        <v>419</v>
      </c>
      <c r="Q389">
        <v>21</v>
      </c>
      <c r="T389">
        <v>48</v>
      </c>
      <c r="U389">
        <v>20.5</v>
      </c>
      <c r="Z389" s="15" t="s">
        <v>94</v>
      </c>
      <c r="AA389">
        <f>SUM(Q388:Q392)</f>
        <v>318.5</v>
      </c>
      <c r="AB389" s="26">
        <f t="shared" si="144"/>
        <v>34.397999999999996</v>
      </c>
      <c r="AC389" s="26">
        <f t="shared" si="145"/>
        <v>30.958199999999998</v>
      </c>
      <c r="AD389" s="24">
        <f t="shared" ref="AD389:AD393" si="147">AB389*0.1</f>
        <v>3.4398</v>
      </c>
    </row>
    <row r="390" spans="1:43" x14ac:dyDescent="0.2">
      <c r="H390">
        <v>103.5</v>
      </c>
      <c r="I390">
        <v>252</v>
      </c>
      <c r="J390">
        <v>124.5</v>
      </c>
      <c r="Q390">
        <v>29</v>
      </c>
      <c r="T390">
        <v>24.5</v>
      </c>
      <c r="U390">
        <v>12</v>
      </c>
      <c r="Z390" s="15" t="s">
        <v>95</v>
      </c>
      <c r="AA390">
        <f>SUM(R388:R392)</f>
        <v>0</v>
      </c>
      <c r="AB390" s="26">
        <f t="shared" si="144"/>
        <v>0</v>
      </c>
      <c r="AC390" s="26">
        <f t="shared" si="145"/>
        <v>0</v>
      </c>
      <c r="AD390" s="24">
        <f t="shared" si="147"/>
        <v>0</v>
      </c>
    </row>
    <row r="391" spans="1:43" ht="17" thickBot="1" x14ac:dyDescent="0.25">
      <c r="H391">
        <v>280.5</v>
      </c>
      <c r="I391">
        <v>58.5</v>
      </c>
      <c r="J391">
        <v>515</v>
      </c>
      <c r="Q391">
        <v>75</v>
      </c>
      <c r="U391" s="60">
        <v>35</v>
      </c>
      <c r="Z391" s="15" t="s">
        <v>96</v>
      </c>
      <c r="AA391">
        <f>SUM(S388:S392)</f>
        <v>0</v>
      </c>
      <c r="AB391" s="26">
        <f t="shared" si="144"/>
        <v>0</v>
      </c>
      <c r="AC391" s="26">
        <f t="shared" si="145"/>
        <v>0</v>
      </c>
      <c r="AD391" s="24">
        <f t="shared" si="147"/>
        <v>0</v>
      </c>
    </row>
    <row r="392" spans="1:43" x14ac:dyDescent="0.2">
      <c r="J392">
        <v>483</v>
      </c>
      <c r="L392" s="11" t="s">
        <v>102</v>
      </c>
      <c r="W392" s="11" t="s">
        <v>102</v>
      </c>
      <c r="Z392" s="15" t="s">
        <v>97</v>
      </c>
      <c r="AA392">
        <f>SUM(T388:T392)</f>
        <v>106</v>
      </c>
      <c r="AB392" s="26">
        <f t="shared" si="144"/>
        <v>11.448</v>
      </c>
      <c r="AC392" s="26">
        <f t="shared" si="145"/>
        <v>10.3032</v>
      </c>
      <c r="AD392" s="24">
        <f t="shared" si="147"/>
        <v>1.1448</v>
      </c>
    </row>
    <row r="393" spans="1:43" ht="17" thickBot="1" x14ac:dyDescent="0.25">
      <c r="A393" s="1" t="s">
        <v>101</v>
      </c>
      <c r="B393" s="1" t="e">
        <f>AVERAGE(B388:B391)</f>
        <v>#DIV/0!</v>
      </c>
      <c r="C393" s="1" t="e">
        <f>AVERAGE(C388:C391)</f>
        <v>#DIV/0!</v>
      </c>
      <c r="D393" s="1" t="e">
        <f>AVERAGE(D388:D391)</f>
        <v>#DIV/0!</v>
      </c>
      <c r="E393" s="1" t="e">
        <f>AVERAGE(E388:E392)</f>
        <v>#DIV/0!</v>
      </c>
      <c r="F393" s="1" t="e">
        <f>AVERAGE(F388:F391)</f>
        <v>#DIV/0!</v>
      </c>
      <c r="G393" s="1" t="e">
        <f>AVERAGE(G388:G391)</f>
        <v>#DIV/0!</v>
      </c>
      <c r="H393" s="1">
        <f>AVERAGE(H388:H391)</f>
        <v>257.125</v>
      </c>
      <c r="I393" s="1">
        <f>AVERAGE(I388:I392)</f>
        <v>158.625</v>
      </c>
      <c r="J393" s="1">
        <f>AVERAGE(J388:J392)</f>
        <v>357.3</v>
      </c>
      <c r="K393" s="1">
        <f>AVERAGE(K388:K392)</f>
        <v>183</v>
      </c>
      <c r="L393" s="12">
        <f>AVERAGE(H393:K393)</f>
        <v>239.01249999999999</v>
      </c>
      <c r="N393" s="1" t="s">
        <v>101</v>
      </c>
      <c r="O393" s="1" t="e">
        <f>AVERAGE(O388:O392)</f>
        <v>#DIV/0!</v>
      </c>
      <c r="P393" s="1" t="e">
        <f>AVERAGE(P388:P392)</f>
        <v>#DIV/0!</v>
      </c>
      <c r="Q393" s="1">
        <f t="shared" ref="Q393:V393" si="148">AVERAGE(Q388:Q392)</f>
        <v>79.625</v>
      </c>
      <c r="R393" s="1" t="e">
        <f t="shared" si="148"/>
        <v>#DIV/0!</v>
      </c>
      <c r="S393" s="1" t="e">
        <f t="shared" si="148"/>
        <v>#DIV/0!</v>
      </c>
      <c r="T393" s="1">
        <f t="shared" si="148"/>
        <v>35.333333333333336</v>
      </c>
      <c r="U393" s="1">
        <f t="shared" si="148"/>
        <v>48</v>
      </c>
      <c r="V393" s="1" t="e">
        <f t="shared" si="148"/>
        <v>#DIV/0!</v>
      </c>
      <c r="W393" s="12">
        <f>AVERAGE(Q393,T393:U393)</f>
        <v>54.31944444444445</v>
      </c>
      <c r="Z393" s="15" t="s">
        <v>98</v>
      </c>
      <c r="AA393">
        <f>SUM(U388:U392)</f>
        <v>192</v>
      </c>
      <c r="AB393" s="26">
        <f>AA393*0.108</f>
        <v>20.736000000000001</v>
      </c>
      <c r="AC393" s="26">
        <f>AB393-AD393</f>
        <v>18.662400000000002</v>
      </c>
      <c r="AD393" s="24">
        <f t="shared" si="147"/>
        <v>2.0736000000000003</v>
      </c>
    </row>
    <row r="394" spans="1:43" x14ac:dyDescent="0.2">
      <c r="Z394" s="17" t="s">
        <v>99</v>
      </c>
      <c r="AA394" s="7">
        <f>SUM(V388:V392)</f>
        <v>0</v>
      </c>
      <c r="AB394" s="28">
        <f>AA394*0.108</f>
        <v>0</v>
      </c>
      <c r="AC394" s="28">
        <f t="shared" ref="AC394" si="149">AB394-AD394</f>
        <v>0</v>
      </c>
      <c r="AD394" s="25">
        <f>AB394*0.1</f>
        <v>0</v>
      </c>
    </row>
    <row r="395" spans="1:43" x14ac:dyDescent="0.2">
      <c r="AQ395" s="16"/>
    </row>
    <row r="396" spans="1:43" x14ac:dyDescent="0.2">
      <c r="Y396" s="33"/>
      <c r="Z396" s="7"/>
      <c r="AA396" s="7"/>
      <c r="AB396" s="7"/>
      <c r="AC396" s="7"/>
      <c r="AD396" s="7"/>
      <c r="AE396" s="7"/>
      <c r="AF396" s="7"/>
      <c r="AG396" s="7"/>
      <c r="AH396" s="7"/>
      <c r="AI396" s="7"/>
      <c r="AJ396" s="7"/>
      <c r="AK396" s="7"/>
      <c r="AL396" s="7"/>
      <c r="AM396" s="7"/>
      <c r="AN396" s="7"/>
      <c r="AO396" s="7"/>
      <c r="AP396" s="7"/>
      <c r="AQ396" s="18"/>
    </row>
    <row r="398" spans="1:43" ht="17" thickBot="1" x14ac:dyDescent="0.25">
      <c r="Z398" s="22" t="s">
        <v>134</v>
      </c>
      <c r="AA398" s="23" t="s">
        <v>434</v>
      </c>
    </row>
    <row r="399" spans="1:43" x14ac:dyDescent="0.2">
      <c r="Z399" t="s">
        <v>216</v>
      </c>
    </row>
    <row r="400" spans="1:43" x14ac:dyDescent="0.2">
      <c r="Z400" s="4" t="s">
        <v>217</v>
      </c>
    </row>
    <row r="402" spans="1:43" ht="17" thickBot="1" x14ac:dyDescent="0.25">
      <c r="H402" s="43" t="s">
        <v>210</v>
      </c>
      <c r="I402" s="43" t="s">
        <v>210</v>
      </c>
      <c r="J402" s="43" t="s">
        <v>210</v>
      </c>
      <c r="K402" s="43" t="s">
        <v>210</v>
      </c>
      <c r="R402" s="4"/>
      <c r="T402" s="43" t="s">
        <v>210</v>
      </c>
    </row>
    <row r="403" spans="1:43" ht="17" thickBot="1" x14ac:dyDescent="0.25">
      <c r="A403" s="36">
        <v>43845</v>
      </c>
      <c r="B403" s="9" t="s">
        <v>81</v>
      </c>
      <c r="C403" s="10" t="s">
        <v>82</v>
      </c>
      <c r="D403" s="10" t="s">
        <v>83</v>
      </c>
      <c r="E403" s="10" t="s">
        <v>84</v>
      </c>
      <c r="F403" s="10" t="s">
        <v>85</v>
      </c>
      <c r="G403" s="10" t="s">
        <v>86</v>
      </c>
      <c r="H403" s="10" t="s">
        <v>87</v>
      </c>
      <c r="I403" s="10" t="s">
        <v>88</v>
      </c>
      <c r="J403" s="10" t="s">
        <v>89</v>
      </c>
      <c r="K403" s="10" t="s">
        <v>91</v>
      </c>
      <c r="N403" s="36">
        <v>43845</v>
      </c>
      <c r="O403" s="10" t="s">
        <v>92</v>
      </c>
      <c r="P403" s="10" t="s">
        <v>93</v>
      </c>
      <c r="Q403" s="10" t="s">
        <v>94</v>
      </c>
      <c r="R403" s="10" t="s">
        <v>95</v>
      </c>
      <c r="S403" s="10" t="s">
        <v>96</v>
      </c>
      <c r="T403" s="10" t="s">
        <v>97</v>
      </c>
      <c r="U403" s="10" t="s">
        <v>98</v>
      </c>
      <c r="V403" s="10" t="s">
        <v>99</v>
      </c>
      <c r="Z403" s="13" t="s">
        <v>146</v>
      </c>
      <c r="AA403" s="20"/>
      <c r="AB403" s="27">
        <v>0.108</v>
      </c>
      <c r="AC403" s="30" t="s">
        <v>7</v>
      </c>
      <c r="AD403" s="29" t="s">
        <v>15</v>
      </c>
    </row>
    <row r="404" spans="1:43" x14ac:dyDescent="0.2">
      <c r="H404">
        <v>484.5</v>
      </c>
      <c r="I404">
        <v>171</v>
      </c>
      <c r="J404">
        <v>241.5</v>
      </c>
      <c r="K404">
        <v>172.5</v>
      </c>
      <c r="Q404">
        <v>66.5</v>
      </c>
      <c r="T404">
        <v>19.5</v>
      </c>
      <c r="U404">
        <v>32</v>
      </c>
      <c r="Z404" s="15" t="s">
        <v>91</v>
      </c>
      <c r="AB404" s="26"/>
      <c r="AC404" s="26"/>
      <c r="AD404" s="24"/>
    </row>
    <row r="405" spans="1:43" x14ac:dyDescent="0.2">
      <c r="H405">
        <v>278</v>
      </c>
      <c r="I405">
        <v>62</v>
      </c>
      <c r="J405">
        <v>120</v>
      </c>
      <c r="Q405">
        <v>27.5</v>
      </c>
      <c r="T405">
        <v>30.5</v>
      </c>
      <c r="U405">
        <v>93.5</v>
      </c>
      <c r="Z405" s="15" t="s">
        <v>92</v>
      </c>
      <c r="AA405">
        <f>SUM(O404:O408)</f>
        <v>0</v>
      </c>
      <c r="AB405" s="26">
        <f t="shared" ref="AB405:AB410" si="150">AA405*0.108</f>
        <v>0</v>
      </c>
      <c r="AC405" s="26">
        <f t="shared" ref="AC405:AC410" si="151">AB405-AD405</f>
        <v>0</v>
      </c>
      <c r="AD405" s="24">
        <f t="shared" ref="AD405" si="152">AB405*0.1</f>
        <v>0</v>
      </c>
    </row>
    <row r="406" spans="1:43" x14ac:dyDescent="0.2">
      <c r="H406">
        <v>96</v>
      </c>
      <c r="I406">
        <v>206.5</v>
      </c>
      <c r="J406">
        <v>395.5</v>
      </c>
      <c r="Q406">
        <v>171.5</v>
      </c>
      <c r="T406">
        <v>36</v>
      </c>
      <c r="U406">
        <v>13</v>
      </c>
      <c r="Z406" s="15" t="s">
        <v>93</v>
      </c>
      <c r="AA406">
        <f>SUM(P404:P408)</f>
        <v>0</v>
      </c>
      <c r="AB406" s="26">
        <f t="shared" si="150"/>
        <v>0</v>
      </c>
      <c r="AC406" s="26">
        <f t="shared" si="151"/>
        <v>0</v>
      </c>
      <c r="AD406" s="24">
        <f>AB406*0.1</f>
        <v>0</v>
      </c>
    </row>
    <row r="407" spans="1:43" ht="17" thickBot="1" x14ac:dyDescent="0.25">
      <c r="H407">
        <v>123.5</v>
      </c>
      <c r="I407">
        <v>136</v>
      </c>
      <c r="J407">
        <v>443</v>
      </c>
      <c r="Z407" s="15" t="s">
        <v>94</v>
      </c>
      <c r="AA407">
        <f>SUM(Q404:Q408)</f>
        <v>265.5</v>
      </c>
      <c r="AB407" s="26">
        <f t="shared" si="150"/>
        <v>28.673999999999999</v>
      </c>
      <c r="AC407" s="26">
        <f t="shared" si="151"/>
        <v>25.8066</v>
      </c>
      <c r="AD407" s="24">
        <f t="shared" ref="AD407:AD411" si="153">AB407*0.1</f>
        <v>2.8673999999999999</v>
      </c>
    </row>
    <row r="408" spans="1:43" x14ac:dyDescent="0.2">
      <c r="J408">
        <v>486.5</v>
      </c>
      <c r="L408" s="11" t="s">
        <v>102</v>
      </c>
      <c r="W408" s="11" t="s">
        <v>102</v>
      </c>
      <c r="Z408" s="15" t="s">
        <v>95</v>
      </c>
      <c r="AA408">
        <f>SUM(R404:R408)</f>
        <v>0</v>
      </c>
      <c r="AB408" s="26">
        <f t="shared" si="150"/>
        <v>0</v>
      </c>
      <c r="AC408" s="26">
        <f t="shared" si="151"/>
        <v>0</v>
      </c>
      <c r="AD408" s="24">
        <f t="shared" si="153"/>
        <v>0</v>
      </c>
    </row>
    <row r="409" spans="1:43" ht="17" thickBot="1" x14ac:dyDescent="0.25">
      <c r="A409" s="1" t="s">
        <v>101</v>
      </c>
      <c r="B409" s="1" t="e">
        <f>AVERAGE(B404:B407)</f>
        <v>#DIV/0!</v>
      </c>
      <c r="C409" s="1" t="e">
        <f>AVERAGE(C404:C407)</f>
        <v>#DIV/0!</v>
      </c>
      <c r="D409" s="1" t="e">
        <f>AVERAGE(D404:D407)</f>
        <v>#DIV/0!</v>
      </c>
      <c r="E409" s="1" t="e">
        <f>AVERAGE(E404:E408)</f>
        <v>#DIV/0!</v>
      </c>
      <c r="F409" s="1" t="e">
        <f>AVERAGE(F404:F407)</f>
        <v>#DIV/0!</v>
      </c>
      <c r="G409" s="1" t="e">
        <f>AVERAGE(G404:G407)</f>
        <v>#DIV/0!</v>
      </c>
      <c r="H409" s="1">
        <f>AVERAGE(H404:H407)</f>
        <v>245.5</v>
      </c>
      <c r="I409" s="1">
        <f>AVERAGE(I404:I408)</f>
        <v>143.875</v>
      </c>
      <c r="J409" s="1">
        <f>AVERAGE(J404:J408)</f>
        <v>337.3</v>
      </c>
      <c r="K409" s="1">
        <f>AVERAGE(K404:K408)</f>
        <v>172.5</v>
      </c>
      <c r="L409" s="12">
        <f>AVERAGE(H409:K409)</f>
        <v>224.79374999999999</v>
      </c>
      <c r="N409" s="1" t="s">
        <v>101</v>
      </c>
      <c r="O409" s="1" t="e">
        <f>AVERAGE(O404:O408)</f>
        <v>#DIV/0!</v>
      </c>
      <c r="P409" s="1" t="e">
        <f>AVERAGE(P404:P408)</f>
        <v>#DIV/0!</v>
      </c>
      <c r="Q409" s="1">
        <f t="shared" ref="Q409:V409" si="154">AVERAGE(Q404:Q408)</f>
        <v>88.5</v>
      </c>
      <c r="R409" s="1" t="e">
        <f t="shared" si="154"/>
        <v>#DIV/0!</v>
      </c>
      <c r="S409" s="1" t="e">
        <f t="shared" si="154"/>
        <v>#DIV/0!</v>
      </c>
      <c r="T409" s="1">
        <f t="shared" si="154"/>
        <v>28.666666666666668</v>
      </c>
      <c r="U409" s="1">
        <f t="shared" si="154"/>
        <v>46.166666666666664</v>
      </c>
      <c r="V409" s="1" t="e">
        <f t="shared" si="154"/>
        <v>#DIV/0!</v>
      </c>
      <c r="W409" s="12">
        <f>AVERAGE(Q409,T409:U409)</f>
        <v>54.44444444444445</v>
      </c>
      <c r="Z409" s="15" t="s">
        <v>96</v>
      </c>
      <c r="AA409">
        <f>SUM(S404:S408)</f>
        <v>0</v>
      </c>
      <c r="AB409" s="26">
        <f t="shared" si="150"/>
        <v>0</v>
      </c>
      <c r="AC409" s="26">
        <f t="shared" si="151"/>
        <v>0</v>
      </c>
      <c r="AD409" s="24">
        <f t="shared" si="153"/>
        <v>0</v>
      </c>
    </row>
    <row r="410" spans="1:43" x14ac:dyDescent="0.2">
      <c r="Z410" s="15" t="s">
        <v>97</v>
      </c>
      <c r="AA410">
        <f>SUM(T404:T408)</f>
        <v>86</v>
      </c>
      <c r="AB410" s="26">
        <f t="shared" si="150"/>
        <v>9.2880000000000003</v>
      </c>
      <c r="AC410" s="26">
        <f t="shared" si="151"/>
        <v>8.3591999999999995</v>
      </c>
      <c r="AD410" s="24">
        <f t="shared" si="153"/>
        <v>0.92880000000000007</v>
      </c>
      <c r="AQ410" s="16"/>
    </row>
    <row r="411" spans="1:43" x14ac:dyDescent="0.2">
      <c r="Z411" s="15" t="s">
        <v>98</v>
      </c>
      <c r="AA411">
        <f>SUM(U404:U408)</f>
        <v>138.5</v>
      </c>
      <c r="AB411" s="26">
        <f>AA411*0.108</f>
        <v>14.958</v>
      </c>
      <c r="AC411" s="26">
        <f>AB411-AD411</f>
        <v>13.462199999999999</v>
      </c>
      <c r="AD411" s="24">
        <f t="shared" si="153"/>
        <v>1.4958</v>
      </c>
      <c r="AQ411" s="16"/>
    </row>
    <row r="412" spans="1:43" x14ac:dyDescent="0.2">
      <c r="Z412" s="17" t="s">
        <v>99</v>
      </c>
      <c r="AA412" s="7">
        <f>SUM(V404:V408)</f>
        <v>0</v>
      </c>
      <c r="AB412" s="28">
        <f>AA412*0.108</f>
        <v>0</v>
      </c>
      <c r="AC412" s="28">
        <f t="shared" ref="AC412" si="155">AB412-AD412</f>
        <v>0</v>
      </c>
      <c r="AD412" s="25">
        <f>AB412*0.1</f>
        <v>0</v>
      </c>
      <c r="AQ412" s="16"/>
    </row>
    <row r="413" spans="1:43" x14ac:dyDescent="0.2">
      <c r="AQ413" s="16"/>
    </row>
    <row r="414" spans="1:43" x14ac:dyDescent="0.2">
      <c r="Y414" s="33"/>
      <c r="Z414" s="7"/>
      <c r="AA414" s="7"/>
      <c r="AB414" s="7"/>
      <c r="AC414" s="7"/>
      <c r="AD414" s="7"/>
      <c r="AE414" s="7"/>
      <c r="AF414" s="7"/>
      <c r="AG414" s="7"/>
      <c r="AH414" s="7"/>
      <c r="AI414" s="7"/>
      <c r="AJ414" s="7"/>
      <c r="AK414" s="7"/>
      <c r="AL414" s="7"/>
      <c r="AM414" s="7"/>
      <c r="AN414" s="7"/>
      <c r="AO414" s="7"/>
      <c r="AP414" s="7"/>
      <c r="AQ414" s="18"/>
    </row>
    <row r="416" spans="1:43" ht="17" thickBot="1" x14ac:dyDescent="0.25">
      <c r="Z416" s="22" t="s">
        <v>134</v>
      </c>
      <c r="AA416" s="23" t="s">
        <v>436</v>
      </c>
    </row>
    <row r="417" spans="1:43" x14ac:dyDescent="0.2">
      <c r="Z417" t="s">
        <v>216</v>
      </c>
    </row>
    <row r="418" spans="1:43" x14ac:dyDescent="0.2">
      <c r="Z418" s="4" t="s">
        <v>217</v>
      </c>
    </row>
    <row r="420" spans="1:43" ht="17" thickBot="1" x14ac:dyDescent="0.25">
      <c r="H420" s="43" t="s">
        <v>210</v>
      </c>
      <c r="I420" s="43" t="s">
        <v>210</v>
      </c>
      <c r="J420" s="43" t="s">
        <v>210</v>
      </c>
      <c r="K420" s="43" t="s">
        <v>210</v>
      </c>
      <c r="R420" s="4"/>
      <c r="T420" s="43" t="s">
        <v>210</v>
      </c>
    </row>
    <row r="421" spans="1:43" ht="17" thickBot="1" x14ac:dyDescent="0.25">
      <c r="A421" s="36">
        <v>43852</v>
      </c>
      <c r="B421" s="9" t="s">
        <v>81</v>
      </c>
      <c r="C421" s="10" t="s">
        <v>82</v>
      </c>
      <c r="D421" s="10" t="s">
        <v>83</v>
      </c>
      <c r="E421" s="10" t="s">
        <v>84</v>
      </c>
      <c r="F421" s="10" t="s">
        <v>85</v>
      </c>
      <c r="G421" s="10" t="s">
        <v>86</v>
      </c>
      <c r="H421" s="10" t="s">
        <v>87</v>
      </c>
      <c r="I421" s="10" t="s">
        <v>88</v>
      </c>
      <c r="J421" s="10" t="s">
        <v>89</v>
      </c>
      <c r="K421" s="10" t="s">
        <v>91</v>
      </c>
      <c r="N421" s="36">
        <v>43852</v>
      </c>
      <c r="O421" s="10" t="s">
        <v>92</v>
      </c>
      <c r="P421" s="10" t="s">
        <v>93</v>
      </c>
      <c r="Q421" s="10" t="s">
        <v>94</v>
      </c>
      <c r="R421" s="10" t="s">
        <v>95</v>
      </c>
      <c r="S421" s="10" t="s">
        <v>96</v>
      </c>
      <c r="T421" s="10" t="s">
        <v>97</v>
      </c>
      <c r="U421" s="10" t="s">
        <v>98</v>
      </c>
      <c r="V421" s="10" t="s">
        <v>99</v>
      </c>
      <c r="Z421" s="13" t="s">
        <v>146</v>
      </c>
      <c r="AA421" s="20"/>
      <c r="AB421" s="27">
        <v>0.108</v>
      </c>
      <c r="AC421" s="30" t="s">
        <v>7</v>
      </c>
      <c r="AD421" s="29" t="s">
        <v>15</v>
      </c>
    </row>
    <row r="422" spans="1:43" x14ac:dyDescent="0.2">
      <c r="H422">
        <v>81</v>
      </c>
      <c r="I422">
        <v>182</v>
      </c>
      <c r="J422">
        <v>348</v>
      </c>
      <c r="K422">
        <v>156</v>
      </c>
      <c r="Q422">
        <v>57</v>
      </c>
      <c r="T422">
        <v>26.5</v>
      </c>
      <c r="U422">
        <v>28</v>
      </c>
      <c r="Z422" s="15" t="s">
        <v>91</v>
      </c>
      <c r="AB422" s="26"/>
      <c r="AC422" s="26"/>
      <c r="AD422" s="24"/>
    </row>
    <row r="423" spans="1:43" x14ac:dyDescent="0.2">
      <c r="H423">
        <v>235</v>
      </c>
      <c r="I423">
        <v>131</v>
      </c>
      <c r="J423">
        <v>204</v>
      </c>
      <c r="Q423">
        <v>140</v>
      </c>
      <c r="T423">
        <v>18</v>
      </c>
      <c r="U423">
        <v>80.5</v>
      </c>
      <c r="Z423" s="15" t="s">
        <v>92</v>
      </c>
      <c r="AA423">
        <f>SUM(O422:O426)</f>
        <v>0</v>
      </c>
      <c r="AB423" s="26">
        <f t="shared" ref="AB423:AB428" si="156">AA423*0.108</f>
        <v>0</v>
      </c>
      <c r="AC423" s="26">
        <f t="shared" ref="AC423:AC428" si="157">AB423-AD423</f>
        <v>0</v>
      </c>
      <c r="AD423" s="24">
        <f t="shared" ref="AD423" si="158">AB423*0.1</f>
        <v>0</v>
      </c>
    </row>
    <row r="424" spans="1:43" x14ac:dyDescent="0.2">
      <c r="H424">
        <v>111.5</v>
      </c>
      <c r="I424">
        <v>109</v>
      </c>
      <c r="J424">
        <v>354</v>
      </c>
      <c r="T424">
        <v>32</v>
      </c>
      <c r="Z424" s="15" t="s">
        <v>93</v>
      </c>
      <c r="AA424">
        <f>SUM(P422:P426)</f>
        <v>0</v>
      </c>
      <c r="AB424" s="26">
        <f t="shared" si="156"/>
        <v>0</v>
      </c>
      <c r="AC424" s="26">
        <f t="shared" si="157"/>
        <v>0</v>
      </c>
      <c r="AD424" s="24">
        <f>AB424*0.1</f>
        <v>0</v>
      </c>
    </row>
    <row r="425" spans="1:43" ht="17" thickBot="1" x14ac:dyDescent="0.25">
      <c r="H425">
        <v>409</v>
      </c>
      <c r="J425">
        <v>440.5</v>
      </c>
      <c r="Z425" s="15" t="s">
        <v>94</v>
      </c>
      <c r="AA425">
        <f>SUM(Q422:Q426)</f>
        <v>197</v>
      </c>
      <c r="AB425" s="26">
        <f t="shared" si="156"/>
        <v>21.276</v>
      </c>
      <c r="AC425" s="26">
        <f t="shared" si="157"/>
        <v>19.148399999999999</v>
      </c>
      <c r="AD425" s="24">
        <f t="shared" ref="AD425:AD429" si="159">AB425*0.1</f>
        <v>2.1276000000000002</v>
      </c>
    </row>
    <row r="426" spans="1:43" x14ac:dyDescent="0.2">
      <c r="L426" s="11" t="s">
        <v>102</v>
      </c>
      <c r="W426" s="11" t="s">
        <v>102</v>
      </c>
      <c r="Z426" s="15" t="s">
        <v>95</v>
      </c>
      <c r="AA426">
        <f>SUM(R422:R426)</f>
        <v>0</v>
      </c>
      <c r="AB426" s="26">
        <f t="shared" si="156"/>
        <v>0</v>
      </c>
      <c r="AC426" s="26">
        <f t="shared" si="157"/>
        <v>0</v>
      </c>
      <c r="AD426" s="24">
        <f t="shared" si="159"/>
        <v>0</v>
      </c>
      <c r="AQ426" s="16"/>
    </row>
    <row r="427" spans="1:43" ht="17" thickBot="1" x14ac:dyDescent="0.25">
      <c r="A427" s="1" t="s">
        <v>101</v>
      </c>
      <c r="B427" s="1" t="e">
        <f>AVERAGE(B422:B425)</f>
        <v>#DIV/0!</v>
      </c>
      <c r="C427" s="1" t="e">
        <f>AVERAGE(C422:C425)</f>
        <v>#DIV/0!</v>
      </c>
      <c r="D427" s="1" t="e">
        <f>AVERAGE(D422:D425)</f>
        <v>#DIV/0!</v>
      </c>
      <c r="E427" s="1" t="e">
        <f>AVERAGE(E422:E426)</f>
        <v>#DIV/0!</v>
      </c>
      <c r="F427" s="1" t="e">
        <f>AVERAGE(F422:F425)</f>
        <v>#DIV/0!</v>
      </c>
      <c r="G427" s="1" t="e">
        <f>AVERAGE(G422:G425)</f>
        <v>#DIV/0!</v>
      </c>
      <c r="H427" s="1">
        <f>AVERAGE(H422:H425)</f>
        <v>209.125</v>
      </c>
      <c r="I427" s="1">
        <f>AVERAGE(I422:I426)</f>
        <v>140.66666666666666</v>
      </c>
      <c r="J427" s="1">
        <f>AVERAGE(J422:J426)</f>
        <v>336.625</v>
      </c>
      <c r="K427" s="1">
        <f>AVERAGE(K422:K426)</f>
        <v>156</v>
      </c>
      <c r="L427" s="12">
        <f>AVERAGE(H427:K427)</f>
        <v>210.60416666666666</v>
      </c>
      <c r="N427" s="1" t="s">
        <v>101</v>
      </c>
      <c r="O427" s="1" t="e">
        <f>AVERAGE(O422:O426)</f>
        <v>#DIV/0!</v>
      </c>
      <c r="P427" s="1" t="e">
        <f>AVERAGE(P422:P426)</f>
        <v>#DIV/0!</v>
      </c>
      <c r="Q427" s="1">
        <f t="shared" ref="Q427:V427" si="160">AVERAGE(Q422:Q426)</f>
        <v>98.5</v>
      </c>
      <c r="R427" s="1" t="e">
        <f t="shared" si="160"/>
        <v>#DIV/0!</v>
      </c>
      <c r="S427" s="1" t="e">
        <f t="shared" si="160"/>
        <v>#DIV/0!</v>
      </c>
      <c r="T427" s="1">
        <f t="shared" si="160"/>
        <v>25.5</v>
      </c>
      <c r="U427" s="1">
        <f t="shared" si="160"/>
        <v>54.25</v>
      </c>
      <c r="V427" s="1" t="e">
        <f t="shared" si="160"/>
        <v>#DIV/0!</v>
      </c>
      <c r="W427" s="12">
        <f>AVERAGE(Q427,T427:U427)</f>
        <v>59.416666666666664</v>
      </c>
      <c r="Z427" s="15" t="s">
        <v>96</v>
      </c>
      <c r="AA427">
        <f>SUM(S422:S426)</f>
        <v>0</v>
      </c>
      <c r="AB427" s="26">
        <f t="shared" si="156"/>
        <v>0</v>
      </c>
      <c r="AC427" s="26">
        <f t="shared" si="157"/>
        <v>0</v>
      </c>
      <c r="AD427" s="24">
        <f t="shared" si="159"/>
        <v>0</v>
      </c>
      <c r="AQ427" s="16"/>
    </row>
    <row r="428" spans="1:43" x14ac:dyDescent="0.2">
      <c r="Z428" s="15" t="s">
        <v>97</v>
      </c>
      <c r="AA428">
        <f>SUM(T422:T426)</f>
        <v>76.5</v>
      </c>
      <c r="AB428" s="26">
        <f t="shared" si="156"/>
        <v>8.2620000000000005</v>
      </c>
      <c r="AC428" s="26">
        <f t="shared" si="157"/>
        <v>7.4358000000000004</v>
      </c>
      <c r="AD428" s="24">
        <f t="shared" si="159"/>
        <v>0.82620000000000005</v>
      </c>
      <c r="AQ428" s="16"/>
    </row>
    <row r="429" spans="1:43" x14ac:dyDescent="0.2">
      <c r="Z429" s="15" t="s">
        <v>98</v>
      </c>
      <c r="AA429">
        <f>SUM(U422:U426)</f>
        <v>108.5</v>
      </c>
      <c r="AB429" s="26">
        <f>AA429*0.108</f>
        <v>11.718</v>
      </c>
      <c r="AC429" s="26">
        <f>AB429-AD429</f>
        <v>10.546200000000001</v>
      </c>
      <c r="AD429" s="24">
        <f t="shared" si="159"/>
        <v>1.1718</v>
      </c>
      <c r="AQ429" s="16"/>
    </row>
    <row r="430" spans="1:43" x14ac:dyDescent="0.2">
      <c r="Z430" s="17" t="s">
        <v>99</v>
      </c>
      <c r="AA430" s="7">
        <f>SUM(V422:V426)</f>
        <v>0</v>
      </c>
      <c r="AB430" s="28">
        <f>AA430*0.108</f>
        <v>0</v>
      </c>
      <c r="AC430" s="28">
        <f t="shared" ref="AC430" si="161">AB430-AD430</f>
        <v>0</v>
      </c>
      <c r="AD430" s="25">
        <f>AB430*0.1</f>
        <v>0</v>
      </c>
      <c r="AQ430" s="16"/>
    </row>
    <row r="431" spans="1:43" x14ac:dyDescent="0.2">
      <c r="AQ431" s="16"/>
    </row>
    <row r="432" spans="1:43" x14ac:dyDescent="0.2">
      <c r="Y432" s="33"/>
      <c r="Z432" s="7"/>
      <c r="AA432" s="7"/>
      <c r="AB432" s="7"/>
      <c r="AC432" s="7"/>
      <c r="AD432" s="7"/>
      <c r="AE432" s="7"/>
      <c r="AF432" s="7"/>
      <c r="AG432" s="7"/>
      <c r="AH432" s="7"/>
      <c r="AI432" s="7"/>
      <c r="AJ432" s="7"/>
      <c r="AK432" s="7"/>
      <c r="AL432" s="7"/>
      <c r="AM432" s="7"/>
      <c r="AN432" s="7"/>
      <c r="AO432" s="7"/>
      <c r="AP432" s="7"/>
      <c r="AQ432" s="18"/>
    </row>
    <row r="434" spans="1:43" ht="17" thickBot="1" x14ac:dyDescent="0.25">
      <c r="Z434" s="22" t="s">
        <v>134</v>
      </c>
      <c r="AA434" s="23" t="s">
        <v>438</v>
      </c>
    </row>
    <row r="435" spans="1:43" x14ac:dyDescent="0.2">
      <c r="Z435" t="s">
        <v>216</v>
      </c>
    </row>
    <row r="436" spans="1:43" x14ac:dyDescent="0.2">
      <c r="Z436" s="4" t="s">
        <v>217</v>
      </c>
    </row>
    <row r="438" spans="1:43" x14ac:dyDescent="0.2">
      <c r="I438" s="59" t="s">
        <v>439</v>
      </c>
      <c r="J438" s="59"/>
    </row>
    <row r="439" spans="1:43" ht="17" thickBot="1" x14ac:dyDescent="0.25">
      <c r="H439" s="43" t="s">
        <v>210</v>
      </c>
      <c r="I439" s="43" t="s">
        <v>210</v>
      </c>
      <c r="J439" s="43" t="s">
        <v>210</v>
      </c>
      <c r="K439" s="43" t="s">
        <v>210</v>
      </c>
      <c r="R439" s="4"/>
      <c r="T439" s="43" t="s">
        <v>210</v>
      </c>
      <c r="Z439" s="13" t="s">
        <v>146</v>
      </c>
      <c r="AA439" s="20"/>
      <c r="AB439" s="27">
        <v>0.108</v>
      </c>
      <c r="AC439" s="30" t="s">
        <v>7</v>
      </c>
      <c r="AD439" s="29" t="s">
        <v>15</v>
      </c>
    </row>
    <row r="440" spans="1:43" ht="17" thickBot="1" x14ac:dyDescent="0.25">
      <c r="A440" s="36">
        <v>43859</v>
      </c>
      <c r="B440" s="9" t="s">
        <v>81</v>
      </c>
      <c r="C440" s="10" t="s">
        <v>82</v>
      </c>
      <c r="D440" s="10" t="s">
        <v>83</v>
      </c>
      <c r="E440" s="10" t="s">
        <v>84</v>
      </c>
      <c r="F440" s="10" t="s">
        <v>85</v>
      </c>
      <c r="G440" s="10" t="s">
        <v>86</v>
      </c>
      <c r="H440" s="10" t="s">
        <v>87</v>
      </c>
      <c r="I440" s="10" t="s">
        <v>88</v>
      </c>
      <c r="J440" s="10" t="s">
        <v>89</v>
      </c>
      <c r="K440" s="10" t="s">
        <v>91</v>
      </c>
      <c r="N440" s="36">
        <v>43859</v>
      </c>
      <c r="O440" s="10" t="s">
        <v>92</v>
      </c>
      <c r="P440" s="10" t="s">
        <v>93</v>
      </c>
      <c r="Q440" s="10" t="s">
        <v>94</v>
      </c>
      <c r="R440" s="10" t="s">
        <v>95</v>
      </c>
      <c r="S440" s="10" t="s">
        <v>96</v>
      </c>
      <c r="T440" s="10" t="s">
        <v>97</v>
      </c>
      <c r="U440" s="10" t="s">
        <v>98</v>
      </c>
      <c r="V440" s="10" t="s">
        <v>99</v>
      </c>
      <c r="Z440" s="15" t="s">
        <v>91</v>
      </c>
      <c r="AB440" s="26"/>
      <c r="AC440" s="26"/>
      <c r="AD440" s="24"/>
    </row>
    <row r="441" spans="1:43" x14ac:dyDescent="0.2">
      <c r="H441">
        <v>96.5</v>
      </c>
      <c r="I441">
        <v>157</v>
      </c>
      <c r="J441">
        <v>373.5</v>
      </c>
      <c r="Q441">
        <v>137.5</v>
      </c>
      <c r="T441">
        <v>24.5</v>
      </c>
      <c r="U441">
        <v>26.5</v>
      </c>
      <c r="Z441" s="15" t="s">
        <v>92</v>
      </c>
      <c r="AA441">
        <f>SUM(O441:O445)</f>
        <v>0</v>
      </c>
      <c r="AB441" s="26">
        <f t="shared" ref="AB441:AB446" si="162">AA441*0.108</f>
        <v>0</v>
      </c>
      <c r="AC441" s="26">
        <f t="shared" ref="AC441:AC446" si="163">AB441-AD441</f>
        <v>0</v>
      </c>
      <c r="AD441" s="24">
        <f t="shared" ref="AD441" si="164">AB441*0.1</f>
        <v>0</v>
      </c>
    </row>
    <row r="442" spans="1:43" x14ac:dyDescent="0.2">
      <c r="H442">
        <v>210</v>
      </c>
      <c r="I442" s="60">
        <v>152.5</v>
      </c>
      <c r="J442">
        <v>352.5</v>
      </c>
      <c r="Q442">
        <v>50</v>
      </c>
      <c r="U442">
        <v>86.5</v>
      </c>
      <c r="Z442" s="15" t="s">
        <v>93</v>
      </c>
      <c r="AA442">
        <f>SUM(P441:P445)</f>
        <v>0</v>
      </c>
      <c r="AB442" s="26">
        <f t="shared" si="162"/>
        <v>0</v>
      </c>
      <c r="AC442" s="26">
        <f t="shared" si="163"/>
        <v>0</v>
      </c>
      <c r="AD442" s="24">
        <f>AB442*0.1</f>
        <v>0</v>
      </c>
    </row>
    <row r="443" spans="1:43" x14ac:dyDescent="0.2">
      <c r="H443">
        <v>425</v>
      </c>
      <c r="J443">
        <v>183</v>
      </c>
      <c r="Z443" s="15" t="s">
        <v>94</v>
      </c>
      <c r="AA443">
        <f>SUM(Q441:Q445)</f>
        <v>187.5</v>
      </c>
      <c r="AB443" s="26">
        <f t="shared" si="162"/>
        <v>20.25</v>
      </c>
      <c r="AC443" s="26">
        <f t="shared" si="163"/>
        <v>18.225000000000001</v>
      </c>
      <c r="AD443" s="24">
        <f t="shared" ref="AD443:AD447" si="165">AB443*0.1</f>
        <v>2.0249999999999999</v>
      </c>
    </row>
    <row r="444" spans="1:43" ht="17" thickBot="1" x14ac:dyDescent="0.25">
      <c r="J444">
        <v>453</v>
      </c>
      <c r="Z444" s="15" t="s">
        <v>95</v>
      </c>
      <c r="AA444">
        <f>SUM(R441:R445)</f>
        <v>0</v>
      </c>
      <c r="AB444" s="26">
        <f t="shared" si="162"/>
        <v>0</v>
      </c>
      <c r="AC444" s="26">
        <f t="shared" si="163"/>
        <v>0</v>
      </c>
      <c r="AD444" s="24">
        <f t="shared" si="165"/>
        <v>0</v>
      </c>
    </row>
    <row r="445" spans="1:43" x14ac:dyDescent="0.2">
      <c r="L445" s="11" t="s">
        <v>102</v>
      </c>
      <c r="W445" s="11" t="s">
        <v>102</v>
      </c>
      <c r="Z445" s="15" t="s">
        <v>96</v>
      </c>
      <c r="AA445">
        <f>SUM(S441:S445)</f>
        <v>0</v>
      </c>
      <c r="AB445" s="26">
        <f t="shared" si="162"/>
        <v>0</v>
      </c>
      <c r="AC445" s="26">
        <f t="shared" si="163"/>
        <v>0</v>
      </c>
      <c r="AD445" s="24">
        <f t="shared" si="165"/>
        <v>0</v>
      </c>
    </row>
    <row r="446" spans="1:43" ht="17" thickBot="1" x14ac:dyDescent="0.25">
      <c r="A446" s="1" t="s">
        <v>101</v>
      </c>
      <c r="B446" s="1" t="e">
        <f>AVERAGE(B441:B444)</f>
        <v>#DIV/0!</v>
      </c>
      <c r="C446" s="1" t="e">
        <f>AVERAGE(C441:C444)</f>
        <v>#DIV/0!</v>
      </c>
      <c r="D446" s="1" t="e">
        <f>AVERAGE(D441:D444)</f>
        <v>#DIV/0!</v>
      </c>
      <c r="E446" s="1" t="e">
        <f>AVERAGE(E441:E445)</f>
        <v>#DIV/0!</v>
      </c>
      <c r="F446" s="1" t="e">
        <f>AVERAGE(F441:F444)</f>
        <v>#DIV/0!</v>
      </c>
      <c r="G446" s="1" t="e">
        <f>AVERAGE(G441:G444)</f>
        <v>#DIV/0!</v>
      </c>
      <c r="H446" s="1">
        <f>AVERAGE(H441:H444)</f>
        <v>243.83333333333334</v>
      </c>
      <c r="I446" s="1">
        <f>AVERAGE(I441:I445)</f>
        <v>154.75</v>
      </c>
      <c r="J446" s="1">
        <f>AVERAGE(J441:J445)</f>
        <v>340.5</v>
      </c>
      <c r="K446" s="1" t="e">
        <f>AVERAGE(K441:K445)</f>
        <v>#DIV/0!</v>
      </c>
      <c r="L446" s="12">
        <f>AVERAGE(H446:J446)</f>
        <v>246.36111111111111</v>
      </c>
      <c r="N446" s="1" t="s">
        <v>101</v>
      </c>
      <c r="O446" s="1" t="e">
        <f>AVERAGE(O441:O445)</f>
        <v>#DIV/0!</v>
      </c>
      <c r="P446" s="1" t="e">
        <f>AVERAGE(P441:P445)</f>
        <v>#DIV/0!</v>
      </c>
      <c r="Q446" s="1">
        <f t="shared" ref="Q446:V446" si="166">AVERAGE(Q441:Q445)</f>
        <v>93.75</v>
      </c>
      <c r="R446" s="1" t="e">
        <f t="shared" si="166"/>
        <v>#DIV/0!</v>
      </c>
      <c r="S446" s="1" t="e">
        <f t="shared" si="166"/>
        <v>#DIV/0!</v>
      </c>
      <c r="T446" s="1">
        <f t="shared" si="166"/>
        <v>24.5</v>
      </c>
      <c r="U446" s="1">
        <f t="shared" si="166"/>
        <v>56.5</v>
      </c>
      <c r="V446" s="1" t="e">
        <f t="shared" si="166"/>
        <v>#DIV/0!</v>
      </c>
      <c r="W446" s="12">
        <f>AVERAGE(Q446,T446:U446)</f>
        <v>58.25</v>
      </c>
      <c r="Z446" s="15" t="s">
        <v>97</v>
      </c>
      <c r="AA446">
        <f>SUM(T441:T445)</f>
        <v>24.5</v>
      </c>
      <c r="AB446" s="26">
        <f t="shared" si="162"/>
        <v>2.6459999999999999</v>
      </c>
      <c r="AC446" s="26">
        <f t="shared" si="163"/>
        <v>2.3813999999999997</v>
      </c>
      <c r="AD446" s="24">
        <f t="shared" si="165"/>
        <v>0.2646</v>
      </c>
    </row>
    <row r="447" spans="1:43" x14ac:dyDescent="0.2">
      <c r="Z447" s="15" t="s">
        <v>98</v>
      </c>
      <c r="AA447">
        <f>SUM(U441:U445)</f>
        <v>113</v>
      </c>
      <c r="AB447" s="26">
        <f>AA447*0.108</f>
        <v>12.204000000000001</v>
      </c>
      <c r="AC447" s="26">
        <f>AB447-AD447</f>
        <v>10.983600000000001</v>
      </c>
      <c r="AD447" s="24">
        <f t="shared" si="165"/>
        <v>1.2204000000000002</v>
      </c>
    </row>
    <row r="448" spans="1:43" x14ac:dyDescent="0.2">
      <c r="Z448" s="17" t="s">
        <v>99</v>
      </c>
      <c r="AA448" s="7">
        <f>SUM(V441:V445)</f>
        <v>0</v>
      </c>
      <c r="AB448" s="28">
        <f>AA448*0.108</f>
        <v>0</v>
      </c>
      <c r="AC448" s="28">
        <f t="shared" ref="AC448" si="167">AB448-AD448</f>
        <v>0</v>
      </c>
      <c r="AD448" s="25">
        <f>AB448*0.1</f>
        <v>0</v>
      </c>
      <c r="AQ448" s="16"/>
    </row>
    <row r="449" spans="1:43" x14ac:dyDescent="0.2">
      <c r="AQ449" s="16"/>
    </row>
    <row r="450" spans="1:43" x14ac:dyDescent="0.2">
      <c r="Y450" s="33"/>
      <c r="Z450" s="7"/>
      <c r="AA450" s="7"/>
      <c r="AB450" s="7"/>
      <c r="AC450" s="7"/>
      <c r="AD450" s="7"/>
      <c r="AE450" s="7"/>
      <c r="AF450" s="7"/>
      <c r="AG450" s="7"/>
      <c r="AH450" s="7"/>
      <c r="AI450" s="7"/>
      <c r="AJ450" s="7"/>
      <c r="AK450" s="7"/>
      <c r="AL450" s="7"/>
      <c r="AM450" s="7"/>
      <c r="AN450" s="7"/>
      <c r="AO450" s="7"/>
      <c r="AP450" s="7"/>
      <c r="AQ450" s="18"/>
    </row>
    <row r="452" spans="1:43" ht="17" thickBot="1" x14ac:dyDescent="0.25">
      <c r="Z452" s="22" t="s">
        <v>134</v>
      </c>
      <c r="AA452" s="23" t="s">
        <v>442</v>
      </c>
    </row>
    <row r="453" spans="1:43" x14ac:dyDescent="0.2">
      <c r="Z453" t="s">
        <v>216</v>
      </c>
    </row>
    <row r="454" spans="1:43" x14ac:dyDescent="0.2">
      <c r="Z454" s="4" t="s">
        <v>217</v>
      </c>
    </row>
    <row r="455" spans="1:43" x14ac:dyDescent="0.2">
      <c r="H455" s="59" t="s">
        <v>444</v>
      </c>
      <c r="I455" s="59"/>
    </row>
    <row r="456" spans="1:43" ht="17" thickBot="1" x14ac:dyDescent="0.25">
      <c r="H456" s="43" t="s">
        <v>210</v>
      </c>
      <c r="I456" s="43" t="s">
        <v>210</v>
      </c>
      <c r="J456" s="43" t="s">
        <v>210</v>
      </c>
      <c r="K456" s="43" t="s">
        <v>210</v>
      </c>
      <c r="R456" s="4"/>
      <c r="T456" s="43" t="s">
        <v>210</v>
      </c>
    </row>
    <row r="457" spans="1:43" ht="17" thickBot="1" x14ac:dyDescent="0.25">
      <c r="A457" s="36">
        <v>43866</v>
      </c>
      <c r="B457" s="9" t="s">
        <v>81</v>
      </c>
      <c r="C457" s="10" t="s">
        <v>82</v>
      </c>
      <c r="D457" s="10" t="s">
        <v>83</v>
      </c>
      <c r="E457" s="10" t="s">
        <v>84</v>
      </c>
      <c r="F457" s="10" t="s">
        <v>85</v>
      </c>
      <c r="G457" s="10" t="s">
        <v>86</v>
      </c>
      <c r="H457" s="10" t="s">
        <v>87</v>
      </c>
      <c r="I457" s="10" t="s">
        <v>88</v>
      </c>
      <c r="J457" s="10" t="s">
        <v>89</v>
      </c>
      <c r="K457" s="10" t="s">
        <v>91</v>
      </c>
      <c r="N457" s="36">
        <v>43866</v>
      </c>
      <c r="O457" s="10" t="s">
        <v>92</v>
      </c>
      <c r="P457" s="10" t="s">
        <v>93</v>
      </c>
      <c r="Q457" s="10" t="s">
        <v>94</v>
      </c>
      <c r="R457" s="10" t="s">
        <v>95</v>
      </c>
      <c r="S457" s="10" t="s">
        <v>96</v>
      </c>
      <c r="T457" s="10" t="s">
        <v>97</v>
      </c>
      <c r="U457" s="10" t="s">
        <v>98</v>
      </c>
      <c r="V457" s="10" t="s">
        <v>99</v>
      </c>
      <c r="Z457" s="13" t="s">
        <v>146</v>
      </c>
      <c r="AA457" s="20"/>
      <c r="AB457" s="27">
        <v>0.108</v>
      </c>
      <c r="AC457" s="30" t="s">
        <v>7</v>
      </c>
      <c r="AD457" s="29" t="s">
        <v>15</v>
      </c>
    </row>
    <row r="458" spans="1:43" x14ac:dyDescent="0.2">
      <c r="I458">
        <v>139.5</v>
      </c>
      <c r="J458">
        <v>451</v>
      </c>
      <c r="Q458">
        <v>42.5</v>
      </c>
      <c r="T458">
        <v>22.5</v>
      </c>
      <c r="U458">
        <v>82.5</v>
      </c>
      <c r="Z458" s="15" t="s">
        <v>91</v>
      </c>
      <c r="AB458" s="26"/>
      <c r="AC458" s="26"/>
      <c r="AD458" s="24"/>
    </row>
    <row r="459" spans="1:43" x14ac:dyDescent="0.2">
      <c r="I459" s="60">
        <v>411</v>
      </c>
      <c r="J459">
        <v>175.5</v>
      </c>
      <c r="Q459">
        <v>122.5</v>
      </c>
      <c r="U459">
        <v>25</v>
      </c>
      <c r="Z459" s="15" t="s">
        <v>92</v>
      </c>
      <c r="AA459">
        <f>SUM(O458:O462)</f>
        <v>0</v>
      </c>
      <c r="AB459" s="26">
        <f t="shared" ref="AB459:AB464" si="168">AA459*0.108</f>
        <v>0</v>
      </c>
      <c r="AC459" s="26">
        <f t="shared" ref="AC459:AC464" si="169">AB459-AD459</f>
        <v>0</v>
      </c>
      <c r="AD459" s="24">
        <f t="shared" ref="AD459" si="170">AB459*0.1</f>
        <v>0</v>
      </c>
    </row>
    <row r="460" spans="1:43" x14ac:dyDescent="0.2">
      <c r="J460">
        <v>340</v>
      </c>
      <c r="Z460" s="15" t="s">
        <v>93</v>
      </c>
      <c r="AA460">
        <f>SUM(P458:P462)</f>
        <v>0</v>
      </c>
      <c r="AB460" s="26">
        <f t="shared" si="168"/>
        <v>0</v>
      </c>
      <c r="AC460" s="26">
        <f t="shared" si="169"/>
        <v>0</v>
      </c>
      <c r="AD460" s="24">
        <f>AB460*0.1</f>
        <v>0</v>
      </c>
    </row>
    <row r="461" spans="1:43" ht="17" thickBot="1" x14ac:dyDescent="0.25">
      <c r="J461">
        <v>358</v>
      </c>
      <c r="Z461" s="15" t="s">
        <v>94</v>
      </c>
      <c r="AA461">
        <f>SUM(Q458:Q462)</f>
        <v>165</v>
      </c>
      <c r="AB461" s="26">
        <f t="shared" si="168"/>
        <v>17.82</v>
      </c>
      <c r="AC461" s="26">
        <f t="shared" si="169"/>
        <v>16.038</v>
      </c>
      <c r="AD461" s="24">
        <f t="shared" ref="AD461:AD465" si="171">AB461*0.1</f>
        <v>1.782</v>
      </c>
    </row>
    <row r="462" spans="1:43" x14ac:dyDescent="0.2">
      <c r="L462" s="11" t="s">
        <v>102</v>
      </c>
      <c r="W462" s="11" t="s">
        <v>102</v>
      </c>
      <c r="Z462" s="15" t="s">
        <v>95</v>
      </c>
      <c r="AA462">
        <f>SUM(R458:R462)</f>
        <v>0</v>
      </c>
      <c r="AB462" s="26">
        <f t="shared" si="168"/>
        <v>0</v>
      </c>
      <c r="AC462" s="26">
        <f t="shared" si="169"/>
        <v>0</v>
      </c>
      <c r="AD462" s="24">
        <f t="shared" si="171"/>
        <v>0</v>
      </c>
    </row>
    <row r="463" spans="1:43" ht="17" thickBot="1" x14ac:dyDescent="0.25">
      <c r="A463" s="1" t="s">
        <v>101</v>
      </c>
      <c r="B463" s="1" t="e">
        <f>AVERAGE(B458:B461)</f>
        <v>#DIV/0!</v>
      </c>
      <c r="C463" s="1" t="e">
        <f>AVERAGE(C458:C461)</f>
        <v>#DIV/0!</v>
      </c>
      <c r="D463" s="1" t="e">
        <f>AVERAGE(D458:D461)</f>
        <v>#DIV/0!</v>
      </c>
      <c r="E463" s="1" t="e">
        <f>AVERAGE(E458:E462)</f>
        <v>#DIV/0!</v>
      </c>
      <c r="F463" s="1" t="e">
        <f>AVERAGE(F458:F461)</f>
        <v>#DIV/0!</v>
      </c>
      <c r="G463" s="1" t="e">
        <f>AVERAGE(G458:G461)</f>
        <v>#DIV/0!</v>
      </c>
      <c r="H463" s="1" t="e">
        <f>AVERAGE(H458:H461)</f>
        <v>#DIV/0!</v>
      </c>
      <c r="I463" s="1">
        <f>AVERAGE(I458:I462)</f>
        <v>275.25</v>
      </c>
      <c r="J463" s="1">
        <f>AVERAGE(J458:J462)</f>
        <v>331.125</v>
      </c>
      <c r="K463" s="1" t="e">
        <f>AVERAGE(K458:K462)</f>
        <v>#DIV/0!</v>
      </c>
      <c r="L463" s="12">
        <f>AVERAGE(I463:J463)</f>
        <v>303.1875</v>
      </c>
      <c r="N463" s="1" t="s">
        <v>101</v>
      </c>
      <c r="O463" s="1" t="e">
        <f>AVERAGE(O458:O462)</f>
        <v>#DIV/0!</v>
      </c>
      <c r="P463" s="1" t="e">
        <f>AVERAGE(P458:P462)</f>
        <v>#DIV/0!</v>
      </c>
      <c r="Q463" s="1">
        <f t="shared" ref="Q463:V463" si="172">AVERAGE(Q458:Q462)</f>
        <v>82.5</v>
      </c>
      <c r="R463" s="1" t="e">
        <f t="shared" si="172"/>
        <v>#DIV/0!</v>
      </c>
      <c r="S463" s="1" t="e">
        <f t="shared" si="172"/>
        <v>#DIV/0!</v>
      </c>
      <c r="T463" s="1">
        <f t="shared" si="172"/>
        <v>22.5</v>
      </c>
      <c r="U463" s="1">
        <f t="shared" si="172"/>
        <v>53.75</v>
      </c>
      <c r="V463" s="1" t="e">
        <f t="shared" si="172"/>
        <v>#DIV/0!</v>
      </c>
      <c r="W463" s="12">
        <f>AVERAGE(Q463,T463:U463)</f>
        <v>52.916666666666664</v>
      </c>
      <c r="Z463" s="15" t="s">
        <v>96</v>
      </c>
      <c r="AA463">
        <f>SUM(S458:S462)</f>
        <v>0</v>
      </c>
      <c r="AB463" s="26">
        <f t="shared" si="168"/>
        <v>0</v>
      </c>
      <c r="AC463" s="26">
        <f t="shared" si="169"/>
        <v>0</v>
      </c>
      <c r="AD463" s="24">
        <f t="shared" si="171"/>
        <v>0</v>
      </c>
    </row>
    <row r="464" spans="1:43" x14ac:dyDescent="0.2">
      <c r="Z464" s="15" t="s">
        <v>97</v>
      </c>
      <c r="AA464">
        <f>SUM(T458:T462)</f>
        <v>22.5</v>
      </c>
      <c r="AB464" s="26">
        <f t="shared" si="168"/>
        <v>2.4300000000000002</v>
      </c>
      <c r="AC464" s="26">
        <f t="shared" si="169"/>
        <v>2.1870000000000003</v>
      </c>
      <c r="AD464" s="24">
        <f t="shared" si="171"/>
        <v>0.24300000000000002</v>
      </c>
    </row>
    <row r="465" spans="1:43" x14ac:dyDescent="0.2">
      <c r="Z465" s="15" t="s">
        <v>98</v>
      </c>
      <c r="AA465">
        <f>SUM(U458:U462)</f>
        <v>107.5</v>
      </c>
      <c r="AB465" s="26">
        <f>AA465*0.108</f>
        <v>11.61</v>
      </c>
      <c r="AC465" s="26">
        <f>AB465-AD465</f>
        <v>10.449</v>
      </c>
      <c r="AD465" s="24">
        <f t="shared" si="171"/>
        <v>1.161</v>
      </c>
    </row>
    <row r="466" spans="1:43" x14ac:dyDescent="0.2">
      <c r="Z466" s="17" t="s">
        <v>99</v>
      </c>
      <c r="AA466" s="7">
        <f>SUM(V458:V462)</f>
        <v>0</v>
      </c>
      <c r="AB466" s="28">
        <f>AA466*0.108</f>
        <v>0</v>
      </c>
      <c r="AC466" s="28">
        <f t="shared" ref="AC466" si="173">AB466-AD466</f>
        <v>0</v>
      </c>
      <c r="AD466" s="25">
        <f>AB466*0.1</f>
        <v>0</v>
      </c>
      <c r="AQ466" s="16"/>
    </row>
    <row r="467" spans="1:43" x14ac:dyDescent="0.2">
      <c r="AQ467" s="16"/>
    </row>
    <row r="468" spans="1:43" x14ac:dyDescent="0.2">
      <c r="Y468" s="33"/>
      <c r="Z468" s="7"/>
      <c r="AA468" s="7"/>
      <c r="AB468" s="7"/>
      <c r="AC468" s="7"/>
      <c r="AD468" s="7"/>
      <c r="AE468" s="7"/>
      <c r="AF468" s="7"/>
      <c r="AG468" s="7"/>
      <c r="AH468" s="7"/>
      <c r="AI468" s="7"/>
      <c r="AJ468" s="7"/>
      <c r="AK468" s="7"/>
      <c r="AL468" s="7"/>
      <c r="AM468" s="7"/>
      <c r="AN468" s="7"/>
      <c r="AO468" s="7"/>
      <c r="AP468" s="7"/>
      <c r="AQ468" s="18"/>
    </row>
    <row r="470" spans="1:43" ht="17" thickBot="1" x14ac:dyDescent="0.25">
      <c r="Z470" s="22" t="s">
        <v>134</v>
      </c>
      <c r="AA470" s="23" t="s">
        <v>443</v>
      </c>
    </row>
    <row r="471" spans="1:43" x14ac:dyDescent="0.2">
      <c r="Z471" t="s">
        <v>216</v>
      </c>
    </row>
    <row r="472" spans="1:43" x14ac:dyDescent="0.2">
      <c r="Z472" s="4" t="s">
        <v>217</v>
      </c>
    </row>
    <row r="473" spans="1:43" x14ac:dyDescent="0.2">
      <c r="I473" s="59" t="s">
        <v>439</v>
      </c>
      <c r="J473" s="59"/>
    </row>
    <row r="474" spans="1:43" ht="17" thickBot="1" x14ac:dyDescent="0.25">
      <c r="H474" s="43" t="s">
        <v>210</v>
      </c>
      <c r="I474" s="43" t="s">
        <v>210</v>
      </c>
      <c r="J474" s="43" t="s">
        <v>210</v>
      </c>
      <c r="K474" s="43" t="s">
        <v>210</v>
      </c>
      <c r="R474" s="4"/>
      <c r="T474" s="43" t="s">
        <v>210</v>
      </c>
    </row>
    <row r="475" spans="1:43" ht="17" thickBot="1" x14ac:dyDescent="0.25">
      <c r="A475" s="36">
        <v>43873</v>
      </c>
      <c r="B475" s="9" t="s">
        <v>81</v>
      </c>
      <c r="C475" s="10" t="s">
        <v>82</v>
      </c>
      <c r="D475" s="10" t="s">
        <v>83</v>
      </c>
      <c r="E475" s="10" t="s">
        <v>84</v>
      </c>
      <c r="F475" s="10" t="s">
        <v>85</v>
      </c>
      <c r="G475" s="10" t="s">
        <v>86</v>
      </c>
      <c r="H475" s="10" t="s">
        <v>87</v>
      </c>
      <c r="I475" s="10" t="s">
        <v>88</v>
      </c>
      <c r="J475" s="10" t="s">
        <v>89</v>
      </c>
      <c r="K475" s="10" t="s">
        <v>91</v>
      </c>
      <c r="N475" s="36">
        <v>43873</v>
      </c>
      <c r="O475" s="10" t="s">
        <v>92</v>
      </c>
      <c r="P475" s="10" t="s">
        <v>93</v>
      </c>
      <c r="Q475" s="10" t="s">
        <v>94</v>
      </c>
      <c r="R475" s="10" t="s">
        <v>95</v>
      </c>
      <c r="S475" s="10" t="s">
        <v>96</v>
      </c>
      <c r="T475" s="10" t="s">
        <v>97</v>
      </c>
      <c r="U475" s="10" t="s">
        <v>98</v>
      </c>
      <c r="V475" s="10" t="s">
        <v>99</v>
      </c>
      <c r="Z475" s="13" t="s">
        <v>146</v>
      </c>
      <c r="AA475" s="20"/>
      <c r="AB475" s="27">
        <v>0.108</v>
      </c>
      <c r="AC475" s="30" t="s">
        <v>7</v>
      </c>
      <c r="AD475" s="29" t="s">
        <v>15</v>
      </c>
    </row>
    <row r="476" spans="1:43" x14ac:dyDescent="0.2">
      <c r="I476">
        <v>388</v>
      </c>
      <c r="J476">
        <v>428</v>
      </c>
      <c r="Q476">
        <v>116.5</v>
      </c>
      <c r="U476">
        <v>81</v>
      </c>
      <c r="Z476" s="15" t="s">
        <v>91</v>
      </c>
      <c r="AB476" s="26"/>
      <c r="AC476" s="26"/>
      <c r="AD476" s="24"/>
    </row>
    <row r="477" spans="1:43" x14ac:dyDescent="0.2">
      <c r="J477">
        <v>324</v>
      </c>
      <c r="Z477" s="15" t="s">
        <v>92</v>
      </c>
      <c r="AA477">
        <f>SUM(O476:O480)</f>
        <v>0</v>
      </c>
      <c r="AB477" s="26">
        <f t="shared" ref="AB477:AB482" si="174">AA477*0.108</f>
        <v>0</v>
      </c>
      <c r="AC477" s="26">
        <f t="shared" ref="AC477:AC482" si="175">AB477-AD477</f>
        <v>0</v>
      </c>
      <c r="AD477" s="24">
        <f t="shared" ref="AD477" si="176">AB477*0.1</f>
        <v>0</v>
      </c>
    </row>
    <row r="478" spans="1:43" x14ac:dyDescent="0.2">
      <c r="J478">
        <v>263</v>
      </c>
      <c r="Z478" s="15" t="s">
        <v>93</v>
      </c>
      <c r="AA478">
        <f>SUM(P476:P480)</f>
        <v>0</v>
      </c>
      <c r="AB478" s="26">
        <f t="shared" si="174"/>
        <v>0</v>
      </c>
      <c r="AC478" s="26">
        <f t="shared" si="175"/>
        <v>0</v>
      </c>
      <c r="AD478" s="24">
        <f>AB478*0.1</f>
        <v>0</v>
      </c>
    </row>
    <row r="479" spans="1:43" ht="17" thickBot="1" x14ac:dyDescent="0.25">
      <c r="J479">
        <v>151</v>
      </c>
      <c r="Z479" s="15" t="s">
        <v>94</v>
      </c>
      <c r="AA479">
        <f>SUM(Q476:Q480)</f>
        <v>116.5</v>
      </c>
      <c r="AB479" s="26">
        <f t="shared" si="174"/>
        <v>12.582000000000001</v>
      </c>
      <c r="AC479" s="26">
        <f t="shared" si="175"/>
        <v>11.3238</v>
      </c>
      <c r="AD479" s="24">
        <f t="shared" ref="AD479:AD483" si="177">AB479*0.1</f>
        <v>1.2582000000000002</v>
      </c>
    </row>
    <row r="480" spans="1:43" x14ac:dyDescent="0.2">
      <c r="L480" s="11" t="s">
        <v>102</v>
      </c>
      <c r="W480" s="11" t="s">
        <v>102</v>
      </c>
      <c r="Z480" s="15" t="s">
        <v>95</v>
      </c>
      <c r="AA480">
        <f>SUM(R476:R480)</f>
        <v>0</v>
      </c>
      <c r="AB480" s="26">
        <f t="shared" si="174"/>
        <v>0</v>
      </c>
      <c r="AC480" s="26">
        <f t="shared" si="175"/>
        <v>0</v>
      </c>
      <c r="AD480" s="24">
        <f t="shared" si="177"/>
        <v>0</v>
      </c>
    </row>
    <row r="481" spans="1:43" ht="17" thickBot="1" x14ac:dyDescent="0.25">
      <c r="A481" s="1" t="s">
        <v>101</v>
      </c>
      <c r="B481" s="1" t="e">
        <f>AVERAGE(B476:B479)</f>
        <v>#DIV/0!</v>
      </c>
      <c r="C481" s="1" t="e">
        <f>AVERAGE(C476:C479)</f>
        <v>#DIV/0!</v>
      </c>
      <c r="D481" s="1" t="e">
        <f>AVERAGE(D476:D479)</f>
        <v>#DIV/0!</v>
      </c>
      <c r="E481" s="1" t="e">
        <f>AVERAGE(E476:E480)</f>
        <v>#DIV/0!</v>
      </c>
      <c r="F481" s="1" t="e">
        <f>AVERAGE(F476:F479)</f>
        <v>#DIV/0!</v>
      </c>
      <c r="G481" s="1" t="e">
        <f>AVERAGE(G476:G479)</f>
        <v>#DIV/0!</v>
      </c>
      <c r="H481" s="1" t="e">
        <f>AVERAGE(H476:H479)</f>
        <v>#DIV/0!</v>
      </c>
      <c r="I481" s="1">
        <f>AVERAGE(I476:I480)</f>
        <v>388</v>
      </c>
      <c r="J481" s="1">
        <f>AVERAGE(J476:J480)</f>
        <v>291.5</v>
      </c>
      <c r="K481" s="1" t="e">
        <f>AVERAGE(K476:K480)</f>
        <v>#DIV/0!</v>
      </c>
      <c r="L481" s="12">
        <f>AVERAGE(I481:J481)</f>
        <v>339.75</v>
      </c>
      <c r="N481" s="1" t="s">
        <v>101</v>
      </c>
      <c r="O481" s="1" t="e">
        <f>AVERAGE(O476:O480)</f>
        <v>#DIV/0!</v>
      </c>
      <c r="P481" s="1" t="e">
        <f>AVERAGE(P476:P480)</f>
        <v>#DIV/0!</v>
      </c>
      <c r="Q481" s="1">
        <f t="shared" ref="Q481:V481" si="178">AVERAGE(Q476:Q480)</f>
        <v>116.5</v>
      </c>
      <c r="R481" s="1" t="e">
        <f t="shared" si="178"/>
        <v>#DIV/0!</v>
      </c>
      <c r="S481" s="1" t="e">
        <f t="shared" si="178"/>
        <v>#DIV/0!</v>
      </c>
      <c r="T481" s="1" t="e">
        <f t="shared" si="178"/>
        <v>#DIV/0!</v>
      </c>
      <c r="U481" s="1">
        <f t="shared" si="178"/>
        <v>81</v>
      </c>
      <c r="V481" s="1" t="e">
        <f t="shared" si="178"/>
        <v>#DIV/0!</v>
      </c>
      <c r="W481" s="12">
        <f>AVERAGE(Q481,U481)</f>
        <v>98.75</v>
      </c>
      <c r="Z481" s="15" t="s">
        <v>96</v>
      </c>
      <c r="AA481">
        <f>SUM(S476:S480)</f>
        <v>0</v>
      </c>
      <c r="AB481" s="26">
        <f t="shared" si="174"/>
        <v>0</v>
      </c>
      <c r="AC481" s="26">
        <f t="shared" si="175"/>
        <v>0</v>
      </c>
      <c r="AD481" s="24">
        <f t="shared" si="177"/>
        <v>0</v>
      </c>
    </row>
    <row r="482" spans="1:43" x14ac:dyDescent="0.2">
      <c r="Z482" s="15" t="s">
        <v>97</v>
      </c>
      <c r="AA482">
        <f>SUM(T476:T480)</f>
        <v>0</v>
      </c>
      <c r="AB482" s="26">
        <f t="shared" si="174"/>
        <v>0</v>
      </c>
      <c r="AC482" s="26">
        <f t="shared" si="175"/>
        <v>0</v>
      </c>
      <c r="AD482" s="24">
        <f t="shared" si="177"/>
        <v>0</v>
      </c>
      <c r="AQ482" s="16"/>
    </row>
    <row r="483" spans="1:43" x14ac:dyDescent="0.2">
      <c r="Z483" s="15" t="s">
        <v>98</v>
      </c>
      <c r="AA483">
        <f>SUM(U476:U480)</f>
        <v>81</v>
      </c>
      <c r="AB483" s="26">
        <f>AA483*0.108</f>
        <v>8.7479999999999993</v>
      </c>
      <c r="AC483" s="26">
        <f>AB483-AD483</f>
        <v>7.8731999999999989</v>
      </c>
      <c r="AD483" s="24">
        <f t="shared" si="177"/>
        <v>0.87480000000000002</v>
      </c>
      <c r="AQ483" s="16"/>
    </row>
    <row r="484" spans="1:43" x14ac:dyDescent="0.2">
      <c r="Z484" s="17" t="s">
        <v>99</v>
      </c>
      <c r="AA484" s="7">
        <f>SUM(V476:V480)</f>
        <v>0</v>
      </c>
      <c r="AB484" s="28">
        <f>AA484*0.108</f>
        <v>0</v>
      </c>
      <c r="AC484" s="28">
        <f t="shared" ref="AC484" si="179">AB484-AD484</f>
        <v>0</v>
      </c>
      <c r="AD484" s="25">
        <f>AB484*0.1</f>
        <v>0</v>
      </c>
      <c r="AQ484" s="16"/>
    </row>
    <row r="485" spans="1:43" x14ac:dyDescent="0.2">
      <c r="AQ485" s="16"/>
    </row>
    <row r="486" spans="1:43" x14ac:dyDescent="0.2">
      <c r="Y486" s="33"/>
      <c r="Z486" s="7"/>
      <c r="AA486" s="7"/>
      <c r="AB486" s="7"/>
      <c r="AC486" s="7"/>
      <c r="AD486" s="7"/>
      <c r="AE486" s="7"/>
      <c r="AF486" s="7"/>
      <c r="AG486" s="7"/>
      <c r="AH486" s="7"/>
      <c r="AI486" s="7"/>
      <c r="AJ486" s="7"/>
      <c r="AK486" s="7"/>
      <c r="AL486" s="7"/>
      <c r="AM486" s="7"/>
      <c r="AN486" s="7"/>
      <c r="AO486" s="7"/>
      <c r="AP486" s="7"/>
      <c r="AQ486" s="18"/>
    </row>
    <row r="488" spans="1:43" ht="17" thickBot="1" x14ac:dyDescent="0.25">
      <c r="Z488" s="22" t="s">
        <v>134</v>
      </c>
      <c r="AA488" s="23" t="s">
        <v>445</v>
      </c>
    </row>
    <row r="489" spans="1:43" x14ac:dyDescent="0.2">
      <c r="Z489" t="s">
        <v>216</v>
      </c>
    </row>
    <row r="490" spans="1:43" x14ac:dyDescent="0.2">
      <c r="Z490" s="4" t="s">
        <v>217</v>
      </c>
    </row>
    <row r="492" spans="1:43" ht="17" thickBot="1" x14ac:dyDescent="0.25">
      <c r="H492" s="43" t="s">
        <v>210</v>
      </c>
      <c r="I492" s="43" t="s">
        <v>210</v>
      </c>
      <c r="J492" s="43" t="s">
        <v>210</v>
      </c>
      <c r="K492" s="43" t="s">
        <v>210</v>
      </c>
      <c r="R492" s="4"/>
      <c r="T492" s="43" t="s">
        <v>210</v>
      </c>
    </row>
    <row r="493" spans="1:43" ht="17" thickBot="1" x14ac:dyDescent="0.25">
      <c r="A493" s="36">
        <v>43880</v>
      </c>
      <c r="B493" s="9" t="s">
        <v>81</v>
      </c>
      <c r="C493" s="10" t="s">
        <v>82</v>
      </c>
      <c r="D493" s="10" t="s">
        <v>83</v>
      </c>
      <c r="E493" s="10" t="s">
        <v>84</v>
      </c>
      <c r="F493" s="10" t="s">
        <v>85</v>
      </c>
      <c r="G493" s="10" t="s">
        <v>86</v>
      </c>
      <c r="H493" s="10" t="s">
        <v>87</v>
      </c>
      <c r="I493" s="10" t="s">
        <v>88</v>
      </c>
      <c r="J493" s="10" t="s">
        <v>89</v>
      </c>
      <c r="K493" s="10" t="s">
        <v>91</v>
      </c>
      <c r="N493" s="36">
        <v>43880</v>
      </c>
      <c r="O493" s="10" t="s">
        <v>92</v>
      </c>
      <c r="P493" s="10" t="s">
        <v>93</v>
      </c>
      <c r="Q493" s="10" t="s">
        <v>94</v>
      </c>
      <c r="R493" s="10" t="s">
        <v>95</v>
      </c>
      <c r="S493" s="10" t="s">
        <v>96</v>
      </c>
      <c r="T493" s="10" t="s">
        <v>97</v>
      </c>
      <c r="U493" s="10" t="s">
        <v>98</v>
      </c>
      <c r="V493" s="10" t="s">
        <v>99</v>
      </c>
      <c r="Z493" s="13" t="s">
        <v>146</v>
      </c>
      <c r="AA493" s="20"/>
      <c r="AB493" s="27">
        <v>0.108</v>
      </c>
      <c r="AC493" s="30" t="s">
        <v>7</v>
      </c>
      <c r="AD493" s="29" t="s">
        <v>15</v>
      </c>
    </row>
    <row r="494" spans="1:43" x14ac:dyDescent="0.2">
      <c r="I494">
        <v>370</v>
      </c>
      <c r="J494">
        <v>310.5</v>
      </c>
      <c r="Q494">
        <v>102</v>
      </c>
      <c r="U494">
        <v>76.5</v>
      </c>
      <c r="Z494" s="15" t="s">
        <v>91</v>
      </c>
      <c r="AB494" s="26"/>
      <c r="AC494" s="26"/>
      <c r="AD494" s="24"/>
    </row>
    <row r="495" spans="1:43" x14ac:dyDescent="0.2">
      <c r="J495">
        <v>284.5</v>
      </c>
      <c r="Z495" s="15" t="s">
        <v>92</v>
      </c>
      <c r="AA495">
        <f>SUM(O494:O496)</f>
        <v>0</v>
      </c>
      <c r="AB495" s="26">
        <f t="shared" ref="AB495:AB500" si="180">AA495*0.108</f>
        <v>0</v>
      </c>
      <c r="AC495" s="26">
        <f t="shared" ref="AC495:AC500" si="181">AB495-AD495</f>
        <v>0</v>
      </c>
      <c r="AD495" s="24">
        <f t="shared" ref="AD495" si="182">AB495*0.1</f>
        <v>0</v>
      </c>
    </row>
    <row r="496" spans="1:43" x14ac:dyDescent="0.2">
      <c r="J496">
        <v>424</v>
      </c>
      <c r="Z496" s="15" t="s">
        <v>93</v>
      </c>
      <c r="AA496">
        <f>SUM(P494:P496)</f>
        <v>0</v>
      </c>
      <c r="AB496" s="26">
        <f t="shared" si="180"/>
        <v>0</v>
      </c>
      <c r="AC496" s="26">
        <f t="shared" si="181"/>
        <v>0</v>
      </c>
      <c r="AD496" s="24">
        <f>AB496*0.1</f>
        <v>0</v>
      </c>
    </row>
    <row r="497" spans="1:43" ht="17" thickBot="1" x14ac:dyDescent="0.25">
      <c r="J497">
        <v>150.5</v>
      </c>
      <c r="Z497" s="15" t="s">
        <v>94</v>
      </c>
      <c r="AA497">
        <f>SUM(Q494:Q496)</f>
        <v>102</v>
      </c>
      <c r="AB497" s="26">
        <f t="shared" si="180"/>
        <v>11.016</v>
      </c>
      <c r="AC497" s="26">
        <f t="shared" si="181"/>
        <v>9.9144000000000005</v>
      </c>
      <c r="AD497" s="24">
        <f t="shared" ref="AD497:AD501" si="183">AB497*0.1</f>
        <v>1.1016000000000001</v>
      </c>
    </row>
    <row r="498" spans="1:43" x14ac:dyDescent="0.2">
      <c r="L498" s="11" t="s">
        <v>102</v>
      </c>
      <c r="W498" s="11" t="s">
        <v>102</v>
      </c>
      <c r="Z498" s="15" t="s">
        <v>95</v>
      </c>
      <c r="AA498">
        <f>SUM(R494:R496)</f>
        <v>0</v>
      </c>
      <c r="AB498" s="26">
        <f t="shared" si="180"/>
        <v>0</v>
      </c>
      <c r="AC498" s="26">
        <f t="shared" si="181"/>
        <v>0</v>
      </c>
      <c r="AD498" s="24">
        <f t="shared" si="183"/>
        <v>0</v>
      </c>
      <c r="AQ498" s="16"/>
    </row>
    <row r="499" spans="1:43" ht="17" thickBot="1" x14ac:dyDescent="0.25">
      <c r="A499" s="1" t="s">
        <v>101</v>
      </c>
      <c r="B499" s="1" t="e">
        <f>AVERAGE(B494:B497)</f>
        <v>#DIV/0!</v>
      </c>
      <c r="C499" s="1" t="e">
        <f>AVERAGE(C494:C497)</f>
        <v>#DIV/0!</v>
      </c>
      <c r="D499" s="1" t="e">
        <f>AVERAGE(D494:D497)</f>
        <v>#DIV/0!</v>
      </c>
      <c r="E499" s="1" t="e">
        <f>AVERAGE(E494:E498)</f>
        <v>#DIV/0!</v>
      </c>
      <c r="F499" s="1" t="e">
        <f>AVERAGE(F494:F497)</f>
        <v>#DIV/0!</v>
      </c>
      <c r="G499" s="1" t="e">
        <f>AVERAGE(G494:G497)</f>
        <v>#DIV/0!</v>
      </c>
      <c r="H499" s="1" t="e">
        <f>AVERAGE(H494:H497)</f>
        <v>#DIV/0!</v>
      </c>
      <c r="I499" s="1">
        <f>AVERAGE(I494:I498)</f>
        <v>370</v>
      </c>
      <c r="J499" s="1">
        <f>AVERAGE(J494:J498)</f>
        <v>292.375</v>
      </c>
      <c r="K499" s="1" t="e">
        <f>AVERAGE(K494:K498)</f>
        <v>#DIV/0!</v>
      </c>
      <c r="L499" s="12">
        <f>AVERAGE(I499:J499)</f>
        <v>331.1875</v>
      </c>
      <c r="N499" s="1" t="s">
        <v>101</v>
      </c>
      <c r="O499" s="1" t="e">
        <f>AVERAGE(O494:O498)</f>
        <v>#DIV/0!</v>
      </c>
      <c r="P499" s="1" t="e">
        <f>AVERAGE(P494:P498)</f>
        <v>#DIV/0!</v>
      </c>
      <c r="Q499" s="1">
        <f t="shared" ref="Q499:V499" si="184">AVERAGE(Q494:Q498)</f>
        <v>102</v>
      </c>
      <c r="R499" s="1" t="e">
        <f t="shared" si="184"/>
        <v>#DIV/0!</v>
      </c>
      <c r="S499" s="1" t="e">
        <f t="shared" si="184"/>
        <v>#DIV/0!</v>
      </c>
      <c r="T499" s="1" t="e">
        <f t="shared" si="184"/>
        <v>#DIV/0!</v>
      </c>
      <c r="U499" s="1">
        <f t="shared" si="184"/>
        <v>76.5</v>
      </c>
      <c r="V499" s="1" t="e">
        <f t="shared" si="184"/>
        <v>#DIV/0!</v>
      </c>
      <c r="W499" s="12">
        <f>AVERAGE(Q499,U499)</f>
        <v>89.25</v>
      </c>
      <c r="Z499" s="15" t="s">
        <v>96</v>
      </c>
      <c r="AA499">
        <f>SUM(S494:S496)</f>
        <v>0</v>
      </c>
      <c r="AB499" s="26">
        <f t="shared" si="180"/>
        <v>0</v>
      </c>
      <c r="AC499" s="26">
        <f t="shared" si="181"/>
        <v>0</v>
      </c>
      <c r="AD499" s="24">
        <f t="shared" si="183"/>
        <v>0</v>
      </c>
      <c r="AQ499" s="16"/>
    </row>
    <row r="500" spans="1:43" x14ac:dyDescent="0.2">
      <c r="Z500" s="15" t="s">
        <v>97</v>
      </c>
      <c r="AA500">
        <f>SUM(T494:T496)</f>
        <v>0</v>
      </c>
      <c r="AB500" s="26">
        <f t="shared" si="180"/>
        <v>0</v>
      </c>
      <c r="AC500" s="26">
        <f t="shared" si="181"/>
        <v>0</v>
      </c>
      <c r="AD500" s="24">
        <f t="shared" si="183"/>
        <v>0</v>
      </c>
      <c r="AQ500" s="16"/>
    </row>
    <row r="501" spans="1:43" x14ac:dyDescent="0.2">
      <c r="Z501" s="15" t="s">
        <v>98</v>
      </c>
      <c r="AA501">
        <f>SUM(U494:U496)</f>
        <v>76.5</v>
      </c>
      <c r="AB501" s="26">
        <f>AA501*0.108</f>
        <v>8.2620000000000005</v>
      </c>
      <c r="AC501" s="26">
        <f>AB501-AD501</f>
        <v>7.4358000000000004</v>
      </c>
      <c r="AD501" s="24">
        <f t="shared" si="183"/>
        <v>0.82620000000000005</v>
      </c>
      <c r="AQ501" s="16"/>
    </row>
    <row r="502" spans="1:43" x14ac:dyDescent="0.2">
      <c r="Z502" s="17" t="s">
        <v>99</v>
      </c>
      <c r="AA502" s="7">
        <f>SUM(V494:V496)</f>
        <v>0</v>
      </c>
      <c r="AB502" s="28">
        <f>AA502*0.108</f>
        <v>0</v>
      </c>
      <c r="AC502" s="28">
        <f t="shared" ref="AC502" si="185">AB502-AD502</f>
        <v>0</v>
      </c>
      <c r="AD502" s="25">
        <f>AB502*0.1</f>
        <v>0</v>
      </c>
      <c r="AQ502" s="16"/>
    </row>
    <row r="503" spans="1:43" x14ac:dyDescent="0.2">
      <c r="AQ503" s="16"/>
    </row>
    <row r="504" spans="1:43" x14ac:dyDescent="0.2">
      <c r="Y504" s="33"/>
      <c r="Z504" s="7"/>
      <c r="AA504" s="7"/>
      <c r="AB504" s="7"/>
      <c r="AC504" s="7"/>
      <c r="AD504" s="7"/>
      <c r="AE504" s="7"/>
      <c r="AF504" s="7"/>
      <c r="AG504" s="7"/>
      <c r="AH504" s="7"/>
      <c r="AI504" s="7"/>
      <c r="AJ504" s="7"/>
      <c r="AK504" s="7"/>
      <c r="AL504" s="7"/>
      <c r="AM504" s="7"/>
      <c r="AN504" s="7"/>
      <c r="AO504" s="7"/>
      <c r="AP504" s="7"/>
      <c r="AQ504" s="18"/>
    </row>
    <row r="506" spans="1:43" ht="17" thickBot="1" x14ac:dyDescent="0.25">
      <c r="Z506" s="22" t="s">
        <v>134</v>
      </c>
      <c r="AA506" s="23" t="s">
        <v>447</v>
      </c>
    </row>
    <row r="507" spans="1:43" x14ac:dyDescent="0.2">
      <c r="Z507" t="s">
        <v>216</v>
      </c>
    </row>
    <row r="508" spans="1:43" x14ac:dyDescent="0.2">
      <c r="Z508" s="4" t="s">
        <v>217</v>
      </c>
    </row>
    <row r="509" spans="1:43" ht="17" thickBot="1" x14ac:dyDescent="0.25">
      <c r="H509" s="43" t="s">
        <v>210</v>
      </c>
      <c r="I509" s="43" t="s">
        <v>210</v>
      </c>
      <c r="J509" s="43" t="s">
        <v>210</v>
      </c>
      <c r="K509" s="43" t="s">
        <v>210</v>
      </c>
      <c r="R509" s="4"/>
      <c r="T509" s="43" t="s">
        <v>210</v>
      </c>
    </row>
    <row r="510" spans="1:43" ht="17" thickBot="1" x14ac:dyDescent="0.25">
      <c r="A510" s="36">
        <v>43887</v>
      </c>
      <c r="B510" s="9" t="s">
        <v>81</v>
      </c>
      <c r="C510" s="10" t="s">
        <v>82</v>
      </c>
      <c r="D510" s="10" t="s">
        <v>83</v>
      </c>
      <c r="E510" s="10" t="s">
        <v>84</v>
      </c>
      <c r="F510" s="10" t="s">
        <v>85</v>
      </c>
      <c r="G510" s="10" t="s">
        <v>86</v>
      </c>
      <c r="H510" s="10" t="s">
        <v>87</v>
      </c>
      <c r="I510" s="10" t="s">
        <v>88</v>
      </c>
      <c r="J510" s="10" t="s">
        <v>89</v>
      </c>
      <c r="K510" s="10" t="s">
        <v>91</v>
      </c>
      <c r="N510" s="36">
        <v>43887</v>
      </c>
      <c r="O510" s="10" t="s">
        <v>92</v>
      </c>
      <c r="P510" s="10" t="s">
        <v>93</v>
      </c>
      <c r="Q510" s="10" t="s">
        <v>94</v>
      </c>
      <c r="R510" s="10" t="s">
        <v>95</v>
      </c>
      <c r="S510" s="10" t="s">
        <v>96</v>
      </c>
      <c r="T510" s="10" t="s">
        <v>97</v>
      </c>
      <c r="U510" s="10" t="s">
        <v>98</v>
      </c>
      <c r="V510" s="10" t="s">
        <v>99</v>
      </c>
    </row>
    <row r="511" spans="1:43" x14ac:dyDescent="0.2">
      <c r="I511">
        <v>332</v>
      </c>
      <c r="J511">
        <v>366.5</v>
      </c>
      <c r="Q511">
        <v>91</v>
      </c>
      <c r="U511">
        <v>63.5</v>
      </c>
      <c r="Z511" s="13" t="s">
        <v>146</v>
      </c>
      <c r="AA511" s="20"/>
      <c r="AB511" s="27">
        <v>0.108</v>
      </c>
      <c r="AC511" s="30" t="s">
        <v>7</v>
      </c>
      <c r="AD511" s="29" t="s">
        <v>15</v>
      </c>
    </row>
    <row r="512" spans="1:43" x14ac:dyDescent="0.2">
      <c r="J512">
        <v>268.5</v>
      </c>
      <c r="Z512" s="15" t="s">
        <v>91</v>
      </c>
      <c r="AB512" s="26"/>
      <c r="AC512" s="26"/>
      <c r="AD512" s="24"/>
    </row>
    <row r="513" spans="1:43" x14ac:dyDescent="0.2">
      <c r="J513">
        <v>196</v>
      </c>
      <c r="Z513" s="15" t="s">
        <v>92</v>
      </c>
      <c r="AA513">
        <f>SUM(O511:O513)</f>
        <v>0</v>
      </c>
      <c r="AB513" s="26">
        <f t="shared" ref="AB513:AB518" si="186">AA513*0.108</f>
        <v>0</v>
      </c>
      <c r="AC513" s="26">
        <f t="shared" ref="AC513:AC518" si="187">AB513-AD513</f>
        <v>0</v>
      </c>
      <c r="AD513" s="24">
        <f t="shared" ref="AD513" si="188">AB513*0.1</f>
        <v>0</v>
      </c>
    </row>
    <row r="514" spans="1:43" ht="17" thickBot="1" x14ac:dyDescent="0.25">
      <c r="Z514" s="15" t="s">
        <v>93</v>
      </c>
      <c r="AA514">
        <f>SUM(P511:P513)</f>
        <v>0</v>
      </c>
      <c r="AB514" s="26">
        <f t="shared" si="186"/>
        <v>0</v>
      </c>
      <c r="AC514" s="26">
        <f t="shared" si="187"/>
        <v>0</v>
      </c>
      <c r="AD514" s="24">
        <f>AB514*0.1</f>
        <v>0</v>
      </c>
    </row>
    <row r="515" spans="1:43" x14ac:dyDescent="0.2">
      <c r="L515" s="11" t="s">
        <v>102</v>
      </c>
      <c r="W515" s="11" t="s">
        <v>102</v>
      </c>
      <c r="Z515" s="15" t="s">
        <v>94</v>
      </c>
      <c r="AA515">
        <f>SUM(Q511:Q513)</f>
        <v>91</v>
      </c>
      <c r="AB515" s="26">
        <f t="shared" si="186"/>
        <v>9.8279999999999994</v>
      </c>
      <c r="AC515" s="26">
        <f t="shared" si="187"/>
        <v>8.8452000000000002</v>
      </c>
      <c r="AD515" s="24">
        <f t="shared" ref="AD515:AD519" si="189">AB515*0.1</f>
        <v>0.98280000000000001</v>
      </c>
      <c r="AQ515" s="16"/>
    </row>
    <row r="516" spans="1:43" ht="17" thickBot="1" x14ac:dyDescent="0.25">
      <c r="A516" s="1" t="s">
        <v>101</v>
      </c>
      <c r="B516" s="1" t="e">
        <f>AVERAGE(B511:B514)</f>
        <v>#DIV/0!</v>
      </c>
      <c r="C516" s="1" t="e">
        <f>AVERAGE(C511:C514)</f>
        <v>#DIV/0!</v>
      </c>
      <c r="D516" s="1" t="e">
        <f>AVERAGE(D511:D514)</f>
        <v>#DIV/0!</v>
      </c>
      <c r="E516" s="1" t="e">
        <f>AVERAGE(E511:E515)</f>
        <v>#DIV/0!</v>
      </c>
      <c r="F516" s="1" t="e">
        <f>AVERAGE(F511:F514)</f>
        <v>#DIV/0!</v>
      </c>
      <c r="G516" s="1" t="e">
        <f>AVERAGE(G511:G514)</f>
        <v>#DIV/0!</v>
      </c>
      <c r="H516" s="1" t="e">
        <f>AVERAGE(H511:H514)</f>
        <v>#DIV/0!</v>
      </c>
      <c r="I516" s="1">
        <f>AVERAGE(I511:I515)</f>
        <v>332</v>
      </c>
      <c r="J516" s="1">
        <f>AVERAGE(J511:J515)</f>
        <v>277</v>
      </c>
      <c r="K516" s="1" t="e">
        <f>AVERAGE(K511:K515)</f>
        <v>#DIV/0!</v>
      </c>
      <c r="L516" s="12">
        <f>AVERAGE(I516:J516)</f>
        <v>304.5</v>
      </c>
      <c r="N516" s="1" t="s">
        <v>101</v>
      </c>
      <c r="O516" s="1" t="e">
        <f>AVERAGE(O511:O515)</f>
        <v>#DIV/0!</v>
      </c>
      <c r="P516" s="1" t="e">
        <f>AVERAGE(P511:P515)</f>
        <v>#DIV/0!</v>
      </c>
      <c r="Q516" s="1">
        <f t="shared" ref="Q516:V516" si="190">AVERAGE(Q511:Q515)</f>
        <v>91</v>
      </c>
      <c r="R516" s="1" t="e">
        <f t="shared" si="190"/>
        <v>#DIV/0!</v>
      </c>
      <c r="S516" s="1" t="e">
        <f t="shared" si="190"/>
        <v>#DIV/0!</v>
      </c>
      <c r="T516" s="1" t="e">
        <f t="shared" si="190"/>
        <v>#DIV/0!</v>
      </c>
      <c r="U516" s="1">
        <f t="shared" si="190"/>
        <v>63.5</v>
      </c>
      <c r="V516" s="1" t="e">
        <f t="shared" si="190"/>
        <v>#DIV/0!</v>
      </c>
      <c r="W516" s="12">
        <f>AVERAGE(Q516,U516)</f>
        <v>77.25</v>
      </c>
      <c r="Z516" s="15" t="s">
        <v>95</v>
      </c>
      <c r="AA516">
        <f>SUM(R511:R513)</f>
        <v>0</v>
      </c>
      <c r="AB516" s="26">
        <f>AA516*0.108</f>
        <v>0</v>
      </c>
      <c r="AC516" s="26">
        <f t="shared" si="187"/>
        <v>0</v>
      </c>
      <c r="AD516" s="24">
        <f t="shared" si="189"/>
        <v>0</v>
      </c>
      <c r="AQ516" s="16"/>
    </row>
    <row r="517" spans="1:43" x14ac:dyDescent="0.2">
      <c r="Z517" s="15" t="s">
        <v>96</v>
      </c>
      <c r="AA517">
        <f>SUM(S511:S513)</f>
        <v>0</v>
      </c>
      <c r="AB517" s="26">
        <f t="shared" si="186"/>
        <v>0</v>
      </c>
      <c r="AC517" s="26">
        <f t="shared" si="187"/>
        <v>0</v>
      </c>
      <c r="AD517" s="24">
        <f t="shared" si="189"/>
        <v>0</v>
      </c>
      <c r="AQ517" s="16"/>
    </row>
    <row r="518" spans="1:43" x14ac:dyDescent="0.2">
      <c r="Z518" s="15" t="s">
        <v>97</v>
      </c>
      <c r="AA518">
        <f>SUM(T511:T513)</f>
        <v>0</v>
      </c>
      <c r="AB518" s="26">
        <f t="shared" si="186"/>
        <v>0</v>
      </c>
      <c r="AC518" s="26">
        <f t="shared" si="187"/>
        <v>0</v>
      </c>
      <c r="AD518" s="24">
        <f t="shared" si="189"/>
        <v>0</v>
      </c>
      <c r="AQ518" s="16"/>
    </row>
    <row r="519" spans="1:43" x14ac:dyDescent="0.2">
      <c r="Z519" s="15" t="s">
        <v>98</v>
      </c>
      <c r="AA519">
        <f>SUM(U511:U513)</f>
        <v>63.5</v>
      </c>
      <c r="AB519" s="26">
        <f>AA519*0.108</f>
        <v>6.8579999999999997</v>
      </c>
      <c r="AC519" s="26">
        <f>AB519-AD519</f>
        <v>6.1722000000000001</v>
      </c>
      <c r="AD519" s="24">
        <f t="shared" si="189"/>
        <v>0.68579999999999997</v>
      </c>
      <c r="AQ519" s="16"/>
    </row>
    <row r="520" spans="1:43" x14ac:dyDescent="0.2">
      <c r="Z520" s="17" t="s">
        <v>99</v>
      </c>
      <c r="AA520" s="7">
        <f>SUM(V511:V513)</f>
        <v>0</v>
      </c>
      <c r="AB520" s="28">
        <f>AA520*0.108</f>
        <v>0</v>
      </c>
      <c r="AC520" s="28">
        <f t="shared" ref="AC520" si="191">AB520-AD520</f>
        <v>0</v>
      </c>
      <c r="AD520" s="25">
        <f>AB520*0.1</f>
        <v>0</v>
      </c>
      <c r="AQ520" s="16"/>
    </row>
    <row r="521" spans="1:43" x14ac:dyDescent="0.2">
      <c r="AQ521" s="16"/>
    </row>
    <row r="522" spans="1:43" x14ac:dyDescent="0.2">
      <c r="Y522" s="33"/>
      <c r="Z522" s="7"/>
      <c r="AA522" s="7"/>
      <c r="AB522" s="7"/>
      <c r="AC522" s="7"/>
      <c r="AD522" s="7"/>
      <c r="AE522" s="7"/>
      <c r="AF522" s="7"/>
      <c r="AG522" s="7"/>
      <c r="AH522" s="7"/>
      <c r="AI522" s="7"/>
      <c r="AJ522" s="7"/>
      <c r="AK522" s="7"/>
      <c r="AL522" s="7"/>
      <c r="AM522" s="7"/>
      <c r="AN522" s="7"/>
      <c r="AO522" s="7"/>
      <c r="AP522" s="7"/>
      <c r="AQ522" s="18"/>
    </row>
    <row r="524" spans="1:43" ht="17" thickBot="1" x14ac:dyDescent="0.25">
      <c r="Z524" s="22" t="s">
        <v>134</v>
      </c>
      <c r="AA524" s="23" t="s">
        <v>458</v>
      </c>
    </row>
    <row r="525" spans="1:43" x14ac:dyDescent="0.2">
      <c r="Z525" t="s">
        <v>216</v>
      </c>
    </row>
    <row r="526" spans="1:43" x14ac:dyDescent="0.2">
      <c r="Z526" s="4" t="s">
        <v>217</v>
      </c>
    </row>
    <row r="527" spans="1:43" x14ac:dyDescent="0.2">
      <c r="I527" s="59" t="s">
        <v>457</v>
      </c>
      <c r="J527" s="59"/>
    </row>
    <row r="528" spans="1:43" ht="17" thickBot="1" x14ac:dyDescent="0.25">
      <c r="H528" s="43" t="s">
        <v>210</v>
      </c>
      <c r="I528" s="43" t="s">
        <v>210</v>
      </c>
      <c r="J528" s="43" t="s">
        <v>210</v>
      </c>
      <c r="K528" s="43" t="s">
        <v>210</v>
      </c>
      <c r="R528" s="4"/>
      <c r="T528" s="43" t="s">
        <v>210</v>
      </c>
    </row>
    <row r="529" spans="1:43" ht="17" thickBot="1" x14ac:dyDescent="0.25">
      <c r="A529" s="36">
        <v>43894</v>
      </c>
      <c r="B529" s="9" t="s">
        <v>81</v>
      </c>
      <c r="C529" s="10" t="s">
        <v>82</v>
      </c>
      <c r="D529" s="10" t="s">
        <v>83</v>
      </c>
      <c r="E529" s="10" t="s">
        <v>84</v>
      </c>
      <c r="F529" s="10" t="s">
        <v>85</v>
      </c>
      <c r="G529" s="10" t="s">
        <v>86</v>
      </c>
      <c r="H529" s="10" t="s">
        <v>87</v>
      </c>
      <c r="I529" s="10" t="s">
        <v>88</v>
      </c>
      <c r="J529" s="10" t="s">
        <v>89</v>
      </c>
      <c r="K529" s="10" t="s">
        <v>91</v>
      </c>
      <c r="N529" s="36">
        <v>43894</v>
      </c>
      <c r="O529" s="10" t="s">
        <v>92</v>
      </c>
      <c r="P529" s="10" t="s">
        <v>93</v>
      </c>
      <c r="Q529" s="10" t="s">
        <v>94</v>
      </c>
      <c r="R529" s="10" t="s">
        <v>95</v>
      </c>
      <c r="S529" s="10" t="s">
        <v>96</v>
      </c>
      <c r="T529" s="10" t="s">
        <v>97</v>
      </c>
      <c r="U529" s="10" t="s">
        <v>98</v>
      </c>
      <c r="V529" s="10" t="s">
        <v>99</v>
      </c>
      <c r="Z529" s="13" t="s">
        <v>146</v>
      </c>
      <c r="AA529" s="20"/>
      <c r="AB529" s="27">
        <v>0.108</v>
      </c>
      <c r="AC529" s="30" t="s">
        <v>7</v>
      </c>
      <c r="AD529" s="29" t="s">
        <v>15</v>
      </c>
    </row>
    <row r="530" spans="1:43" x14ac:dyDescent="0.2">
      <c r="J530">
        <v>343.5</v>
      </c>
      <c r="Q530">
        <v>85.5</v>
      </c>
      <c r="U530">
        <v>58</v>
      </c>
      <c r="Z530" s="15" t="s">
        <v>91</v>
      </c>
      <c r="AB530" s="26"/>
      <c r="AC530" s="26"/>
      <c r="AD530" s="24"/>
    </row>
    <row r="531" spans="1:43" x14ac:dyDescent="0.2">
      <c r="J531" s="60">
        <v>298</v>
      </c>
      <c r="Z531" s="15" t="s">
        <v>92</v>
      </c>
      <c r="AA531">
        <f>SUM(O530:O532)</f>
        <v>0</v>
      </c>
      <c r="AB531" s="26">
        <f t="shared" ref="AB531:AB533" si="192">AA531*0.108</f>
        <v>0</v>
      </c>
      <c r="AC531" s="26">
        <f t="shared" ref="AC531:AC536" si="193">AB531-AD531</f>
        <v>0</v>
      </c>
      <c r="AD531" s="24">
        <f t="shared" ref="AD531" si="194">AB531*0.1</f>
        <v>0</v>
      </c>
    </row>
    <row r="532" spans="1:43" x14ac:dyDescent="0.2">
      <c r="Z532" s="15" t="s">
        <v>93</v>
      </c>
      <c r="AA532">
        <f>SUM(P530:P532)</f>
        <v>0</v>
      </c>
      <c r="AB532" s="26">
        <f t="shared" si="192"/>
        <v>0</v>
      </c>
      <c r="AC532" s="26">
        <f t="shared" si="193"/>
        <v>0</v>
      </c>
      <c r="AD532" s="24">
        <f>AB532*0.1</f>
        <v>0</v>
      </c>
    </row>
    <row r="533" spans="1:43" ht="17" thickBot="1" x14ac:dyDescent="0.25">
      <c r="Z533" s="15" t="s">
        <v>94</v>
      </c>
      <c r="AA533">
        <f>SUM(Q530:Q532)</f>
        <v>85.5</v>
      </c>
      <c r="AB533" s="26">
        <f t="shared" si="192"/>
        <v>9.234</v>
      </c>
      <c r="AC533" s="26">
        <f t="shared" si="193"/>
        <v>8.3106000000000009</v>
      </c>
      <c r="AD533" s="24">
        <f t="shared" ref="AD533:AD537" si="195">AB533*0.1</f>
        <v>0.9234</v>
      </c>
      <c r="AQ533" s="16"/>
    </row>
    <row r="534" spans="1:43" x14ac:dyDescent="0.2">
      <c r="L534" s="11" t="s">
        <v>102</v>
      </c>
      <c r="W534" s="11" t="s">
        <v>102</v>
      </c>
      <c r="Z534" s="15" t="s">
        <v>95</v>
      </c>
      <c r="AA534">
        <f>SUM(R530:R532)</f>
        <v>0</v>
      </c>
      <c r="AB534" s="26">
        <f>AA534*0.108</f>
        <v>0</v>
      </c>
      <c r="AC534" s="26">
        <f t="shared" si="193"/>
        <v>0</v>
      </c>
      <c r="AD534" s="24">
        <f t="shared" si="195"/>
        <v>0</v>
      </c>
      <c r="AQ534" s="16"/>
    </row>
    <row r="535" spans="1:43" ht="17" thickBot="1" x14ac:dyDescent="0.25">
      <c r="A535" s="1" t="s">
        <v>101</v>
      </c>
      <c r="B535" s="1" t="e">
        <f>AVERAGE(B530:B533)</f>
        <v>#DIV/0!</v>
      </c>
      <c r="C535" s="1" t="e">
        <f>AVERAGE(C530:C533)</f>
        <v>#DIV/0!</v>
      </c>
      <c r="D535" s="1" t="e">
        <f>AVERAGE(D530:D533)</f>
        <v>#DIV/0!</v>
      </c>
      <c r="E535" s="1" t="e">
        <f>AVERAGE(E530:E534)</f>
        <v>#DIV/0!</v>
      </c>
      <c r="F535" s="1" t="e">
        <f>AVERAGE(F530:F533)</f>
        <v>#DIV/0!</v>
      </c>
      <c r="G535" s="1" t="e">
        <f>AVERAGE(G530:G533)</f>
        <v>#DIV/0!</v>
      </c>
      <c r="H535" s="1" t="e">
        <f>AVERAGE(H530:H533)</f>
        <v>#DIV/0!</v>
      </c>
      <c r="I535" s="1" t="e">
        <f>AVERAGE(I530:I534)</f>
        <v>#DIV/0!</v>
      </c>
      <c r="J535" s="1">
        <f>AVERAGE(J530:J534)</f>
        <v>320.75</v>
      </c>
      <c r="K535" s="1" t="e">
        <f>AVERAGE(K530:K534)</f>
        <v>#DIV/0!</v>
      </c>
      <c r="L535" s="12" t="e">
        <f>AVERAGE(I535:J535)</f>
        <v>#DIV/0!</v>
      </c>
      <c r="N535" s="1" t="s">
        <v>101</v>
      </c>
      <c r="O535" s="1" t="e">
        <f>AVERAGE(O530:O534)</f>
        <v>#DIV/0!</v>
      </c>
      <c r="P535" s="1" t="e">
        <f>AVERAGE(P530:P534)</f>
        <v>#DIV/0!</v>
      </c>
      <c r="Q535" s="1">
        <f t="shared" ref="Q535:V535" si="196">AVERAGE(Q530:Q534)</f>
        <v>85.5</v>
      </c>
      <c r="R535" s="1" t="e">
        <f t="shared" si="196"/>
        <v>#DIV/0!</v>
      </c>
      <c r="S535" s="1" t="e">
        <f t="shared" si="196"/>
        <v>#DIV/0!</v>
      </c>
      <c r="T535" s="1" t="e">
        <f t="shared" si="196"/>
        <v>#DIV/0!</v>
      </c>
      <c r="U535" s="1">
        <f t="shared" si="196"/>
        <v>58</v>
      </c>
      <c r="V535" s="1" t="e">
        <f t="shared" si="196"/>
        <v>#DIV/0!</v>
      </c>
      <c r="W535" s="12">
        <f>AVERAGE(Q535,U535)</f>
        <v>71.75</v>
      </c>
      <c r="Z535" s="15" t="s">
        <v>96</v>
      </c>
      <c r="AA535">
        <f>SUM(S530:S532)</f>
        <v>0</v>
      </c>
      <c r="AB535" s="26">
        <f t="shared" ref="AB535:AB536" si="197">AA535*0.108</f>
        <v>0</v>
      </c>
      <c r="AC535" s="26">
        <f t="shared" si="193"/>
        <v>0</v>
      </c>
      <c r="AD535" s="24">
        <f t="shared" si="195"/>
        <v>0</v>
      </c>
      <c r="AQ535" s="16"/>
    </row>
    <row r="536" spans="1:43" x14ac:dyDescent="0.2">
      <c r="Z536" s="15" t="s">
        <v>97</v>
      </c>
      <c r="AA536">
        <f>SUM(T530:T532)</f>
        <v>0</v>
      </c>
      <c r="AB536" s="26">
        <f t="shared" si="197"/>
        <v>0</v>
      </c>
      <c r="AC536" s="26">
        <f t="shared" si="193"/>
        <v>0</v>
      </c>
      <c r="AD536" s="24">
        <f t="shared" si="195"/>
        <v>0</v>
      </c>
      <c r="AQ536" s="16"/>
    </row>
    <row r="537" spans="1:43" x14ac:dyDescent="0.2">
      <c r="Z537" s="15" t="s">
        <v>98</v>
      </c>
      <c r="AA537">
        <f>SUM(U530:U532)</f>
        <v>58</v>
      </c>
      <c r="AB537" s="26">
        <f>AA537*0.108</f>
        <v>6.2640000000000002</v>
      </c>
      <c r="AC537" s="26">
        <f>AB537-AD537</f>
        <v>5.6375999999999999</v>
      </c>
      <c r="AD537" s="24">
        <f t="shared" si="195"/>
        <v>0.62640000000000007</v>
      </c>
      <c r="AQ537" s="16"/>
    </row>
    <row r="538" spans="1:43" x14ac:dyDescent="0.2">
      <c r="Z538" s="17" t="s">
        <v>99</v>
      </c>
      <c r="AA538" s="7">
        <f>SUM(V530:V532)</f>
        <v>0</v>
      </c>
      <c r="AB538" s="28">
        <f>AA538*0.108</f>
        <v>0</v>
      </c>
      <c r="AC538" s="28">
        <f t="shared" ref="AC538" si="198">AB538-AD538</f>
        <v>0</v>
      </c>
      <c r="AD538" s="25">
        <f>AB538*0.1</f>
        <v>0</v>
      </c>
      <c r="AQ538" s="16"/>
    </row>
    <row r="539" spans="1:43" x14ac:dyDescent="0.2">
      <c r="AQ539" s="16"/>
    </row>
    <row r="540" spans="1:43" x14ac:dyDescent="0.2">
      <c r="Y540" s="33"/>
      <c r="Z540" s="7"/>
      <c r="AA540" s="7"/>
      <c r="AB540" s="7"/>
      <c r="AC540" s="7"/>
      <c r="AD540" s="7"/>
      <c r="AE540" s="7"/>
      <c r="AF540" s="7"/>
      <c r="AG540" s="7"/>
      <c r="AH540" s="7"/>
      <c r="AI540" s="7"/>
      <c r="AJ540" s="7"/>
      <c r="AK540" s="7"/>
      <c r="AL540" s="7"/>
      <c r="AM540" s="7"/>
      <c r="AN540" s="7"/>
      <c r="AO540" s="7"/>
      <c r="AP540" s="7"/>
      <c r="AQ540" s="18"/>
    </row>
    <row r="542" spans="1:43" ht="17" thickBot="1" x14ac:dyDescent="0.25">
      <c r="Z542" s="22" t="s">
        <v>134</v>
      </c>
      <c r="AA542" s="23" t="s">
        <v>462</v>
      </c>
    </row>
    <row r="543" spans="1:43" x14ac:dyDescent="0.2">
      <c r="Z543" t="s">
        <v>216</v>
      </c>
    </row>
    <row r="544" spans="1:43" x14ac:dyDescent="0.2">
      <c r="Z544" s="4" t="s">
        <v>217</v>
      </c>
    </row>
    <row r="547" spans="1:43" ht="17" thickBot="1" x14ac:dyDescent="0.25">
      <c r="H547" s="43" t="s">
        <v>210</v>
      </c>
      <c r="I547" s="43" t="s">
        <v>210</v>
      </c>
      <c r="J547" s="43" t="s">
        <v>210</v>
      </c>
      <c r="K547" s="43" t="s">
        <v>210</v>
      </c>
      <c r="R547" s="4"/>
      <c r="T547" s="43" t="s">
        <v>210</v>
      </c>
      <c r="Z547" s="13" t="s">
        <v>146</v>
      </c>
      <c r="AA547" s="20"/>
      <c r="AB547" s="27">
        <v>0.108</v>
      </c>
      <c r="AC547" s="30" t="s">
        <v>7</v>
      </c>
      <c r="AD547" s="29" t="s">
        <v>15</v>
      </c>
    </row>
    <row r="548" spans="1:43" ht="17" thickBot="1" x14ac:dyDescent="0.25">
      <c r="A548" s="36">
        <v>43901</v>
      </c>
      <c r="B548" s="9" t="s">
        <v>81</v>
      </c>
      <c r="C548" s="10" t="s">
        <v>82</v>
      </c>
      <c r="D548" s="10" t="s">
        <v>83</v>
      </c>
      <c r="E548" s="10" t="s">
        <v>84</v>
      </c>
      <c r="F548" s="10" t="s">
        <v>85</v>
      </c>
      <c r="G548" s="10" t="s">
        <v>86</v>
      </c>
      <c r="H548" s="10" t="s">
        <v>87</v>
      </c>
      <c r="I548" s="10" t="s">
        <v>88</v>
      </c>
      <c r="J548" s="10" t="s">
        <v>89</v>
      </c>
      <c r="K548" s="10" t="s">
        <v>91</v>
      </c>
      <c r="N548" s="36">
        <v>43901</v>
      </c>
      <c r="O548" s="10" t="s">
        <v>92</v>
      </c>
      <c r="P548" s="10" t="s">
        <v>93</v>
      </c>
      <c r="Q548" s="10" t="s">
        <v>94</v>
      </c>
      <c r="R548" s="10" t="s">
        <v>95</v>
      </c>
      <c r="S548" s="10" t="s">
        <v>96</v>
      </c>
      <c r="T548" s="10" t="s">
        <v>97</v>
      </c>
      <c r="U548" s="10" t="s">
        <v>98</v>
      </c>
      <c r="V548" s="10" t="s">
        <v>99</v>
      </c>
      <c r="Z548" s="15" t="s">
        <v>91</v>
      </c>
      <c r="AB548" s="26"/>
      <c r="AC548" s="26"/>
      <c r="AD548" s="24"/>
      <c r="AQ548" s="16"/>
    </row>
    <row r="549" spans="1:43" x14ac:dyDescent="0.2">
      <c r="J549">
        <v>301.5</v>
      </c>
      <c r="U549">
        <v>54.5</v>
      </c>
      <c r="Z549" s="15" t="s">
        <v>92</v>
      </c>
      <c r="AA549">
        <f>SUM(O548:O550)</f>
        <v>0</v>
      </c>
      <c r="AB549" s="26">
        <f t="shared" ref="AB549:AB551" si="199">AA549*0.108</f>
        <v>0</v>
      </c>
      <c r="AC549" s="26">
        <f t="shared" ref="AC549:AC554" si="200">AB549-AD549</f>
        <v>0</v>
      </c>
      <c r="AD549" s="24">
        <f t="shared" ref="AD549" si="201">AB549*0.1</f>
        <v>0</v>
      </c>
      <c r="AQ549" s="16"/>
    </row>
    <row r="550" spans="1:43" x14ac:dyDescent="0.2">
      <c r="Z550" s="15" t="s">
        <v>93</v>
      </c>
      <c r="AA550">
        <f>SUM(P548:P550)</f>
        <v>0</v>
      </c>
      <c r="AB550" s="26">
        <f t="shared" si="199"/>
        <v>0</v>
      </c>
      <c r="AC550" s="26">
        <f t="shared" si="200"/>
        <v>0</v>
      </c>
      <c r="AD550" s="24">
        <f>AB550*0.1</f>
        <v>0</v>
      </c>
      <c r="AQ550" s="16"/>
    </row>
    <row r="551" spans="1:43" x14ac:dyDescent="0.2">
      <c r="Z551" s="15" t="s">
        <v>94</v>
      </c>
      <c r="AA551">
        <f>SUM(Q548:Q550)</f>
        <v>0</v>
      </c>
      <c r="AB551" s="26">
        <f t="shared" si="199"/>
        <v>0</v>
      </c>
      <c r="AC551" s="26">
        <f t="shared" si="200"/>
        <v>0</v>
      </c>
      <c r="AD551" s="24">
        <f t="shared" ref="AD551:AD555" si="202">AB551*0.1</f>
        <v>0</v>
      </c>
      <c r="AQ551" s="16"/>
    </row>
    <row r="552" spans="1:43" ht="17" thickBot="1" x14ac:dyDescent="0.25">
      <c r="Z552" s="15" t="s">
        <v>95</v>
      </c>
      <c r="AA552">
        <f>SUM(R548:R550)</f>
        <v>0</v>
      </c>
      <c r="AB552" s="26">
        <f>AA552*0.108</f>
        <v>0</v>
      </c>
      <c r="AC552" s="26">
        <f t="shared" si="200"/>
        <v>0</v>
      </c>
      <c r="AD552" s="24">
        <f t="shared" si="202"/>
        <v>0</v>
      </c>
      <c r="AQ552" s="16"/>
    </row>
    <row r="553" spans="1:43" x14ac:dyDescent="0.2">
      <c r="L553" s="11" t="s">
        <v>102</v>
      </c>
      <c r="W553" s="11" t="s">
        <v>102</v>
      </c>
      <c r="Z553" s="15" t="s">
        <v>96</v>
      </c>
      <c r="AA553">
        <f>SUM(S548:S550)</f>
        <v>0</v>
      </c>
      <c r="AB553" s="26">
        <f t="shared" ref="AB553:AB554" si="203">AA553*0.108</f>
        <v>0</v>
      </c>
      <c r="AC553" s="26">
        <f t="shared" si="200"/>
        <v>0</v>
      </c>
      <c r="AD553" s="24">
        <f t="shared" si="202"/>
        <v>0</v>
      </c>
      <c r="AQ553" s="16"/>
    </row>
    <row r="554" spans="1:43" ht="17" thickBot="1" x14ac:dyDescent="0.25">
      <c r="A554" s="1" t="s">
        <v>101</v>
      </c>
      <c r="B554" s="1" t="e">
        <f>AVERAGE(B549:B552)</f>
        <v>#DIV/0!</v>
      </c>
      <c r="C554" s="1" t="e">
        <f>AVERAGE(C549:C552)</f>
        <v>#DIV/0!</v>
      </c>
      <c r="D554" s="1" t="e">
        <f>AVERAGE(D549:D552)</f>
        <v>#DIV/0!</v>
      </c>
      <c r="E554" s="1" t="e">
        <f>AVERAGE(E549:E553)</f>
        <v>#DIV/0!</v>
      </c>
      <c r="F554" s="1" t="e">
        <f>AVERAGE(F549:F552)</f>
        <v>#DIV/0!</v>
      </c>
      <c r="G554" s="1" t="e">
        <f>AVERAGE(G549:G552)</f>
        <v>#DIV/0!</v>
      </c>
      <c r="H554" s="1" t="e">
        <f>AVERAGE(H549:H552)</f>
        <v>#DIV/0!</v>
      </c>
      <c r="I554" s="1" t="e">
        <f>AVERAGE(I549:I553)</f>
        <v>#DIV/0!</v>
      </c>
      <c r="J554" s="1">
        <f>AVERAGE(J549:J553)</f>
        <v>301.5</v>
      </c>
      <c r="K554" s="1" t="e">
        <f>AVERAGE(K549:K553)</f>
        <v>#DIV/0!</v>
      </c>
      <c r="L554" s="12" t="e">
        <f>AVERAGE(I554:J554)</f>
        <v>#DIV/0!</v>
      </c>
      <c r="N554" s="1" t="s">
        <v>101</v>
      </c>
      <c r="O554" s="1" t="e">
        <f>AVERAGE(O549:O553)</f>
        <v>#DIV/0!</v>
      </c>
      <c r="P554" s="1" t="e">
        <f>AVERAGE(P549:P553)</f>
        <v>#DIV/0!</v>
      </c>
      <c r="Q554" s="1" t="e">
        <f t="shared" ref="Q554:V554" si="204">AVERAGE(Q549:Q553)</f>
        <v>#DIV/0!</v>
      </c>
      <c r="R554" s="1" t="e">
        <f t="shared" si="204"/>
        <v>#DIV/0!</v>
      </c>
      <c r="S554" s="1" t="e">
        <f t="shared" si="204"/>
        <v>#DIV/0!</v>
      </c>
      <c r="T554" s="1" t="e">
        <f t="shared" si="204"/>
        <v>#DIV/0!</v>
      </c>
      <c r="U554" s="1">
        <f t="shared" si="204"/>
        <v>54.5</v>
      </c>
      <c r="V554" s="1" t="e">
        <f t="shared" si="204"/>
        <v>#DIV/0!</v>
      </c>
      <c r="W554" s="12" t="e">
        <f>AVERAGE(Q554,U554)</f>
        <v>#DIV/0!</v>
      </c>
      <c r="Z554" s="15" t="s">
        <v>97</v>
      </c>
      <c r="AA554">
        <f>SUM(T548:T550)</f>
        <v>0</v>
      </c>
      <c r="AB554" s="26">
        <f t="shared" si="203"/>
        <v>0</v>
      </c>
      <c r="AC554" s="26">
        <f t="shared" si="200"/>
        <v>0</v>
      </c>
      <c r="AD554" s="24">
        <f t="shared" si="202"/>
        <v>0</v>
      </c>
      <c r="AQ554" s="16"/>
    </row>
    <row r="555" spans="1:43" x14ac:dyDescent="0.2">
      <c r="Z555" s="15" t="s">
        <v>98</v>
      </c>
      <c r="AA555">
        <f>SUM(U549:U551)</f>
        <v>54.5</v>
      </c>
      <c r="AB555" s="26">
        <f>AA555*0.108</f>
        <v>5.8860000000000001</v>
      </c>
      <c r="AC555" s="26">
        <f>AB555-AD555</f>
        <v>5.2973999999999997</v>
      </c>
      <c r="AD555" s="24">
        <f t="shared" si="202"/>
        <v>0.58860000000000001</v>
      </c>
      <c r="AQ555" s="16"/>
    </row>
    <row r="556" spans="1:43" x14ac:dyDescent="0.2">
      <c r="Z556" s="17" t="s">
        <v>99</v>
      </c>
      <c r="AA556" s="7">
        <f>SUM(V548:V550)</f>
        <v>0</v>
      </c>
      <c r="AB556" s="28">
        <f>AA556*0.108</f>
        <v>0</v>
      </c>
      <c r="AC556" s="28">
        <f t="shared" ref="AC556" si="205">AB556-AD556</f>
        <v>0</v>
      </c>
      <c r="AD556" s="25">
        <f>AB556*0.1</f>
        <v>0</v>
      </c>
      <c r="AQ556" s="16"/>
    </row>
    <row r="557" spans="1:43" x14ac:dyDescent="0.2">
      <c r="AQ557" s="16"/>
    </row>
    <row r="558" spans="1:43" x14ac:dyDescent="0.2">
      <c r="Y558" s="33"/>
      <c r="Z558" s="7"/>
      <c r="AA558" s="7"/>
      <c r="AB558" s="7"/>
      <c r="AC558" s="7"/>
      <c r="AD558" s="7"/>
      <c r="AE558" s="7"/>
      <c r="AF558" s="7"/>
      <c r="AG558" s="7"/>
      <c r="AH558" s="7"/>
      <c r="AI558" s="7"/>
      <c r="AJ558" s="7"/>
      <c r="AK558" s="7"/>
      <c r="AL558" s="7"/>
      <c r="AM558" s="7"/>
      <c r="AN558" s="7"/>
      <c r="AO558" s="7"/>
      <c r="AP558" s="7"/>
      <c r="AQ558" s="18"/>
    </row>
    <row r="560" spans="1:43" ht="17" thickBot="1" x14ac:dyDescent="0.25">
      <c r="Z560" s="22" t="s">
        <v>134</v>
      </c>
      <c r="AA560" s="23" t="s">
        <v>519</v>
      </c>
    </row>
    <row r="561" spans="1:43" x14ac:dyDescent="0.2">
      <c r="Z561" t="s">
        <v>216</v>
      </c>
    </row>
    <row r="562" spans="1:43" x14ac:dyDescent="0.2">
      <c r="Z562" s="4" t="s">
        <v>217</v>
      </c>
    </row>
    <row r="563" spans="1:43" ht="17" thickBot="1" x14ac:dyDescent="0.25">
      <c r="H563" s="43" t="s">
        <v>210</v>
      </c>
      <c r="I563" s="43" t="s">
        <v>210</v>
      </c>
      <c r="J563" s="43" t="s">
        <v>210</v>
      </c>
      <c r="K563" s="43" t="s">
        <v>210</v>
      </c>
      <c r="R563" s="4"/>
      <c r="T563" s="43" t="s">
        <v>210</v>
      </c>
    </row>
    <row r="564" spans="1:43" ht="17" thickBot="1" x14ac:dyDescent="0.25">
      <c r="A564" s="36">
        <v>43909</v>
      </c>
      <c r="B564" s="9" t="s">
        <v>81</v>
      </c>
      <c r="C564" s="10" t="s">
        <v>82</v>
      </c>
      <c r="D564" s="10" t="s">
        <v>83</v>
      </c>
      <c r="E564" s="10" t="s">
        <v>84</v>
      </c>
      <c r="F564" s="10" t="s">
        <v>85</v>
      </c>
      <c r="G564" s="10" t="s">
        <v>86</v>
      </c>
      <c r="H564" s="10" t="s">
        <v>87</v>
      </c>
      <c r="I564" s="10" t="s">
        <v>88</v>
      </c>
      <c r="J564" s="10" t="s">
        <v>89</v>
      </c>
      <c r="K564" s="10" t="s">
        <v>91</v>
      </c>
      <c r="N564" s="36">
        <v>43909</v>
      </c>
      <c r="O564" s="10" t="s">
        <v>92</v>
      </c>
      <c r="P564" s="10" t="s">
        <v>93</v>
      </c>
      <c r="Q564" s="10" t="s">
        <v>94</v>
      </c>
      <c r="R564" s="10" t="s">
        <v>95</v>
      </c>
      <c r="S564" s="10" t="s">
        <v>96</v>
      </c>
      <c r="T564" s="10" t="s">
        <v>97</v>
      </c>
      <c r="U564" s="10" t="s">
        <v>98</v>
      </c>
      <c r="V564" s="10" t="s">
        <v>99</v>
      </c>
    </row>
    <row r="565" spans="1:43" x14ac:dyDescent="0.2">
      <c r="J565">
        <v>287.5</v>
      </c>
      <c r="Z565" s="13" t="s">
        <v>146</v>
      </c>
      <c r="AA565" s="20"/>
      <c r="AB565" s="27">
        <v>0.108</v>
      </c>
      <c r="AC565" s="30" t="s">
        <v>7</v>
      </c>
      <c r="AD565" s="29" t="s">
        <v>15</v>
      </c>
    </row>
    <row r="566" spans="1:43" x14ac:dyDescent="0.2">
      <c r="Z566" s="15" t="s">
        <v>91</v>
      </c>
      <c r="AB566" s="26"/>
      <c r="AC566" s="26"/>
      <c r="AD566" s="24"/>
    </row>
    <row r="567" spans="1:43" x14ac:dyDescent="0.2">
      <c r="Z567" s="15" t="s">
        <v>92</v>
      </c>
      <c r="AA567">
        <f>SUM(O566:O568)</f>
        <v>0</v>
      </c>
      <c r="AB567" s="26">
        <f t="shared" ref="AB567:AB569" si="206">AA567*0.108</f>
        <v>0</v>
      </c>
      <c r="AC567" s="26">
        <f t="shared" ref="AC567:AC572" si="207">AB567-AD567</f>
        <v>0</v>
      </c>
      <c r="AD567" s="24">
        <f t="shared" ref="AD567" si="208">AB567*0.1</f>
        <v>0</v>
      </c>
    </row>
    <row r="568" spans="1:43" ht="17" thickBot="1" x14ac:dyDescent="0.25">
      <c r="Z568" s="15" t="s">
        <v>93</v>
      </c>
      <c r="AA568">
        <f>SUM(P566:P568)</f>
        <v>0</v>
      </c>
      <c r="AB568" s="26">
        <f t="shared" si="206"/>
        <v>0</v>
      </c>
      <c r="AC568" s="26">
        <f t="shared" si="207"/>
        <v>0</v>
      </c>
      <c r="AD568" s="24">
        <f>AB568*0.1</f>
        <v>0</v>
      </c>
    </row>
    <row r="569" spans="1:43" x14ac:dyDescent="0.2">
      <c r="L569" s="11" t="s">
        <v>102</v>
      </c>
      <c r="W569" s="11" t="s">
        <v>102</v>
      </c>
      <c r="Z569" s="15" t="s">
        <v>94</v>
      </c>
      <c r="AA569">
        <f>SUM(Q566:Q568)</f>
        <v>0</v>
      </c>
      <c r="AB569" s="26">
        <f t="shared" si="206"/>
        <v>0</v>
      </c>
      <c r="AC569" s="26">
        <f t="shared" si="207"/>
        <v>0</v>
      </c>
      <c r="AD569" s="24">
        <f t="shared" ref="AD569:AD573" si="209">AB569*0.1</f>
        <v>0</v>
      </c>
    </row>
    <row r="570" spans="1:43" ht="17" thickBot="1" x14ac:dyDescent="0.25">
      <c r="A570" s="1" t="s">
        <v>101</v>
      </c>
      <c r="B570" s="1" t="e">
        <f>AVERAGE(B565:B568)</f>
        <v>#DIV/0!</v>
      </c>
      <c r="C570" s="1" t="e">
        <f>AVERAGE(C565:C568)</f>
        <v>#DIV/0!</v>
      </c>
      <c r="D570" s="1" t="e">
        <f>AVERAGE(D565:D568)</f>
        <v>#DIV/0!</v>
      </c>
      <c r="E570" s="1" t="e">
        <f>AVERAGE(E565:E569)</f>
        <v>#DIV/0!</v>
      </c>
      <c r="F570" s="1" t="e">
        <f>AVERAGE(F565:F568)</f>
        <v>#DIV/0!</v>
      </c>
      <c r="G570" s="1" t="e">
        <f>AVERAGE(G565:G568)</f>
        <v>#DIV/0!</v>
      </c>
      <c r="H570" s="1" t="e">
        <f>AVERAGE(H565:H568)</f>
        <v>#DIV/0!</v>
      </c>
      <c r="I570" s="1" t="e">
        <f>AVERAGE(I565:I569)</f>
        <v>#DIV/0!</v>
      </c>
      <c r="J570" s="1">
        <f>AVERAGE(J565:J569)</f>
        <v>287.5</v>
      </c>
      <c r="K570" s="1" t="e">
        <f>AVERAGE(K565:K569)</f>
        <v>#DIV/0!</v>
      </c>
      <c r="L570" s="12" t="e">
        <f>AVERAGE(I570:J570)</f>
        <v>#DIV/0!</v>
      </c>
      <c r="N570" s="1" t="s">
        <v>101</v>
      </c>
      <c r="O570" s="1" t="e">
        <f>AVERAGE(O565:O569)</f>
        <v>#DIV/0!</v>
      </c>
      <c r="P570" s="1" t="e">
        <f>AVERAGE(P565:P569)</f>
        <v>#DIV/0!</v>
      </c>
      <c r="Q570" s="1" t="e">
        <f t="shared" ref="Q570:V570" si="210">AVERAGE(Q565:Q569)</f>
        <v>#DIV/0!</v>
      </c>
      <c r="R570" s="1" t="e">
        <f t="shared" si="210"/>
        <v>#DIV/0!</v>
      </c>
      <c r="S570" s="1" t="e">
        <f t="shared" si="210"/>
        <v>#DIV/0!</v>
      </c>
      <c r="T570" s="1" t="e">
        <f t="shared" si="210"/>
        <v>#DIV/0!</v>
      </c>
      <c r="U570" s="1" t="e">
        <f t="shared" si="210"/>
        <v>#DIV/0!</v>
      </c>
      <c r="V570" s="1" t="e">
        <f t="shared" si="210"/>
        <v>#DIV/0!</v>
      </c>
      <c r="W570" s="12" t="e">
        <f>AVERAGE(Q570,U570)</f>
        <v>#DIV/0!</v>
      </c>
      <c r="Z570" s="15" t="s">
        <v>95</v>
      </c>
      <c r="AA570">
        <f>SUM(R566:R568)</f>
        <v>0</v>
      </c>
      <c r="AB570" s="26">
        <f>AA570*0.108</f>
        <v>0</v>
      </c>
      <c r="AC570" s="26">
        <f t="shared" si="207"/>
        <v>0</v>
      </c>
      <c r="AD570" s="24">
        <f t="shared" si="209"/>
        <v>0</v>
      </c>
    </row>
    <row r="571" spans="1:43" x14ac:dyDescent="0.2">
      <c r="Z571" s="15" t="s">
        <v>96</v>
      </c>
      <c r="AA571">
        <f>SUM(S566:S568)</f>
        <v>0</v>
      </c>
      <c r="AB571" s="26">
        <f t="shared" ref="AB571:AB572" si="211">AA571*0.108</f>
        <v>0</v>
      </c>
      <c r="AC571" s="26">
        <f t="shared" si="207"/>
        <v>0</v>
      </c>
      <c r="AD571" s="24">
        <f t="shared" si="209"/>
        <v>0</v>
      </c>
    </row>
    <row r="572" spans="1:43" x14ac:dyDescent="0.2">
      <c r="Z572" s="15" t="s">
        <v>97</v>
      </c>
      <c r="AA572">
        <f>SUM(T566:T568)</f>
        <v>0</v>
      </c>
      <c r="AB572" s="26">
        <f t="shared" si="211"/>
        <v>0</v>
      </c>
      <c r="AC572" s="26">
        <f t="shared" si="207"/>
        <v>0</v>
      </c>
      <c r="AD572" s="24">
        <f t="shared" si="209"/>
        <v>0</v>
      </c>
    </row>
    <row r="573" spans="1:43" x14ac:dyDescent="0.2">
      <c r="Z573" s="15" t="s">
        <v>98</v>
      </c>
      <c r="AA573">
        <f>SUM(U567:U569)</f>
        <v>0</v>
      </c>
      <c r="AB573" s="26">
        <f>AA573*0.108</f>
        <v>0</v>
      </c>
      <c r="AC573" s="26">
        <f>AB573-AD573</f>
        <v>0</v>
      </c>
      <c r="AD573" s="24">
        <f t="shared" si="209"/>
        <v>0</v>
      </c>
    </row>
    <row r="574" spans="1:43" x14ac:dyDescent="0.2">
      <c r="Z574" s="17" t="s">
        <v>99</v>
      </c>
      <c r="AA574" s="7">
        <f>SUM(V566:V568)</f>
        <v>0</v>
      </c>
      <c r="AB574" s="28">
        <f>AA574*0.108</f>
        <v>0</v>
      </c>
      <c r="AC574" s="28">
        <f t="shared" ref="AC574" si="212">AB574-AD574</f>
        <v>0</v>
      </c>
      <c r="AD574" s="25">
        <f>AB574*0.1</f>
        <v>0</v>
      </c>
    </row>
    <row r="575" spans="1:43" x14ac:dyDescent="0.2">
      <c r="AQ575" s="16"/>
    </row>
    <row r="576" spans="1:43" x14ac:dyDescent="0.2">
      <c r="Y576" s="33"/>
      <c r="Z576" s="7"/>
      <c r="AA576" s="7"/>
      <c r="AB576" s="7"/>
      <c r="AC576" s="7"/>
      <c r="AD576" s="7"/>
      <c r="AE576" s="7"/>
      <c r="AF576" s="7"/>
      <c r="AG576" s="7"/>
      <c r="AH576" s="7"/>
      <c r="AI576" s="7"/>
      <c r="AJ576" s="7"/>
      <c r="AK576" s="7"/>
      <c r="AL576" s="7"/>
      <c r="AM576" s="7"/>
      <c r="AN576" s="7"/>
      <c r="AO576" s="7"/>
      <c r="AP576" s="7"/>
      <c r="AQ576" s="18"/>
    </row>
    <row r="578" spans="1:30" ht="17" thickBot="1" x14ac:dyDescent="0.25">
      <c r="Z578" s="22" t="s">
        <v>134</v>
      </c>
      <c r="AA578" s="23" t="s">
        <v>520</v>
      </c>
      <c r="AB578" t="s">
        <v>522</v>
      </c>
      <c r="AC578" t="s">
        <v>523</v>
      </c>
    </row>
    <row r="579" spans="1:30" x14ac:dyDescent="0.2">
      <c r="Z579" t="s">
        <v>216</v>
      </c>
    </row>
    <row r="580" spans="1:30" x14ac:dyDescent="0.2">
      <c r="Z580" s="4" t="s">
        <v>217</v>
      </c>
    </row>
    <row r="581" spans="1:30" ht="17" thickBot="1" x14ac:dyDescent="0.25">
      <c r="H581" s="43" t="s">
        <v>210</v>
      </c>
      <c r="I581" s="43" t="s">
        <v>210</v>
      </c>
      <c r="J581" s="43" t="s">
        <v>210</v>
      </c>
      <c r="K581" s="43" t="s">
        <v>210</v>
      </c>
      <c r="R581" s="4"/>
      <c r="T581" s="43" t="s">
        <v>210</v>
      </c>
    </row>
    <row r="582" spans="1:30" ht="17" thickBot="1" x14ac:dyDescent="0.25">
      <c r="A582" s="36">
        <v>43916</v>
      </c>
      <c r="B582" s="9" t="s">
        <v>81</v>
      </c>
      <c r="C582" s="10" t="s">
        <v>82</v>
      </c>
      <c r="D582" s="10" t="s">
        <v>83</v>
      </c>
      <c r="E582" s="10" t="s">
        <v>84</v>
      </c>
      <c r="F582" s="10" t="s">
        <v>85</v>
      </c>
      <c r="G582" s="10" t="s">
        <v>86</v>
      </c>
      <c r="H582" s="10" t="s">
        <v>87</v>
      </c>
      <c r="I582" s="10" t="s">
        <v>88</v>
      </c>
      <c r="J582" s="10" t="s">
        <v>89</v>
      </c>
      <c r="K582" s="10" t="s">
        <v>91</v>
      </c>
      <c r="N582" s="36">
        <v>43916</v>
      </c>
      <c r="O582" s="10" t="s">
        <v>92</v>
      </c>
      <c r="P582" s="10" t="s">
        <v>93</v>
      </c>
      <c r="Q582" s="10" t="s">
        <v>94</v>
      </c>
      <c r="R582" s="10" t="s">
        <v>95</v>
      </c>
      <c r="S582" s="10" t="s">
        <v>96</v>
      </c>
      <c r="T582" s="10" t="s">
        <v>97</v>
      </c>
      <c r="U582" s="10" t="s">
        <v>98</v>
      </c>
      <c r="V582" s="10" t="s">
        <v>99</v>
      </c>
    </row>
    <row r="583" spans="1:30" x14ac:dyDescent="0.2">
      <c r="J583">
        <v>270</v>
      </c>
      <c r="Z583" s="13" t="s">
        <v>146</v>
      </c>
      <c r="AA583" s="20"/>
      <c r="AB583" s="27">
        <v>0.108</v>
      </c>
      <c r="AC583" s="30" t="s">
        <v>7</v>
      </c>
      <c r="AD583" s="29" t="s">
        <v>15</v>
      </c>
    </row>
    <row r="584" spans="1:30" x14ac:dyDescent="0.2">
      <c r="Z584" s="15" t="s">
        <v>91</v>
      </c>
      <c r="AB584" s="26"/>
      <c r="AC584" s="26"/>
      <c r="AD584" s="24"/>
    </row>
    <row r="585" spans="1:30" x14ac:dyDescent="0.2">
      <c r="Z585" s="15" t="s">
        <v>92</v>
      </c>
      <c r="AA585">
        <f>SUM(O583:O585)</f>
        <v>0</v>
      </c>
      <c r="AB585" s="26">
        <f t="shared" ref="AB585:AB587" si="213">AA585*0.108</f>
        <v>0</v>
      </c>
      <c r="AC585" s="26">
        <f t="shared" ref="AC585:AC590" si="214">AB585-AD585</f>
        <v>0</v>
      </c>
      <c r="AD585" s="24">
        <f t="shared" ref="AD585" si="215">AB585*0.1</f>
        <v>0</v>
      </c>
    </row>
    <row r="586" spans="1:30" ht="17" thickBot="1" x14ac:dyDescent="0.25">
      <c r="Z586" s="15" t="s">
        <v>93</v>
      </c>
      <c r="AA586">
        <f>SUM(P583:P585)</f>
        <v>0</v>
      </c>
      <c r="AB586" s="26">
        <f t="shared" si="213"/>
        <v>0</v>
      </c>
      <c r="AC586" s="26">
        <f t="shared" si="214"/>
        <v>0</v>
      </c>
      <c r="AD586" s="24">
        <f>AB586*0.1</f>
        <v>0</v>
      </c>
    </row>
    <row r="587" spans="1:30" x14ac:dyDescent="0.2">
      <c r="L587" s="11" t="s">
        <v>102</v>
      </c>
      <c r="W587" s="11" t="s">
        <v>102</v>
      </c>
      <c r="Z587" s="15" t="s">
        <v>94</v>
      </c>
      <c r="AA587">
        <f>SUM(Q583:Q585)</f>
        <v>0</v>
      </c>
      <c r="AB587" s="26">
        <f t="shared" si="213"/>
        <v>0</v>
      </c>
      <c r="AC587" s="26">
        <f t="shared" si="214"/>
        <v>0</v>
      </c>
      <c r="AD587" s="24">
        <f t="shared" ref="AD587:AD591" si="216">AB587*0.1</f>
        <v>0</v>
      </c>
    </row>
    <row r="588" spans="1:30" ht="17" thickBot="1" x14ac:dyDescent="0.25">
      <c r="A588" s="1" t="s">
        <v>101</v>
      </c>
      <c r="B588" s="1" t="e">
        <f>AVERAGE(B583:B586)</f>
        <v>#DIV/0!</v>
      </c>
      <c r="C588" s="1" t="e">
        <f>AVERAGE(C583:C586)</f>
        <v>#DIV/0!</v>
      </c>
      <c r="D588" s="1" t="e">
        <f>AVERAGE(D583:D586)</f>
        <v>#DIV/0!</v>
      </c>
      <c r="E588" s="1" t="e">
        <f>AVERAGE(E583:E587)</f>
        <v>#DIV/0!</v>
      </c>
      <c r="F588" s="1" t="e">
        <f>AVERAGE(F583:F586)</f>
        <v>#DIV/0!</v>
      </c>
      <c r="G588" s="1" t="e">
        <f>AVERAGE(G583:G586)</f>
        <v>#DIV/0!</v>
      </c>
      <c r="H588" s="1" t="e">
        <f>AVERAGE(H583:H586)</f>
        <v>#DIV/0!</v>
      </c>
      <c r="I588" s="1" t="e">
        <f>AVERAGE(I583:I587)</f>
        <v>#DIV/0!</v>
      </c>
      <c r="J588" s="1">
        <f>AVERAGE(J583:J587)</f>
        <v>270</v>
      </c>
      <c r="K588" s="1" t="e">
        <f>AVERAGE(K583:K587)</f>
        <v>#DIV/0!</v>
      </c>
      <c r="L588" s="12" t="e">
        <f>AVERAGE(I588:J588)</f>
        <v>#DIV/0!</v>
      </c>
      <c r="N588" s="1" t="s">
        <v>101</v>
      </c>
      <c r="O588" s="1" t="e">
        <f>AVERAGE(O583:O587)</f>
        <v>#DIV/0!</v>
      </c>
      <c r="P588" s="1" t="e">
        <f>AVERAGE(P583:P587)</f>
        <v>#DIV/0!</v>
      </c>
      <c r="Q588" s="1" t="e">
        <f t="shared" ref="Q588:V588" si="217">AVERAGE(Q583:Q587)</f>
        <v>#DIV/0!</v>
      </c>
      <c r="R588" s="1" t="e">
        <f t="shared" si="217"/>
        <v>#DIV/0!</v>
      </c>
      <c r="S588" s="1" t="e">
        <f t="shared" si="217"/>
        <v>#DIV/0!</v>
      </c>
      <c r="T588" s="1" t="e">
        <f t="shared" si="217"/>
        <v>#DIV/0!</v>
      </c>
      <c r="U588" s="1" t="e">
        <f t="shared" si="217"/>
        <v>#DIV/0!</v>
      </c>
      <c r="V588" s="1" t="e">
        <f t="shared" si="217"/>
        <v>#DIV/0!</v>
      </c>
      <c r="W588" s="12" t="e">
        <f>AVERAGE(Q588,U588)</f>
        <v>#DIV/0!</v>
      </c>
      <c r="Z588" s="15" t="s">
        <v>95</v>
      </c>
      <c r="AA588">
        <f>SUM(R583:R585)</f>
        <v>0</v>
      </c>
      <c r="AB588" s="26">
        <f>AA588*0.108</f>
        <v>0</v>
      </c>
      <c r="AC588" s="26">
        <f t="shared" si="214"/>
        <v>0</v>
      </c>
      <c r="AD588" s="24">
        <f t="shared" si="216"/>
        <v>0</v>
      </c>
    </row>
    <row r="589" spans="1:30" x14ac:dyDescent="0.2">
      <c r="Z589" s="15" t="s">
        <v>96</v>
      </c>
      <c r="AA589">
        <f>SUM(S583:S585)</f>
        <v>0</v>
      </c>
      <c r="AB589" s="26">
        <f t="shared" ref="AB589:AB590" si="218">AA589*0.108</f>
        <v>0</v>
      </c>
      <c r="AC589" s="26">
        <f t="shared" si="214"/>
        <v>0</v>
      </c>
      <c r="AD589" s="24">
        <f t="shared" si="216"/>
        <v>0</v>
      </c>
    </row>
    <row r="590" spans="1:30" x14ac:dyDescent="0.2">
      <c r="Z590" s="15" t="s">
        <v>97</v>
      </c>
      <c r="AA590">
        <f>SUM(T583:T585)</f>
        <v>0</v>
      </c>
      <c r="AB590" s="26">
        <f t="shared" si="218"/>
        <v>0</v>
      </c>
      <c r="AC590" s="26">
        <f t="shared" si="214"/>
        <v>0</v>
      </c>
      <c r="AD590" s="24">
        <f t="shared" si="216"/>
        <v>0</v>
      </c>
    </row>
    <row r="591" spans="1:30" x14ac:dyDescent="0.2">
      <c r="Z591" s="15" t="s">
        <v>98</v>
      </c>
      <c r="AA591">
        <f>SUM(U583:U585)</f>
        <v>0</v>
      </c>
      <c r="AB591" s="26">
        <f>AA591*0.108</f>
        <v>0</v>
      </c>
      <c r="AC591" s="26">
        <f>AB591-AD591</f>
        <v>0</v>
      </c>
      <c r="AD591" s="24">
        <f t="shared" si="216"/>
        <v>0</v>
      </c>
    </row>
    <row r="592" spans="1:30" x14ac:dyDescent="0.2">
      <c r="Z592" s="17" t="s">
        <v>99</v>
      </c>
      <c r="AA592" s="7">
        <f>SUM(V583:V585)</f>
        <v>0</v>
      </c>
      <c r="AB592" s="28">
        <f>AA592*0.108</f>
        <v>0</v>
      </c>
      <c r="AC592" s="28">
        <f t="shared" ref="AC592" si="219">AB592-AD592</f>
        <v>0</v>
      </c>
      <c r="AD592" s="25">
        <f>AB592*0.1</f>
        <v>0</v>
      </c>
    </row>
    <row r="593" spans="1:43" x14ac:dyDescent="0.2">
      <c r="AQ593" s="16"/>
    </row>
    <row r="594" spans="1:43" x14ac:dyDescent="0.2">
      <c r="A594" s="45" t="s">
        <v>224</v>
      </c>
      <c r="B594" s="45"/>
      <c r="AQ594" s="16"/>
    </row>
    <row r="595" spans="1:43" x14ac:dyDescent="0.2">
      <c r="AQ595" s="16"/>
    </row>
    <row r="596" spans="1:43" x14ac:dyDescent="0.2">
      <c r="Y596" s="33"/>
      <c r="Z596" s="7"/>
      <c r="AA596" s="7"/>
      <c r="AB596" s="7"/>
      <c r="AC596" s="7"/>
      <c r="AD596" s="7"/>
      <c r="AE596" s="7"/>
      <c r="AF596" s="7"/>
      <c r="AG596" s="7"/>
      <c r="AH596" s="7"/>
      <c r="AI596" s="7"/>
      <c r="AJ596" s="7"/>
      <c r="AK596" s="7"/>
      <c r="AL596" s="7"/>
      <c r="AM596" s="7"/>
      <c r="AN596" s="7"/>
      <c r="AO596" s="7"/>
      <c r="AP596" s="7"/>
      <c r="AQ596" s="18"/>
    </row>
    <row r="597" spans="1:43" ht="17" thickBot="1" x14ac:dyDescent="0.25">
      <c r="H597" s="43" t="s">
        <v>210</v>
      </c>
      <c r="I597" s="43" t="s">
        <v>210</v>
      </c>
      <c r="J597" s="43" t="s">
        <v>210</v>
      </c>
      <c r="K597" s="43" t="s">
        <v>210</v>
      </c>
      <c r="R597" s="4"/>
      <c r="T597" s="43" t="s">
        <v>210</v>
      </c>
    </row>
    <row r="598" spans="1:43" ht="17" thickBot="1" x14ac:dyDescent="0.25">
      <c r="A598" s="36">
        <v>43930</v>
      </c>
      <c r="B598" s="9" t="s">
        <v>81</v>
      </c>
      <c r="C598" s="10" t="s">
        <v>82</v>
      </c>
      <c r="D598" s="10" t="s">
        <v>83</v>
      </c>
      <c r="E598" s="10" t="s">
        <v>84</v>
      </c>
      <c r="F598" s="10" t="s">
        <v>85</v>
      </c>
      <c r="G598" s="10" t="s">
        <v>86</v>
      </c>
      <c r="H598" s="10" t="s">
        <v>87</v>
      </c>
      <c r="I598" s="10" t="s">
        <v>88</v>
      </c>
      <c r="J598" s="10" t="s">
        <v>89</v>
      </c>
      <c r="K598" s="10" t="s">
        <v>91</v>
      </c>
      <c r="N598" s="36">
        <v>43930</v>
      </c>
      <c r="O598" s="10" t="s">
        <v>92</v>
      </c>
      <c r="P598" s="10" t="s">
        <v>93</v>
      </c>
      <c r="Q598" s="10" t="s">
        <v>94</v>
      </c>
      <c r="R598" s="10" t="s">
        <v>95</v>
      </c>
      <c r="S598" s="10" t="s">
        <v>96</v>
      </c>
      <c r="T598" s="10" t="s">
        <v>97</v>
      </c>
      <c r="U598" s="10" t="s">
        <v>98</v>
      </c>
      <c r="V598" s="10" t="s">
        <v>99</v>
      </c>
    </row>
    <row r="602" spans="1:43" ht="17" thickBot="1" x14ac:dyDescent="0.25"/>
    <row r="603" spans="1:43" x14ac:dyDescent="0.2">
      <c r="L603" s="11" t="s">
        <v>102</v>
      </c>
      <c r="W603" s="11" t="s">
        <v>102</v>
      </c>
    </row>
    <row r="604" spans="1:43" ht="17" thickBot="1" x14ac:dyDescent="0.25">
      <c r="A604" s="1" t="s">
        <v>101</v>
      </c>
      <c r="B604" s="1" t="e">
        <f>AVERAGE(B599:B602)</f>
        <v>#DIV/0!</v>
      </c>
      <c r="C604" s="1" t="e">
        <f>AVERAGE(C599:C602)</f>
        <v>#DIV/0!</v>
      </c>
      <c r="D604" s="1" t="e">
        <f>AVERAGE(D599:D602)</f>
        <v>#DIV/0!</v>
      </c>
      <c r="E604" s="1" t="e">
        <f>AVERAGE(E599:E603)</f>
        <v>#DIV/0!</v>
      </c>
      <c r="F604" s="1" t="e">
        <f>AVERAGE(F599:F602)</f>
        <v>#DIV/0!</v>
      </c>
      <c r="G604" s="1" t="e">
        <f>AVERAGE(G599:G602)</f>
        <v>#DIV/0!</v>
      </c>
      <c r="H604" s="1" t="e">
        <f>AVERAGE(H599:H602)</f>
        <v>#DIV/0!</v>
      </c>
      <c r="I604" s="1" t="e">
        <f>AVERAGE(I599:I603)</f>
        <v>#DIV/0!</v>
      </c>
      <c r="J604" s="1" t="e">
        <f>AVERAGE(J599:J603)</f>
        <v>#DIV/0!</v>
      </c>
      <c r="K604" s="1" t="e">
        <f>AVERAGE(K599:K603)</f>
        <v>#DIV/0!</v>
      </c>
      <c r="L604" s="12" t="e">
        <f>AVERAGE(I604:J604)</f>
        <v>#DIV/0!</v>
      </c>
      <c r="N604" s="1" t="s">
        <v>101</v>
      </c>
      <c r="O604" s="1" t="e">
        <f>AVERAGE(O599:O603)</f>
        <v>#DIV/0!</v>
      </c>
      <c r="P604" s="1" t="e">
        <f>AVERAGE(P599:P603)</f>
        <v>#DIV/0!</v>
      </c>
      <c r="Q604" s="1" t="e">
        <f t="shared" ref="Q604:V604" si="220">AVERAGE(Q599:Q603)</f>
        <v>#DIV/0!</v>
      </c>
      <c r="R604" s="1" t="e">
        <f t="shared" si="220"/>
        <v>#DIV/0!</v>
      </c>
      <c r="S604" s="1" t="e">
        <f t="shared" si="220"/>
        <v>#DIV/0!</v>
      </c>
      <c r="T604" s="1" t="e">
        <f t="shared" si="220"/>
        <v>#DIV/0!</v>
      </c>
      <c r="U604" s="1" t="e">
        <f t="shared" si="220"/>
        <v>#DIV/0!</v>
      </c>
      <c r="V604" s="1" t="e">
        <f t="shared" si="220"/>
        <v>#DIV/0!</v>
      </c>
      <c r="W604" s="12" t="e">
        <f>AVERAGE(Q604,U604)</f>
        <v>#DIV/0!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D90-456C-8A43-BE62-59F3596F3521}">
  <dimension ref="A1:C1485"/>
  <sheetViews>
    <sheetView topLeftCell="A1469" workbookViewId="0">
      <selection activeCell="D1490" sqref="D1490"/>
    </sheetView>
  </sheetViews>
  <sheetFormatPr baseColWidth="10" defaultRowHeight="16" x14ac:dyDescent="0.2"/>
  <sheetData>
    <row r="1" spans="1:3" x14ac:dyDescent="0.2">
      <c r="A1" t="s">
        <v>568</v>
      </c>
      <c r="B1" t="s">
        <v>569</v>
      </c>
      <c r="C1" t="s">
        <v>572</v>
      </c>
    </row>
    <row r="2" spans="1:3" x14ac:dyDescent="0.2">
      <c r="A2" t="s">
        <v>50</v>
      </c>
      <c r="B2">
        <v>179</v>
      </c>
      <c r="C2">
        <v>87.5</v>
      </c>
    </row>
    <row r="3" spans="1:3" x14ac:dyDescent="0.2">
      <c r="A3" t="s">
        <v>50</v>
      </c>
      <c r="B3">
        <v>179</v>
      </c>
      <c r="C3">
        <v>57</v>
      </c>
    </row>
    <row r="4" spans="1:3" x14ac:dyDescent="0.2">
      <c r="A4" t="s">
        <v>50</v>
      </c>
      <c r="B4">
        <v>179</v>
      </c>
      <c r="C4">
        <v>49.5</v>
      </c>
    </row>
    <row r="5" spans="1:3" x14ac:dyDescent="0.2">
      <c r="A5" t="s">
        <v>50</v>
      </c>
      <c r="B5">
        <v>179</v>
      </c>
      <c r="C5">
        <v>79.5</v>
      </c>
    </row>
    <row r="6" spans="1:3" x14ac:dyDescent="0.2">
      <c r="A6" t="s">
        <v>50</v>
      </c>
      <c r="B6">
        <v>179</v>
      </c>
      <c r="C6">
        <v>41</v>
      </c>
    </row>
    <row r="7" spans="1:3" x14ac:dyDescent="0.2">
      <c r="A7" t="s">
        <v>50</v>
      </c>
      <c r="B7">
        <v>179</v>
      </c>
      <c r="C7">
        <v>51</v>
      </c>
    </row>
    <row r="8" spans="1:3" x14ac:dyDescent="0.2">
      <c r="A8" t="s">
        <v>50</v>
      </c>
      <c r="B8">
        <v>179</v>
      </c>
      <c r="C8">
        <v>38</v>
      </c>
    </row>
    <row r="9" spans="1:3" x14ac:dyDescent="0.2">
      <c r="A9" t="s">
        <v>50</v>
      </c>
      <c r="B9">
        <v>179</v>
      </c>
      <c r="C9">
        <v>37</v>
      </c>
    </row>
    <row r="10" spans="1:3" x14ac:dyDescent="0.2">
      <c r="A10" t="s">
        <v>50</v>
      </c>
      <c r="B10">
        <v>179</v>
      </c>
      <c r="C10">
        <v>30.5</v>
      </c>
    </row>
    <row r="11" spans="1:3" x14ac:dyDescent="0.2">
      <c r="A11" t="s">
        <v>50</v>
      </c>
      <c r="B11">
        <v>179</v>
      </c>
      <c r="C11">
        <v>81.5</v>
      </c>
    </row>
    <row r="12" spans="1:3" x14ac:dyDescent="0.2">
      <c r="A12" t="s">
        <v>50</v>
      </c>
      <c r="B12">
        <v>179</v>
      </c>
      <c r="C12">
        <v>53</v>
      </c>
    </row>
    <row r="13" spans="1:3" x14ac:dyDescent="0.2">
      <c r="A13" t="s">
        <v>50</v>
      </c>
      <c r="B13">
        <v>179</v>
      </c>
      <c r="C13">
        <v>43</v>
      </c>
    </row>
    <row r="14" spans="1:3" x14ac:dyDescent="0.2">
      <c r="A14" t="s">
        <v>50</v>
      </c>
      <c r="B14">
        <v>179</v>
      </c>
      <c r="C14">
        <v>67.5</v>
      </c>
    </row>
    <row r="15" spans="1:3" x14ac:dyDescent="0.2">
      <c r="A15" t="s">
        <v>50</v>
      </c>
      <c r="B15">
        <v>179</v>
      </c>
      <c r="C15">
        <v>47.5</v>
      </c>
    </row>
    <row r="16" spans="1:3" x14ac:dyDescent="0.2">
      <c r="A16" t="s">
        <v>50</v>
      </c>
      <c r="B16">
        <v>179</v>
      </c>
      <c r="C16">
        <v>43</v>
      </c>
    </row>
    <row r="17" spans="1:3" x14ac:dyDescent="0.2">
      <c r="A17" t="s">
        <v>50</v>
      </c>
      <c r="B17">
        <v>179</v>
      </c>
      <c r="C17">
        <v>38.5</v>
      </c>
    </row>
    <row r="18" spans="1:3" x14ac:dyDescent="0.2">
      <c r="A18" t="s">
        <v>50</v>
      </c>
      <c r="B18">
        <v>179</v>
      </c>
      <c r="C18">
        <v>32.5</v>
      </c>
    </row>
    <row r="19" spans="1:3" x14ac:dyDescent="0.2">
      <c r="A19" t="s">
        <v>50</v>
      </c>
      <c r="B19">
        <v>179</v>
      </c>
      <c r="C19">
        <v>31.5</v>
      </c>
    </row>
    <row r="20" spans="1:3" x14ac:dyDescent="0.2">
      <c r="A20" t="s">
        <v>50</v>
      </c>
      <c r="B20">
        <v>179</v>
      </c>
      <c r="C20">
        <v>87</v>
      </c>
    </row>
    <row r="21" spans="1:3" x14ac:dyDescent="0.2">
      <c r="A21" t="s">
        <v>50</v>
      </c>
      <c r="B21">
        <v>179</v>
      </c>
      <c r="C21">
        <v>61.5</v>
      </c>
    </row>
    <row r="22" spans="1:3" x14ac:dyDescent="0.2">
      <c r="A22" t="s">
        <v>50</v>
      </c>
      <c r="B22">
        <v>179</v>
      </c>
      <c r="C22">
        <v>52.5</v>
      </c>
    </row>
    <row r="23" spans="1:3" x14ac:dyDescent="0.2">
      <c r="A23" t="s">
        <v>50</v>
      </c>
      <c r="B23">
        <v>179</v>
      </c>
      <c r="C23">
        <v>69.5</v>
      </c>
    </row>
    <row r="24" spans="1:3" x14ac:dyDescent="0.2">
      <c r="A24" t="s">
        <v>50</v>
      </c>
      <c r="B24">
        <v>179</v>
      </c>
      <c r="C24">
        <v>48.5</v>
      </c>
    </row>
    <row r="25" spans="1:3" x14ac:dyDescent="0.2">
      <c r="A25" t="s">
        <v>50</v>
      </c>
      <c r="B25">
        <v>179</v>
      </c>
      <c r="C25">
        <v>46.5</v>
      </c>
    </row>
    <row r="26" spans="1:3" x14ac:dyDescent="0.2">
      <c r="A26" t="s">
        <v>50</v>
      </c>
      <c r="B26">
        <v>179</v>
      </c>
      <c r="C26">
        <v>34</v>
      </c>
    </row>
    <row r="27" spans="1:3" x14ac:dyDescent="0.2">
      <c r="A27" t="s">
        <v>50</v>
      </c>
      <c r="B27">
        <v>179</v>
      </c>
      <c r="C27">
        <v>35.5</v>
      </c>
    </row>
    <row r="28" spans="1:3" x14ac:dyDescent="0.2">
      <c r="A28" t="s">
        <v>50</v>
      </c>
      <c r="B28">
        <v>179</v>
      </c>
      <c r="C28">
        <v>33.5</v>
      </c>
    </row>
    <row r="29" spans="1:3" x14ac:dyDescent="0.2">
      <c r="A29" t="s">
        <v>50</v>
      </c>
      <c r="B29">
        <v>179</v>
      </c>
      <c r="C29">
        <v>80</v>
      </c>
    </row>
    <row r="30" spans="1:3" x14ac:dyDescent="0.2">
      <c r="A30" t="s">
        <v>50</v>
      </c>
      <c r="B30">
        <v>179</v>
      </c>
      <c r="C30">
        <v>50.5</v>
      </c>
    </row>
    <row r="31" spans="1:3" x14ac:dyDescent="0.2">
      <c r="A31" t="s">
        <v>50</v>
      </c>
      <c r="B31">
        <v>179</v>
      </c>
      <c r="C31">
        <v>59</v>
      </c>
    </row>
    <row r="32" spans="1:3" x14ac:dyDescent="0.2">
      <c r="A32" t="s">
        <v>50</v>
      </c>
      <c r="B32">
        <v>179</v>
      </c>
      <c r="C32">
        <v>66</v>
      </c>
    </row>
    <row r="33" spans="1:3" x14ac:dyDescent="0.2">
      <c r="A33" t="s">
        <v>50</v>
      </c>
      <c r="B33">
        <v>179</v>
      </c>
      <c r="C33">
        <v>51</v>
      </c>
    </row>
    <row r="34" spans="1:3" x14ac:dyDescent="0.2">
      <c r="A34" t="s">
        <v>50</v>
      </c>
      <c r="B34">
        <v>179</v>
      </c>
      <c r="C34">
        <v>40.5</v>
      </c>
    </row>
    <row r="35" spans="1:3" x14ac:dyDescent="0.2">
      <c r="A35" t="s">
        <v>50</v>
      </c>
      <c r="B35">
        <v>179</v>
      </c>
      <c r="C35">
        <v>44</v>
      </c>
    </row>
    <row r="36" spans="1:3" x14ac:dyDescent="0.2">
      <c r="A36" t="s">
        <v>50</v>
      </c>
      <c r="B36">
        <v>179</v>
      </c>
      <c r="C36">
        <v>37</v>
      </c>
    </row>
    <row r="37" spans="1:3" x14ac:dyDescent="0.2">
      <c r="A37" t="s">
        <v>50</v>
      </c>
      <c r="B37">
        <v>179</v>
      </c>
      <c r="C37">
        <v>33.5</v>
      </c>
    </row>
    <row r="38" spans="1:3" x14ac:dyDescent="0.2">
      <c r="A38" t="s">
        <v>50</v>
      </c>
      <c r="B38">
        <v>179</v>
      </c>
      <c r="C38">
        <v>81.5</v>
      </c>
    </row>
    <row r="39" spans="1:3" x14ac:dyDescent="0.2">
      <c r="A39" t="s">
        <v>50</v>
      </c>
      <c r="B39">
        <v>179</v>
      </c>
      <c r="C39">
        <v>58.5</v>
      </c>
    </row>
    <row r="40" spans="1:3" x14ac:dyDescent="0.2">
      <c r="A40" t="s">
        <v>50</v>
      </c>
      <c r="B40">
        <v>179</v>
      </c>
      <c r="C40">
        <v>40.5</v>
      </c>
    </row>
    <row r="41" spans="1:3" x14ac:dyDescent="0.2">
      <c r="A41" t="s">
        <v>50</v>
      </c>
      <c r="B41">
        <v>179</v>
      </c>
      <c r="C41">
        <v>70</v>
      </c>
    </row>
    <row r="42" spans="1:3" x14ac:dyDescent="0.2">
      <c r="A42" t="s">
        <v>50</v>
      </c>
      <c r="B42">
        <v>179</v>
      </c>
      <c r="C42">
        <v>46.5</v>
      </c>
    </row>
    <row r="43" spans="1:3" x14ac:dyDescent="0.2">
      <c r="A43" t="s">
        <v>50</v>
      </c>
      <c r="B43">
        <v>179</v>
      </c>
      <c r="C43">
        <v>40.5</v>
      </c>
    </row>
    <row r="44" spans="1:3" x14ac:dyDescent="0.2">
      <c r="A44" t="s">
        <v>50</v>
      </c>
      <c r="B44">
        <v>179</v>
      </c>
      <c r="C44">
        <v>34.5</v>
      </c>
    </row>
    <row r="45" spans="1:3" x14ac:dyDescent="0.2">
      <c r="A45" t="s">
        <v>50</v>
      </c>
      <c r="B45">
        <v>179</v>
      </c>
      <c r="C45">
        <v>31</v>
      </c>
    </row>
    <row r="46" spans="1:3" x14ac:dyDescent="0.2">
      <c r="A46" t="s">
        <v>50</v>
      </c>
      <c r="B46">
        <v>179</v>
      </c>
      <c r="C46">
        <v>35</v>
      </c>
    </row>
    <row r="47" spans="1:3" x14ac:dyDescent="0.2">
      <c r="A47" t="s">
        <v>51</v>
      </c>
      <c r="B47">
        <v>179</v>
      </c>
      <c r="C47">
        <v>32</v>
      </c>
    </row>
    <row r="48" spans="1:3" x14ac:dyDescent="0.2">
      <c r="A48" t="s">
        <v>51</v>
      </c>
      <c r="B48">
        <v>179</v>
      </c>
      <c r="C48">
        <v>25</v>
      </c>
    </row>
    <row r="49" spans="1:3" x14ac:dyDescent="0.2">
      <c r="A49" t="s">
        <v>51</v>
      </c>
      <c r="B49">
        <v>179</v>
      </c>
      <c r="C49">
        <v>23.5</v>
      </c>
    </row>
    <row r="50" spans="1:3" x14ac:dyDescent="0.2">
      <c r="A50" t="s">
        <v>51</v>
      </c>
      <c r="B50">
        <v>179</v>
      </c>
      <c r="C50">
        <v>39</v>
      </c>
    </row>
    <row r="51" spans="1:3" x14ac:dyDescent="0.2">
      <c r="A51" t="s">
        <v>51</v>
      </c>
      <c r="B51">
        <v>179</v>
      </c>
      <c r="C51">
        <v>29</v>
      </c>
    </row>
    <row r="52" spans="1:3" x14ac:dyDescent="0.2">
      <c r="A52" t="s">
        <v>51</v>
      </c>
      <c r="B52">
        <v>179</v>
      </c>
      <c r="C52">
        <v>26.5</v>
      </c>
    </row>
    <row r="53" spans="1:3" x14ac:dyDescent="0.2">
      <c r="A53" t="s">
        <v>51</v>
      </c>
      <c r="B53">
        <v>179</v>
      </c>
      <c r="C53">
        <v>11</v>
      </c>
    </row>
    <row r="54" spans="1:3" x14ac:dyDescent="0.2">
      <c r="A54" t="s">
        <v>51</v>
      </c>
      <c r="B54">
        <v>179</v>
      </c>
      <c r="C54">
        <v>20</v>
      </c>
    </row>
    <row r="55" spans="1:3" x14ac:dyDescent="0.2">
      <c r="A55" t="s">
        <v>51</v>
      </c>
      <c r="B55">
        <v>179</v>
      </c>
      <c r="C55">
        <v>18</v>
      </c>
    </row>
    <row r="56" spans="1:3" x14ac:dyDescent="0.2">
      <c r="A56" t="s">
        <v>51</v>
      </c>
      <c r="B56">
        <v>179</v>
      </c>
      <c r="C56">
        <v>31.5</v>
      </c>
    </row>
    <row r="57" spans="1:3" x14ac:dyDescent="0.2">
      <c r="A57" t="s">
        <v>51</v>
      </c>
      <c r="B57">
        <v>179</v>
      </c>
      <c r="C57">
        <v>21.5</v>
      </c>
    </row>
    <row r="58" spans="1:3" x14ac:dyDescent="0.2">
      <c r="A58" t="s">
        <v>51</v>
      </c>
      <c r="B58">
        <v>179</v>
      </c>
      <c r="C58">
        <v>25</v>
      </c>
    </row>
    <row r="59" spans="1:3" x14ac:dyDescent="0.2">
      <c r="A59" t="s">
        <v>51</v>
      </c>
      <c r="B59">
        <v>179</v>
      </c>
      <c r="C59">
        <v>32</v>
      </c>
    </row>
    <row r="60" spans="1:3" x14ac:dyDescent="0.2">
      <c r="A60" t="s">
        <v>51</v>
      </c>
      <c r="B60">
        <v>179</v>
      </c>
      <c r="C60">
        <v>22</v>
      </c>
    </row>
    <row r="61" spans="1:3" x14ac:dyDescent="0.2">
      <c r="A61" t="s">
        <v>51</v>
      </c>
      <c r="B61">
        <v>179</v>
      </c>
      <c r="C61">
        <v>23</v>
      </c>
    </row>
    <row r="62" spans="1:3" x14ac:dyDescent="0.2">
      <c r="A62" t="s">
        <v>51</v>
      </c>
      <c r="B62">
        <v>179</v>
      </c>
      <c r="C62">
        <v>16.5</v>
      </c>
    </row>
    <row r="63" spans="1:3" x14ac:dyDescent="0.2">
      <c r="A63" t="s">
        <v>51</v>
      </c>
      <c r="B63">
        <v>179</v>
      </c>
      <c r="C63">
        <v>12</v>
      </c>
    </row>
    <row r="64" spans="1:3" x14ac:dyDescent="0.2">
      <c r="A64" t="s">
        <v>51</v>
      </c>
      <c r="B64">
        <v>179</v>
      </c>
      <c r="C64">
        <v>15.5</v>
      </c>
    </row>
    <row r="65" spans="1:3" x14ac:dyDescent="0.2">
      <c r="A65" t="s">
        <v>51</v>
      </c>
      <c r="B65">
        <v>179</v>
      </c>
      <c r="C65">
        <v>31.5</v>
      </c>
    </row>
    <row r="66" spans="1:3" x14ac:dyDescent="0.2">
      <c r="A66" t="s">
        <v>51</v>
      </c>
      <c r="B66">
        <v>179</v>
      </c>
      <c r="C66">
        <v>20.5</v>
      </c>
    </row>
    <row r="67" spans="1:3" x14ac:dyDescent="0.2">
      <c r="A67" t="s">
        <v>51</v>
      </c>
      <c r="B67">
        <v>179</v>
      </c>
      <c r="C67">
        <v>29.5</v>
      </c>
    </row>
    <row r="68" spans="1:3" x14ac:dyDescent="0.2">
      <c r="A68" t="s">
        <v>51</v>
      </c>
      <c r="B68">
        <v>179</v>
      </c>
      <c r="C68">
        <v>33.5</v>
      </c>
    </row>
    <row r="69" spans="1:3" x14ac:dyDescent="0.2">
      <c r="A69" t="s">
        <v>51</v>
      </c>
      <c r="B69">
        <v>179</v>
      </c>
      <c r="C69">
        <v>28</v>
      </c>
    </row>
    <row r="70" spans="1:3" x14ac:dyDescent="0.2">
      <c r="A70" t="s">
        <v>51</v>
      </c>
      <c r="B70">
        <v>179</v>
      </c>
      <c r="C70">
        <v>26.5</v>
      </c>
    </row>
    <row r="71" spans="1:3" x14ac:dyDescent="0.2">
      <c r="A71" t="s">
        <v>51</v>
      </c>
      <c r="B71">
        <v>179</v>
      </c>
      <c r="C71">
        <v>16.5</v>
      </c>
    </row>
    <row r="72" spans="1:3" x14ac:dyDescent="0.2">
      <c r="A72" t="s">
        <v>51</v>
      </c>
      <c r="B72">
        <v>179</v>
      </c>
      <c r="C72">
        <v>18.5</v>
      </c>
    </row>
    <row r="73" spans="1:3" x14ac:dyDescent="0.2">
      <c r="A73" t="s">
        <v>51</v>
      </c>
      <c r="B73">
        <v>179</v>
      </c>
      <c r="C73">
        <v>14.5</v>
      </c>
    </row>
    <row r="74" spans="1:3" x14ac:dyDescent="0.2">
      <c r="A74" t="s">
        <v>51</v>
      </c>
      <c r="B74">
        <v>179</v>
      </c>
      <c r="C74">
        <v>31</v>
      </c>
    </row>
    <row r="75" spans="1:3" x14ac:dyDescent="0.2">
      <c r="A75" t="s">
        <v>51</v>
      </c>
      <c r="B75">
        <v>179</v>
      </c>
      <c r="C75">
        <v>29.5</v>
      </c>
    </row>
    <row r="76" spans="1:3" x14ac:dyDescent="0.2">
      <c r="A76" t="s">
        <v>51</v>
      </c>
      <c r="B76">
        <v>179</v>
      </c>
      <c r="C76">
        <v>20.5</v>
      </c>
    </row>
    <row r="77" spans="1:3" x14ac:dyDescent="0.2">
      <c r="A77" t="s">
        <v>51</v>
      </c>
      <c r="B77">
        <v>179</v>
      </c>
      <c r="C77">
        <v>35</v>
      </c>
    </row>
    <row r="78" spans="1:3" x14ac:dyDescent="0.2">
      <c r="A78" t="s">
        <v>51</v>
      </c>
      <c r="B78">
        <v>179</v>
      </c>
      <c r="C78">
        <v>23</v>
      </c>
    </row>
    <row r="79" spans="1:3" x14ac:dyDescent="0.2">
      <c r="A79" t="s">
        <v>51</v>
      </c>
      <c r="B79">
        <v>179</v>
      </c>
      <c r="C79">
        <v>21</v>
      </c>
    </row>
    <row r="80" spans="1:3" x14ac:dyDescent="0.2">
      <c r="A80" t="s">
        <v>51</v>
      </c>
      <c r="B80">
        <v>179</v>
      </c>
      <c r="C80">
        <v>14</v>
      </c>
    </row>
    <row r="81" spans="1:3" x14ac:dyDescent="0.2">
      <c r="A81" t="s">
        <v>51</v>
      </c>
      <c r="B81">
        <v>179</v>
      </c>
      <c r="C81">
        <v>18</v>
      </c>
    </row>
    <row r="82" spans="1:3" x14ac:dyDescent="0.2">
      <c r="A82" t="s">
        <v>51</v>
      </c>
      <c r="B82">
        <v>179</v>
      </c>
      <c r="C82">
        <v>14.5</v>
      </c>
    </row>
    <row r="83" spans="1:3" x14ac:dyDescent="0.2">
      <c r="A83" t="s">
        <v>51</v>
      </c>
      <c r="B83">
        <v>179</v>
      </c>
      <c r="C83">
        <v>32.5</v>
      </c>
    </row>
    <row r="84" spans="1:3" x14ac:dyDescent="0.2">
      <c r="A84" t="s">
        <v>51</v>
      </c>
      <c r="B84">
        <v>179</v>
      </c>
      <c r="C84">
        <v>24</v>
      </c>
    </row>
    <row r="85" spans="1:3" x14ac:dyDescent="0.2">
      <c r="A85" t="s">
        <v>51</v>
      </c>
      <c r="B85">
        <v>179</v>
      </c>
      <c r="C85">
        <v>22.5</v>
      </c>
    </row>
    <row r="86" spans="1:3" x14ac:dyDescent="0.2">
      <c r="A86" t="s">
        <v>51</v>
      </c>
      <c r="B86">
        <v>179</v>
      </c>
      <c r="C86">
        <v>28</v>
      </c>
    </row>
    <row r="87" spans="1:3" x14ac:dyDescent="0.2">
      <c r="A87" t="s">
        <v>51</v>
      </c>
      <c r="B87">
        <v>179</v>
      </c>
      <c r="C87">
        <v>25.5</v>
      </c>
    </row>
    <row r="88" spans="1:3" x14ac:dyDescent="0.2">
      <c r="A88" t="s">
        <v>51</v>
      </c>
      <c r="B88">
        <v>179</v>
      </c>
      <c r="C88">
        <v>19.5</v>
      </c>
    </row>
    <row r="89" spans="1:3" x14ac:dyDescent="0.2">
      <c r="A89" t="s">
        <v>51</v>
      </c>
      <c r="B89">
        <v>179</v>
      </c>
      <c r="C89">
        <v>17</v>
      </c>
    </row>
    <row r="90" spans="1:3" x14ac:dyDescent="0.2">
      <c r="A90" t="s">
        <v>51</v>
      </c>
      <c r="B90">
        <v>179</v>
      </c>
      <c r="C90">
        <v>16</v>
      </c>
    </row>
    <row r="91" spans="1:3" x14ac:dyDescent="0.2">
      <c r="A91" t="s">
        <v>51</v>
      </c>
      <c r="B91">
        <v>179</v>
      </c>
      <c r="C91">
        <v>12.5</v>
      </c>
    </row>
    <row r="92" spans="1:3" x14ac:dyDescent="0.2">
      <c r="A92" t="s">
        <v>50</v>
      </c>
      <c r="B92">
        <v>186</v>
      </c>
      <c r="C92">
        <v>133</v>
      </c>
    </row>
    <row r="93" spans="1:3" x14ac:dyDescent="0.2">
      <c r="A93" t="s">
        <v>50</v>
      </c>
      <c r="B93">
        <v>186</v>
      </c>
      <c r="C93">
        <v>93</v>
      </c>
    </row>
    <row r="94" spans="1:3" x14ac:dyDescent="0.2">
      <c r="A94" t="s">
        <v>50</v>
      </c>
      <c r="B94">
        <v>186</v>
      </c>
      <c r="C94">
        <v>69.5</v>
      </c>
    </row>
    <row r="95" spans="1:3" x14ac:dyDescent="0.2">
      <c r="A95" t="s">
        <v>50</v>
      </c>
      <c r="B95">
        <v>186</v>
      </c>
      <c r="C95">
        <v>100.5</v>
      </c>
    </row>
    <row r="96" spans="1:3" x14ac:dyDescent="0.2">
      <c r="A96" t="s">
        <v>50</v>
      </c>
      <c r="B96">
        <v>186</v>
      </c>
      <c r="C96">
        <v>70.5</v>
      </c>
    </row>
    <row r="97" spans="1:3" x14ac:dyDescent="0.2">
      <c r="A97" t="s">
        <v>50</v>
      </c>
      <c r="B97">
        <v>186</v>
      </c>
      <c r="C97">
        <v>62</v>
      </c>
    </row>
    <row r="98" spans="1:3" x14ac:dyDescent="0.2">
      <c r="A98" t="s">
        <v>50</v>
      </c>
      <c r="B98">
        <v>186</v>
      </c>
      <c r="C98">
        <v>61.5</v>
      </c>
    </row>
    <row r="99" spans="1:3" x14ac:dyDescent="0.2">
      <c r="A99" t="s">
        <v>50</v>
      </c>
      <c r="B99">
        <v>186</v>
      </c>
      <c r="C99">
        <v>57</v>
      </c>
    </row>
    <row r="100" spans="1:3" x14ac:dyDescent="0.2">
      <c r="A100" t="s">
        <v>50</v>
      </c>
      <c r="B100">
        <v>186</v>
      </c>
      <c r="C100">
        <v>47</v>
      </c>
    </row>
    <row r="101" spans="1:3" x14ac:dyDescent="0.2">
      <c r="A101" t="s">
        <v>50</v>
      </c>
      <c r="B101">
        <v>186</v>
      </c>
      <c r="C101">
        <v>118</v>
      </c>
    </row>
    <row r="102" spans="1:3" x14ac:dyDescent="0.2">
      <c r="A102" t="s">
        <v>50</v>
      </c>
      <c r="B102">
        <v>186</v>
      </c>
      <c r="C102">
        <v>96</v>
      </c>
    </row>
    <row r="103" spans="1:3" x14ac:dyDescent="0.2">
      <c r="A103" t="s">
        <v>50</v>
      </c>
      <c r="B103">
        <v>186</v>
      </c>
      <c r="C103">
        <v>61.5</v>
      </c>
    </row>
    <row r="104" spans="1:3" x14ac:dyDescent="0.2">
      <c r="A104" t="s">
        <v>50</v>
      </c>
      <c r="B104">
        <v>186</v>
      </c>
      <c r="C104">
        <v>120</v>
      </c>
    </row>
    <row r="105" spans="1:3" x14ac:dyDescent="0.2">
      <c r="A105" t="s">
        <v>50</v>
      </c>
      <c r="B105">
        <v>186</v>
      </c>
      <c r="C105">
        <v>78</v>
      </c>
    </row>
    <row r="106" spans="1:3" x14ac:dyDescent="0.2">
      <c r="A106" t="s">
        <v>50</v>
      </c>
      <c r="B106">
        <v>186</v>
      </c>
      <c r="C106">
        <v>58.5</v>
      </c>
    </row>
    <row r="107" spans="1:3" x14ac:dyDescent="0.2">
      <c r="A107" t="s">
        <v>50</v>
      </c>
      <c r="B107">
        <v>186</v>
      </c>
      <c r="C107">
        <v>53</v>
      </c>
    </row>
    <row r="108" spans="1:3" x14ac:dyDescent="0.2">
      <c r="A108" t="s">
        <v>50</v>
      </c>
      <c r="B108">
        <v>186</v>
      </c>
      <c r="C108">
        <v>58.5</v>
      </c>
    </row>
    <row r="109" spans="1:3" x14ac:dyDescent="0.2">
      <c r="A109" t="s">
        <v>50</v>
      </c>
      <c r="B109">
        <v>186</v>
      </c>
      <c r="C109">
        <v>49</v>
      </c>
    </row>
    <row r="110" spans="1:3" x14ac:dyDescent="0.2">
      <c r="A110" t="s">
        <v>50</v>
      </c>
      <c r="B110">
        <v>186</v>
      </c>
      <c r="C110">
        <v>116.5</v>
      </c>
    </row>
    <row r="111" spans="1:3" x14ac:dyDescent="0.2">
      <c r="A111" t="s">
        <v>50</v>
      </c>
      <c r="B111">
        <v>186</v>
      </c>
      <c r="C111">
        <v>90.5</v>
      </c>
    </row>
    <row r="112" spans="1:3" x14ac:dyDescent="0.2">
      <c r="A112" t="s">
        <v>50</v>
      </c>
      <c r="B112">
        <v>186</v>
      </c>
      <c r="C112">
        <v>79</v>
      </c>
    </row>
    <row r="113" spans="1:3" x14ac:dyDescent="0.2">
      <c r="A113" t="s">
        <v>50</v>
      </c>
      <c r="B113">
        <v>186</v>
      </c>
      <c r="C113">
        <v>115.5</v>
      </c>
    </row>
    <row r="114" spans="1:3" x14ac:dyDescent="0.2">
      <c r="A114" t="s">
        <v>50</v>
      </c>
      <c r="B114">
        <v>186</v>
      </c>
      <c r="C114">
        <v>80.5</v>
      </c>
    </row>
    <row r="115" spans="1:3" x14ac:dyDescent="0.2">
      <c r="A115" t="s">
        <v>50</v>
      </c>
      <c r="B115">
        <v>186</v>
      </c>
      <c r="C115">
        <v>75.5</v>
      </c>
    </row>
    <row r="116" spans="1:3" x14ac:dyDescent="0.2">
      <c r="A116" t="s">
        <v>50</v>
      </c>
      <c r="B116">
        <v>186</v>
      </c>
      <c r="C116">
        <v>59.5</v>
      </c>
    </row>
    <row r="117" spans="1:3" x14ac:dyDescent="0.2">
      <c r="A117" t="s">
        <v>50</v>
      </c>
      <c r="B117">
        <v>186</v>
      </c>
      <c r="C117">
        <v>52.5</v>
      </c>
    </row>
    <row r="118" spans="1:3" x14ac:dyDescent="0.2">
      <c r="A118" t="s">
        <v>50</v>
      </c>
      <c r="B118">
        <v>186</v>
      </c>
      <c r="C118">
        <v>54</v>
      </c>
    </row>
    <row r="119" spans="1:3" x14ac:dyDescent="0.2">
      <c r="A119" t="s">
        <v>50</v>
      </c>
      <c r="B119">
        <v>186</v>
      </c>
      <c r="C119">
        <v>118</v>
      </c>
    </row>
    <row r="120" spans="1:3" x14ac:dyDescent="0.2">
      <c r="A120" t="s">
        <v>50</v>
      </c>
      <c r="B120">
        <v>186</v>
      </c>
      <c r="C120">
        <v>87.5</v>
      </c>
    </row>
    <row r="121" spans="1:3" x14ac:dyDescent="0.2">
      <c r="A121" t="s">
        <v>50</v>
      </c>
      <c r="B121">
        <v>186</v>
      </c>
      <c r="C121">
        <v>70.5</v>
      </c>
    </row>
    <row r="122" spans="1:3" x14ac:dyDescent="0.2">
      <c r="A122" t="s">
        <v>50</v>
      </c>
      <c r="B122">
        <v>186</v>
      </c>
      <c r="C122">
        <v>107.5</v>
      </c>
    </row>
    <row r="123" spans="1:3" x14ac:dyDescent="0.2">
      <c r="A123" t="s">
        <v>50</v>
      </c>
      <c r="B123">
        <v>186</v>
      </c>
      <c r="C123">
        <v>75</v>
      </c>
    </row>
    <row r="124" spans="1:3" x14ac:dyDescent="0.2">
      <c r="A124" t="s">
        <v>50</v>
      </c>
      <c r="B124">
        <v>186</v>
      </c>
      <c r="C124">
        <v>64</v>
      </c>
    </row>
    <row r="125" spans="1:3" x14ac:dyDescent="0.2">
      <c r="A125" t="s">
        <v>50</v>
      </c>
      <c r="B125">
        <v>186</v>
      </c>
      <c r="C125">
        <v>64</v>
      </c>
    </row>
    <row r="126" spans="1:3" x14ac:dyDescent="0.2">
      <c r="A126" t="s">
        <v>50</v>
      </c>
      <c r="B126">
        <v>186</v>
      </c>
      <c r="C126">
        <v>73</v>
      </c>
    </row>
    <row r="127" spans="1:3" x14ac:dyDescent="0.2">
      <c r="A127" t="s">
        <v>50</v>
      </c>
      <c r="B127">
        <v>186</v>
      </c>
      <c r="C127">
        <v>46.5</v>
      </c>
    </row>
    <row r="128" spans="1:3" x14ac:dyDescent="0.2">
      <c r="A128" t="s">
        <v>50</v>
      </c>
      <c r="B128">
        <v>186</v>
      </c>
      <c r="C128">
        <v>133</v>
      </c>
    </row>
    <row r="129" spans="1:3" x14ac:dyDescent="0.2">
      <c r="A129" t="s">
        <v>50</v>
      </c>
      <c r="B129">
        <v>186</v>
      </c>
      <c r="C129">
        <v>89</v>
      </c>
    </row>
    <row r="130" spans="1:3" x14ac:dyDescent="0.2">
      <c r="A130" t="s">
        <v>50</v>
      </c>
      <c r="B130">
        <v>186</v>
      </c>
      <c r="C130">
        <v>87</v>
      </c>
    </row>
    <row r="131" spans="1:3" x14ac:dyDescent="0.2">
      <c r="A131" t="s">
        <v>50</v>
      </c>
      <c r="B131">
        <v>186</v>
      </c>
      <c r="C131">
        <v>110</v>
      </c>
    </row>
    <row r="132" spans="1:3" x14ac:dyDescent="0.2">
      <c r="A132" t="s">
        <v>50</v>
      </c>
      <c r="B132">
        <v>186</v>
      </c>
      <c r="C132">
        <v>90</v>
      </c>
    </row>
    <row r="133" spans="1:3" x14ac:dyDescent="0.2">
      <c r="A133" t="s">
        <v>50</v>
      </c>
      <c r="B133">
        <v>186</v>
      </c>
      <c r="C133">
        <v>63.5</v>
      </c>
    </row>
    <row r="134" spans="1:3" x14ac:dyDescent="0.2">
      <c r="A134" t="s">
        <v>50</v>
      </c>
      <c r="B134">
        <v>186</v>
      </c>
      <c r="C134">
        <v>69.5</v>
      </c>
    </row>
    <row r="135" spans="1:3" x14ac:dyDescent="0.2">
      <c r="A135" t="s">
        <v>50</v>
      </c>
      <c r="B135">
        <v>186</v>
      </c>
      <c r="C135">
        <v>67.5</v>
      </c>
    </row>
    <row r="136" spans="1:3" x14ac:dyDescent="0.2">
      <c r="A136" t="s">
        <v>50</v>
      </c>
      <c r="B136">
        <v>186</v>
      </c>
      <c r="C136">
        <v>59</v>
      </c>
    </row>
    <row r="137" spans="1:3" x14ac:dyDescent="0.2">
      <c r="A137" t="s">
        <v>51</v>
      </c>
      <c r="B137">
        <v>186</v>
      </c>
      <c r="C137">
        <v>27</v>
      </c>
    </row>
    <row r="138" spans="1:3" x14ac:dyDescent="0.2">
      <c r="A138" t="s">
        <v>51</v>
      </c>
      <c r="B138">
        <v>186</v>
      </c>
      <c r="C138">
        <v>23.5</v>
      </c>
    </row>
    <row r="139" spans="1:3" x14ac:dyDescent="0.2">
      <c r="A139" t="s">
        <v>51</v>
      </c>
      <c r="B139">
        <v>186</v>
      </c>
      <c r="C139">
        <v>29.5</v>
      </c>
    </row>
    <row r="140" spans="1:3" x14ac:dyDescent="0.2">
      <c r="A140" t="s">
        <v>51</v>
      </c>
      <c r="B140">
        <v>186</v>
      </c>
      <c r="C140">
        <v>27</v>
      </c>
    </row>
    <row r="141" spans="1:3" x14ac:dyDescent="0.2">
      <c r="A141" t="s">
        <v>51</v>
      </c>
      <c r="B141">
        <v>186</v>
      </c>
      <c r="C141">
        <v>19.5</v>
      </c>
    </row>
    <row r="142" spans="1:3" x14ac:dyDescent="0.2">
      <c r="A142" t="s">
        <v>51</v>
      </c>
      <c r="B142">
        <v>186</v>
      </c>
      <c r="C142">
        <v>20.5</v>
      </c>
    </row>
    <row r="143" spans="1:3" x14ac:dyDescent="0.2">
      <c r="A143" t="s">
        <v>51</v>
      </c>
      <c r="B143">
        <v>186</v>
      </c>
      <c r="C143">
        <v>13</v>
      </c>
    </row>
    <row r="144" spans="1:3" x14ac:dyDescent="0.2">
      <c r="A144" t="s">
        <v>51</v>
      </c>
      <c r="B144">
        <v>186</v>
      </c>
      <c r="C144">
        <v>17</v>
      </c>
    </row>
    <row r="145" spans="1:3" x14ac:dyDescent="0.2">
      <c r="A145" t="s">
        <v>51</v>
      </c>
      <c r="B145">
        <v>186</v>
      </c>
      <c r="C145">
        <v>14.5</v>
      </c>
    </row>
    <row r="146" spans="1:3" x14ac:dyDescent="0.2">
      <c r="A146" t="s">
        <v>51</v>
      </c>
      <c r="B146">
        <v>186</v>
      </c>
      <c r="C146">
        <v>27.5</v>
      </c>
    </row>
    <row r="147" spans="1:3" x14ac:dyDescent="0.2">
      <c r="A147" t="s">
        <v>51</v>
      </c>
      <c r="B147">
        <v>186</v>
      </c>
      <c r="C147">
        <v>20</v>
      </c>
    </row>
    <row r="148" spans="1:3" x14ac:dyDescent="0.2">
      <c r="A148" t="s">
        <v>51</v>
      </c>
      <c r="B148">
        <v>186</v>
      </c>
      <c r="C148">
        <v>18.5</v>
      </c>
    </row>
    <row r="149" spans="1:3" x14ac:dyDescent="0.2">
      <c r="A149" t="s">
        <v>51</v>
      </c>
      <c r="B149">
        <v>186</v>
      </c>
      <c r="C149">
        <v>31</v>
      </c>
    </row>
    <row r="150" spans="1:3" x14ac:dyDescent="0.2">
      <c r="A150" t="s">
        <v>51</v>
      </c>
      <c r="B150">
        <v>186</v>
      </c>
      <c r="C150">
        <v>27</v>
      </c>
    </row>
    <row r="151" spans="1:3" x14ac:dyDescent="0.2">
      <c r="A151" t="s">
        <v>51</v>
      </c>
      <c r="B151">
        <v>186</v>
      </c>
      <c r="C151">
        <v>29</v>
      </c>
    </row>
    <row r="152" spans="1:3" x14ac:dyDescent="0.2">
      <c r="A152" t="s">
        <v>51</v>
      </c>
      <c r="B152">
        <v>186</v>
      </c>
      <c r="C152">
        <v>20.5</v>
      </c>
    </row>
    <row r="153" spans="1:3" x14ac:dyDescent="0.2">
      <c r="A153" t="s">
        <v>51</v>
      </c>
      <c r="B153">
        <v>186</v>
      </c>
      <c r="C153">
        <v>13.5</v>
      </c>
    </row>
    <row r="154" spans="1:3" x14ac:dyDescent="0.2">
      <c r="A154" t="s">
        <v>51</v>
      </c>
      <c r="B154">
        <v>186</v>
      </c>
      <c r="C154">
        <v>14</v>
      </c>
    </row>
    <row r="155" spans="1:3" x14ac:dyDescent="0.2">
      <c r="A155" t="s">
        <v>51</v>
      </c>
      <c r="B155">
        <v>186</v>
      </c>
      <c r="C155">
        <v>32.5</v>
      </c>
    </row>
    <row r="156" spans="1:3" x14ac:dyDescent="0.2">
      <c r="A156" t="s">
        <v>51</v>
      </c>
      <c r="B156">
        <v>186</v>
      </c>
      <c r="C156">
        <v>29.5</v>
      </c>
    </row>
    <row r="157" spans="1:3" x14ac:dyDescent="0.2">
      <c r="A157" t="s">
        <v>51</v>
      </c>
      <c r="B157">
        <v>186</v>
      </c>
      <c r="C157">
        <v>21.5</v>
      </c>
    </row>
    <row r="158" spans="1:3" x14ac:dyDescent="0.2">
      <c r="A158" t="s">
        <v>51</v>
      </c>
      <c r="B158">
        <v>186</v>
      </c>
      <c r="C158">
        <v>32</v>
      </c>
    </row>
    <row r="159" spans="1:3" x14ac:dyDescent="0.2">
      <c r="A159" t="s">
        <v>51</v>
      </c>
      <c r="B159">
        <v>186</v>
      </c>
      <c r="C159">
        <v>27</v>
      </c>
    </row>
    <row r="160" spans="1:3" x14ac:dyDescent="0.2">
      <c r="A160" t="s">
        <v>51</v>
      </c>
      <c r="B160">
        <v>186</v>
      </c>
      <c r="C160">
        <v>27.5</v>
      </c>
    </row>
    <row r="161" spans="1:3" x14ac:dyDescent="0.2">
      <c r="A161" t="s">
        <v>51</v>
      </c>
      <c r="B161">
        <v>186</v>
      </c>
      <c r="C161">
        <v>12</v>
      </c>
    </row>
    <row r="162" spans="1:3" x14ac:dyDescent="0.2">
      <c r="A162" t="s">
        <v>51</v>
      </c>
      <c r="B162">
        <v>186</v>
      </c>
      <c r="C162">
        <v>12.5</v>
      </c>
    </row>
    <row r="163" spans="1:3" x14ac:dyDescent="0.2">
      <c r="A163" t="s">
        <v>51</v>
      </c>
      <c r="B163">
        <v>186</v>
      </c>
      <c r="C163">
        <v>14.5</v>
      </c>
    </row>
    <row r="164" spans="1:3" x14ac:dyDescent="0.2">
      <c r="A164" t="s">
        <v>51</v>
      </c>
      <c r="B164">
        <v>186</v>
      </c>
      <c r="C164">
        <v>31</v>
      </c>
    </row>
    <row r="165" spans="1:3" x14ac:dyDescent="0.2">
      <c r="A165" t="s">
        <v>51</v>
      </c>
      <c r="B165">
        <v>186</v>
      </c>
      <c r="C165">
        <v>17</v>
      </c>
    </row>
    <row r="166" spans="1:3" x14ac:dyDescent="0.2">
      <c r="A166" t="s">
        <v>51</v>
      </c>
      <c r="B166">
        <v>186</v>
      </c>
      <c r="C166">
        <v>26</v>
      </c>
    </row>
    <row r="167" spans="1:3" x14ac:dyDescent="0.2">
      <c r="A167" t="s">
        <v>51</v>
      </c>
      <c r="B167">
        <v>186</v>
      </c>
      <c r="C167">
        <v>39</v>
      </c>
    </row>
    <row r="168" spans="1:3" x14ac:dyDescent="0.2">
      <c r="A168" t="s">
        <v>51</v>
      </c>
      <c r="B168">
        <v>186</v>
      </c>
      <c r="C168">
        <v>26</v>
      </c>
    </row>
    <row r="169" spans="1:3" x14ac:dyDescent="0.2">
      <c r="A169" t="s">
        <v>51</v>
      </c>
      <c r="B169">
        <v>186</v>
      </c>
      <c r="C169">
        <v>22.5</v>
      </c>
    </row>
    <row r="170" spans="1:3" x14ac:dyDescent="0.2">
      <c r="A170" t="s">
        <v>51</v>
      </c>
      <c r="B170">
        <v>186</v>
      </c>
      <c r="C170">
        <v>14</v>
      </c>
    </row>
    <row r="171" spans="1:3" x14ac:dyDescent="0.2">
      <c r="A171" t="s">
        <v>51</v>
      </c>
      <c r="B171">
        <v>186</v>
      </c>
      <c r="C171">
        <v>21.5</v>
      </c>
    </row>
    <row r="172" spans="1:3" x14ac:dyDescent="0.2">
      <c r="A172" t="s">
        <v>51</v>
      </c>
      <c r="B172">
        <v>186</v>
      </c>
      <c r="C172">
        <v>14</v>
      </c>
    </row>
    <row r="173" spans="1:3" x14ac:dyDescent="0.2">
      <c r="A173" t="s">
        <v>51</v>
      </c>
      <c r="B173">
        <v>186</v>
      </c>
      <c r="C173">
        <v>30.5</v>
      </c>
    </row>
    <row r="174" spans="1:3" x14ac:dyDescent="0.2">
      <c r="A174" t="s">
        <v>51</v>
      </c>
      <c r="B174">
        <v>186</v>
      </c>
      <c r="C174">
        <v>25</v>
      </c>
    </row>
    <row r="175" spans="1:3" x14ac:dyDescent="0.2">
      <c r="A175" t="s">
        <v>51</v>
      </c>
      <c r="B175">
        <v>186</v>
      </c>
      <c r="C175">
        <v>25</v>
      </c>
    </row>
    <row r="176" spans="1:3" x14ac:dyDescent="0.2">
      <c r="A176" t="s">
        <v>51</v>
      </c>
      <c r="B176">
        <v>186</v>
      </c>
      <c r="C176">
        <v>22</v>
      </c>
    </row>
    <row r="177" spans="1:3" x14ac:dyDescent="0.2">
      <c r="A177" t="s">
        <v>51</v>
      </c>
      <c r="B177">
        <v>186</v>
      </c>
      <c r="C177">
        <v>19</v>
      </c>
    </row>
    <row r="178" spans="1:3" x14ac:dyDescent="0.2">
      <c r="A178" t="s">
        <v>51</v>
      </c>
      <c r="B178">
        <v>186</v>
      </c>
      <c r="C178">
        <v>16.5</v>
      </c>
    </row>
    <row r="179" spans="1:3" x14ac:dyDescent="0.2">
      <c r="A179" t="s">
        <v>51</v>
      </c>
      <c r="B179">
        <v>186</v>
      </c>
      <c r="C179">
        <v>21</v>
      </c>
    </row>
    <row r="180" spans="1:3" x14ac:dyDescent="0.2">
      <c r="A180" t="s">
        <v>51</v>
      </c>
      <c r="B180">
        <v>186</v>
      </c>
      <c r="C180">
        <v>17</v>
      </c>
    </row>
    <row r="181" spans="1:3" x14ac:dyDescent="0.2">
      <c r="A181" t="s">
        <v>51</v>
      </c>
      <c r="B181">
        <v>186</v>
      </c>
      <c r="C181">
        <v>20</v>
      </c>
    </row>
    <row r="182" spans="1:3" x14ac:dyDescent="0.2">
      <c r="A182" t="s">
        <v>50</v>
      </c>
      <c r="B182">
        <v>193</v>
      </c>
      <c r="C182">
        <v>136</v>
      </c>
    </row>
    <row r="183" spans="1:3" x14ac:dyDescent="0.2">
      <c r="A183" t="s">
        <v>50</v>
      </c>
      <c r="B183">
        <v>193</v>
      </c>
      <c r="C183">
        <v>107.5</v>
      </c>
    </row>
    <row r="184" spans="1:3" x14ac:dyDescent="0.2">
      <c r="A184" t="s">
        <v>50</v>
      </c>
      <c r="B184">
        <v>193</v>
      </c>
      <c r="C184">
        <v>125</v>
      </c>
    </row>
    <row r="185" spans="1:3" x14ac:dyDescent="0.2">
      <c r="A185" t="s">
        <v>50</v>
      </c>
      <c r="B185">
        <v>193</v>
      </c>
      <c r="C185">
        <v>139.5</v>
      </c>
    </row>
    <row r="186" spans="1:3" x14ac:dyDescent="0.2">
      <c r="A186" t="s">
        <v>50</v>
      </c>
      <c r="B186">
        <v>193</v>
      </c>
      <c r="C186">
        <v>113</v>
      </c>
    </row>
    <row r="187" spans="1:3" x14ac:dyDescent="0.2">
      <c r="A187" t="s">
        <v>50</v>
      </c>
      <c r="B187">
        <v>193</v>
      </c>
      <c r="C187">
        <v>101.5</v>
      </c>
    </row>
    <row r="188" spans="1:3" x14ac:dyDescent="0.2">
      <c r="A188" t="s">
        <v>50</v>
      </c>
      <c r="B188">
        <v>193</v>
      </c>
      <c r="C188">
        <v>82.5</v>
      </c>
    </row>
    <row r="189" spans="1:3" x14ac:dyDescent="0.2">
      <c r="A189" t="s">
        <v>50</v>
      </c>
      <c r="B189">
        <v>193</v>
      </c>
      <c r="C189">
        <v>77.5</v>
      </c>
    </row>
    <row r="190" spans="1:3" x14ac:dyDescent="0.2">
      <c r="A190" t="s">
        <v>50</v>
      </c>
      <c r="B190">
        <v>193</v>
      </c>
      <c r="C190">
        <v>79</v>
      </c>
    </row>
    <row r="191" spans="1:3" x14ac:dyDescent="0.2">
      <c r="A191" t="s">
        <v>50</v>
      </c>
      <c r="B191">
        <v>193</v>
      </c>
      <c r="C191">
        <v>165</v>
      </c>
    </row>
    <row r="192" spans="1:3" x14ac:dyDescent="0.2">
      <c r="A192" t="s">
        <v>50</v>
      </c>
      <c r="B192">
        <v>193</v>
      </c>
      <c r="C192">
        <v>107.5</v>
      </c>
    </row>
    <row r="193" spans="1:3" x14ac:dyDescent="0.2">
      <c r="A193" t="s">
        <v>50</v>
      </c>
      <c r="B193">
        <v>193</v>
      </c>
      <c r="C193">
        <v>82.5</v>
      </c>
    </row>
    <row r="194" spans="1:3" x14ac:dyDescent="0.2">
      <c r="A194" t="s">
        <v>50</v>
      </c>
      <c r="B194">
        <v>193</v>
      </c>
      <c r="C194">
        <v>133.5</v>
      </c>
    </row>
    <row r="195" spans="1:3" x14ac:dyDescent="0.2">
      <c r="A195" t="s">
        <v>50</v>
      </c>
      <c r="B195">
        <v>193</v>
      </c>
      <c r="C195">
        <v>103</v>
      </c>
    </row>
    <row r="196" spans="1:3" x14ac:dyDescent="0.2">
      <c r="A196" t="s">
        <v>50</v>
      </c>
      <c r="B196">
        <v>193</v>
      </c>
      <c r="C196">
        <v>76.5</v>
      </c>
    </row>
    <row r="197" spans="1:3" x14ac:dyDescent="0.2">
      <c r="A197" t="s">
        <v>50</v>
      </c>
      <c r="B197">
        <v>193</v>
      </c>
      <c r="C197">
        <v>84</v>
      </c>
    </row>
    <row r="198" spans="1:3" x14ac:dyDescent="0.2">
      <c r="A198" t="s">
        <v>50</v>
      </c>
      <c r="B198">
        <v>193</v>
      </c>
      <c r="C198">
        <v>82.5</v>
      </c>
    </row>
    <row r="199" spans="1:3" x14ac:dyDescent="0.2">
      <c r="A199" t="s">
        <v>50</v>
      </c>
      <c r="B199">
        <v>193</v>
      </c>
      <c r="C199">
        <v>62</v>
      </c>
    </row>
    <row r="200" spans="1:3" x14ac:dyDescent="0.2">
      <c r="A200" t="s">
        <v>50</v>
      </c>
      <c r="B200">
        <v>193</v>
      </c>
      <c r="C200">
        <v>151.5</v>
      </c>
    </row>
    <row r="201" spans="1:3" x14ac:dyDescent="0.2">
      <c r="A201" t="s">
        <v>50</v>
      </c>
      <c r="B201">
        <v>193</v>
      </c>
      <c r="C201">
        <v>104.5</v>
      </c>
    </row>
    <row r="202" spans="1:3" x14ac:dyDescent="0.2">
      <c r="A202" t="s">
        <v>50</v>
      </c>
      <c r="B202">
        <v>193</v>
      </c>
      <c r="C202">
        <v>89.5</v>
      </c>
    </row>
    <row r="203" spans="1:3" x14ac:dyDescent="0.2">
      <c r="A203" t="s">
        <v>50</v>
      </c>
      <c r="B203">
        <v>193</v>
      </c>
      <c r="C203">
        <v>144.5</v>
      </c>
    </row>
    <row r="204" spans="1:3" x14ac:dyDescent="0.2">
      <c r="A204" t="s">
        <v>50</v>
      </c>
      <c r="B204">
        <v>193</v>
      </c>
      <c r="C204">
        <v>97.5</v>
      </c>
    </row>
    <row r="205" spans="1:3" x14ac:dyDescent="0.2">
      <c r="A205" t="s">
        <v>50</v>
      </c>
      <c r="B205">
        <v>193</v>
      </c>
      <c r="C205">
        <v>96</v>
      </c>
    </row>
    <row r="206" spans="1:3" x14ac:dyDescent="0.2">
      <c r="A206" t="s">
        <v>50</v>
      </c>
      <c r="B206">
        <v>193</v>
      </c>
      <c r="C206">
        <v>75</v>
      </c>
    </row>
    <row r="207" spans="1:3" x14ac:dyDescent="0.2">
      <c r="A207" t="s">
        <v>50</v>
      </c>
      <c r="B207">
        <v>193</v>
      </c>
      <c r="C207">
        <v>93</v>
      </c>
    </row>
    <row r="208" spans="1:3" x14ac:dyDescent="0.2">
      <c r="A208" t="s">
        <v>50</v>
      </c>
      <c r="B208">
        <v>193</v>
      </c>
      <c r="C208">
        <v>57</v>
      </c>
    </row>
    <row r="209" spans="1:3" x14ac:dyDescent="0.2">
      <c r="A209" t="s">
        <v>50</v>
      </c>
      <c r="B209">
        <v>193</v>
      </c>
      <c r="C209">
        <v>151.5</v>
      </c>
    </row>
    <row r="210" spans="1:3" x14ac:dyDescent="0.2">
      <c r="A210" t="s">
        <v>50</v>
      </c>
      <c r="B210">
        <v>193</v>
      </c>
      <c r="C210">
        <v>115</v>
      </c>
    </row>
    <row r="211" spans="1:3" x14ac:dyDescent="0.2">
      <c r="A211" t="s">
        <v>50</v>
      </c>
      <c r="B211">
        <v>193</v>
      </c>
      <c r="C211">
        <v>98</v>
      </c>
    </row>
    <row r="212" spans="1:3" x14ac:dyDescent="0.2">
      <c r="A212" t="s">
        <v>50</v>
      </c>
      <c r="B212">
        <v>193</v>
      </c>
      <c r="C212">
        <v>149</v>
      </c>
    </row>
    <row r="213" spans="1:3" x14ac:dyDescent="0.2">
      <c r="A213" t="s">
        <v>50</v>
      </c>
      <c r="B213">
        <v>193</v>
      </c>
      <c r="C213">
        <v>99.5</v>
      </c>
    </row>
    <row r="214" spans="1:3" x14ac:dyDescent="0.2">
      <c r="A214" t="s">
        <v>50</v>
      </c>
      <c r="B214">
        <v>193</v>
      </c>
      <c r="C214">
        <v>90.5</v>
      </c>
    </row>
    <row r="215" spans="1:3" x14ac:dyDescent="0.2">
      <c r="A215" t="s">
        <v>50</v>
      </c>
      <c r="B215">
        <v>193</v>
      </c>
      <c r="C215">
        <v>74</v>
      </c>
    </row>
    <row r="216" spans="1:3" x14ac:dyDescent="0.2">
      <c r="A216" t="s">
        <v>50</v>
      </c>
      <c r="B216">
        <v>193</v>
      </c>
      <c r="C216">
        <v>69</v>
      </c>
    </row>
    <row r="217" spans="1:3" x14ac:dyDescent="0.2">
      <c r="A217" t="s">
        <v>50</v>
      </c>
      <c r="B217">
        <v>193</v>
      </c>
      <c r="C217">
        <v>80</v>
      </c>
    </row>
    <row r="218" spans="1:3" x14ac:dyDescent="0.2">
      <c r="A218" t="s">
        <v>50</v>
      </c>
      <c r="B218">
        <v>193</v>
      </c>
      <c r="C218">
        <v>167.5</v>
      </c>
    </row>
    <row r="219" spans="1:3" x14ac:dyDescent="0.2">
      <c r="A219" t="s">
        <v>50</v>
      </c>
      <c r="B219">
        <v>193</v>
      </c>
      <c r="C219">
        <v>122.5</v>
      </c>
    </row>
    <row r="220" spans="1:3" x14ac:dyDescent="0.2">
      <c r="A220" t="s">
        <v>50</v>
      </c>
      <c r="B220">
        <v>193</v>
      </c>
      <c r="C220">
        <v>95</v>
      </c>
    </row>
    <row r="221" spans="1:3" x14ac:dyDescent="0.2">
      <c r="A221" t="s">
        <v>50</v>
      </c>
      <c r="B221">
        <v>193</v>
      </c>
      <c r="C221">
        <v>165.5</v>
      </c>
    </row>
    <row r="222" spans="1:3" x14ac:dyDescent="0.2">
      <c r="A222" t="s">
        <v>50</v>
      </c>
      <c r="B222">
        <v>193</v>
      </c>
      <c r="C222">
        <v>88</v>
      </c>
    </row>
    <row r="223" spans="1:3" x14ac:dyDescent="0.2">
      <c r="A223" t="s">
        <v>50</v>
      </c>
      <c r="B223">
        <v>193</v>
      </c>
      <c r="C223">
        <v>78</v>
      </c>
    </row>
    <row r="224" spans="1:3" x14ac:dyDescent="0.2">
      <c r="A224" t="s">
        <v>50</v>
      </c>
      <c r="B224">
        <v>193</v>
      </c>
      <c r="C224">
        <v>74</v>
      </c>
    </row>
    <row r="225" spans="1:3" x14ac:dyDescent="0.2">
      <c r="A225" t="s">
        <v>50</v>
      </c>
      <c r="B225">
        <v>193</v>
      </c>
      <c r="C225">
        <v>85</v>
      </c>
    </row>
    <row r="226" spans="1:3" x14ac:dyDescent="0.2">
      <c r="A226" t="s">
        <v>50</v>
      </c>
      <c r="B226">
        <v>193</v>
      </c>
      <c r="C226">
        <v>80.5</v>
      </c>
    </row>
    <row r="227" spans="1:3" x14ac:dyDescent="0.2">
      <c r="A227" t="s">
        <v>51</v>
      </c>
      <c r="B227">
        <v>193</v>
      </c>
      <c r="C227">
        <v>33</v>
      </c>
    </row>
    <row r="228" spans="1:3" x14ac:dyDescent="0.2">
      <c r="A228" t="s">
        <v>51</v>
      </c>
      <c r="B228">
        <v>193</v>
      </c>
      <c r="C228">
        <v>34</v>
      </c>
    </row>
    <row r="229" spans="1:3" x14ac:dyDescent="0.2">
      <c r="A229" t="s">
        <v>51</v>
      </c>
      <c r="B229">
        <v>193</v>
      </c>
      <c r="C229">
        <v>33.5</v>
      </c>
    </row>
    <row r="230" spans="1:3" x14ac:dyDescent="0.2">
      <c r="A230" t="s">
        <v>51</v>
      </c>
      <c r="B230">
        <v>193</v>
      </c>
      <c r="C230">
        <v>25.5</v>
      </c>
    </row>
    <row r="231" spans="1:3" x14ac:dyDescent="0.2">
      <c r="A231" t="s">
        <v>51</v>
      </c>
      <c r="B231">
        <v>193</v>
      </c>
      <c r="C231">
        <v>27.5</v>
      </c>
    </row>
    <row r="232" spans="1:3" x14ac:dyDescent="0.2">
      <c r="A232" t="s">
        <v>51</v>
      </c>
      <c r="B232">
        <v>193</v>
      </c>
      <c r="C232">
        <v>24.5</v>
      </c>
    </row>
    <row r="233" spans="1:3" x14ac:dyDescent="0.2">
      <c r="A233" t="s">
        <v>51</v>
      </c>
      <c r="B233">
        <v>193</v>
      </c>
      <c r="C233">
        <v>22.5</v>
      </c>
    </row>
    <row r="234" spans="1:3" x14ac:dyDescent="0.2">
      <c r="A234" t="s">
        <v>51</v>
      </c>
      <c r="B234">
        <v>193</v>
      </c>
      <c r="C234">
        <v>21.5</v>
      </c>
    </row>
    <row r="235" spans="1:3" x14ac:dyDescent="0.2">
      <c r="A235" t="s">
        <v>51</v>
      </c>
      <c r="B235">
        <v>193</v>
      </c>
      <c r="C235">
        <v>15</v>
      </c>
    </row>
    <row r="236" spans="1:3" x14ac:dyDescent="0.2">
      <c r="A236" t="s">
        <v>51</v>
      </c>
      <c r="B236">
        <v>193</v>
      </c>
      <c r="C236">
        <v>36</v>
      </c>
    </row>
    <row r="237" spans="1:3" x14ac:dyDescent="0.2">
      <c r="A237" t="s">
        <v>51</v>
      </c>
      <c r="B237">
        <v>193</v>
      </c>
      <c r="C237">
        <v>19.5</v>
      </c>
    </row>
    <row r="238" spans="1:3" x14ac:dyDescent="0.2">
      <c r="A238" t="s">
        <v>51</v>
      </c>
      <c r="B238">
        <v>193</v>
      </c>
      <c r="C238">
        <v>29.5</v>
      </c>
    </row>
    <row r="239" spans="1:3" x14ac:dyDescent="0.2">
      <c r="A239" t="s">
        <v>51</v>
      </c>
      <c r="B239">
        <v>193</v>
      </c>
      <c r="C239">
        <v>37</v>
      </c>
    </row>
    <row r="240" spans="1:3" x14ac:dyDescent="0.2">
      <c r="A240" t="s">
        <v>51</v>
      </c>
      <c r="B240">
        <v>193</v>
      </c>
      <c r="C240">
        <v>24</v>
      </c>
    </row>
    <row r="241" spans="1:3" x14ac:dyDescent="0.2">
      <c r="A241" t="s">
        <v>51</v>
      </c>
      <c r="B241">
        <v>193</v>
      </c>
      <c r="C241">
        <v>30.5</v>
      </c>
    </row>
    <row r="242" spans="1:3" x14ac:dyDescent="0.2">
      <c r="A242" t="s">
        <v>51</v>
      </c>
      <c r="B242">
        <v>193</v>
      </c>
      <c r="C242">
        <v>16</v>
      </c>
    </row>
    <row r="243" spans="1:3" x14ac:dyDescent="0.2">
      <c r="A243" t="s">
        <v>51</v>
      </c>
      <c r="B243">
        <v>193</v>
      </c>
      <c r="C243">
        <v>20</v>
      </c>
    </row>
    <row r="244" spans="1:3" x14ac:dyDescent="0.2">
      <c r="A244" t="s">
        <v>51</v>
      </c>
      <c r="B244">
        <v>193</v>
      </c>
      <c r="C244">
        <v>16</v>
      </c>
    </row>
    <row r="245" spans="1:3" x14ac:dyDescent="0.2">
      <c r="A245" t="s">
        <v>51</v>
      </c>
      <c r="B245">
        <v>193</v>
      </c>
      <c r="C245">
        <v>30</v>
      </c>
    </row>
    <row r="246" spans="1:3" x14ac:dyDescent="0.2">
      <c r="A246" t="s">
        <v>51</v>
      </c>
      <c r="B246">
        <v>193</v>
      </c>
      <c r="C246">
        <v>25</v>
      </c>
    </row>
    <row r="247" spans="1:3" x14ac:dyDescent="0.2">
      <c r="A247" t="s">
        <v>51</v>
      </c>
      <c r="B247">
        <v>193</v>
      </c>
      <c r="C247">
        <v>22</v>
      </c>
    </row>
    <row r="248" spans="1:3" x14ac:dyDescent="0.2">
      <c r="A248" t="s">
        <v>51</v>
      </c>
      <c r="B248">
        <v>193</v>
      </c>
      <c r="C248">
        <v>35</v>
      </c>
    </row>
    <row r="249" spans="1:3" x14ac:dyDescent="0.2">
      <c r="A249" t="s">
        <v>51</v>
      </c>
      <c r="B249">
        <v>193</v>
      </c>
      <c r="C249">
        <v>31</v>
      </c>
    </row>
    <row r="250" spans="1:3" x14ac:dyDescent="0.2">
      <c r="A250" t="s">
        <v>51</v>
      </c>
      <c r="B250">
        <v>193</v>
      </c>
      <c r="C250">
        <v>23</v>
      </c>
    </row>
    <row r="251" spans="1:3" x14ac:dyDescent="0.2">
      <c r="A251" t="s">
        <v>51</v>
      </c>
      <c r="B251">
        <v>193</v>
      </c>
      <c r="C251">
        <v>13.5</v>
      </c>
    </row>
    <row r="252" spans="1:3" x14ac:dyDescent="0.2">
      <c r="A252" t="s">
        <v>51</v>
      </c>
      <c r="B252">
        <v>193</v>
      </c>
      <c r="C252">
        <v>18</v>
      </c>
    </row>
    <row r="253" spans="1:3" x14ac:dyDescent="0.2">
      <c r="A253" t="s">
        <v>51</v>
      </c>
      <c r="B253">
        <v>193</v>
      </c>
      <c r="C253">
        <v>18.5</v>
      </c>
    </row>
    <row r="254" spans="1:3" x14ac:dyDescent="0.2">
      <c r="A254" t="s">
        <v>51</v>
      </c>
      <c r="B254">
        <v>193</v>
      </c>
      <c r="C254">
        <v>34</v>
      </c>
    </row>
    <row r="255" spans="1:3" x14ac:dyDescent="0.2">
      <c r="A255" t="s">
        <v>51</v>
      </c>
      <c r="B255">
        <v>193</v>
      </c>
      <c r="C255">
        <v>29</v>
      </c>
    </row>
    <row r="256" spans="1:3" x14ac:dyDescent="0.2">
      <c r="A256" t="s">
        <v>51</v>
      </c>
      <c r="B256">
        <v>193</v>
      </c>
      <c r="C256">
        <v>27.5</v>
      </c>
    </row>
    <row r="257" spans="1:3" x14ac:dyDescent="0.2">
      <c r="A257" t="s">
        <v>51</v>
      </c>
      <c r="B257">
        <v>193</v>
      </c>
      <c r="C257">
        <v>42</v>
      </c>
    </row>
    <row r="258" spans="1:3" x14ac:dyDescent="0.2">
      <c r="A258" t="s">
        <v>51</v>
      </c>
      <c r="B258">
        <v>193</v>
      </c>
      <c r="C258">
        <v>32.5</v>
      </c>
    </row>
    <row r="259" spans="1:3" x14ac:dyDescent="0.2">
      <c r="A259" t="s">
        <v>51</v>
      </c>
      <c r="B259">
        <v>193</v>
      </c>
      <c r="C259">
        <v>19</v>
      </c>
    </row>
    <row r="260" spans="1:3" x14ac:dyDescent="0.2">
      <c r="A260" t="s">
        <v>51</v>
      </c>
      <c r="B260">
        <v>193</v>
      </c>
      <c r="C260">
        <v>21</v>
      </c>
    </row>
    <row r="261" spans="1:3" x14ac:dyDescent="0.2">
      <c r="A261" t="s">
        <v>51</v>
      </c>
      <c r="B261">
        <v>193</v>
      </c>
      <c r="C261">
        <v>23</v>
      </c>
    </row>
    <row r="262" spans="1:3" x14ac:dyDescent="0.2">
      <c r="A262" t="s">
        <v>51</v>
      </c>
      <c r="B262">
        <v>193</v>
      </c>
      <c r="C262">
        <v>13.5</v>
      </c>
    </row>
    <row r="263" spans="1:3" x14ac:dyDescent="0.2">
      <c r="A263" t="s">
        <v>51</v>
      </c>
      <c r="B263">
        <v>193</v>
      </c>
      <c r="C263">
        <v>29.5</v>
      </c>
    </row>
    <row r="264" spans="1:3" x14ac:dyDescent="0.2">
      <c r="A264" t="s">
        <v>51</v>
      </c>
      <c r="B264">
        <v>193</v>
      </c>
      <c r="C264">
        <v>22</v>
      </c>
    </row>
    <row r="265" spans="1:3" x14ac:dyDescent="0.2">
      <c r="A265" t="s">
        <v>51</v>
      </c>
      <c r="B265">
        <v>193</v>
      </c>
      <c r="C265">
        <v>24</v>
      </c>
    </row>
    <row r="266" spans="1:3" x14ac:dyDescent="0.2">
      <c r="A266" t="s">
        <v>51</v>
      </c>
      <c r="B266">
        <v>193</v>
      </c>
      <c r="C266">
        <v>33</v>
      </c>
    </row>
    <row r="267" spans="1:3" x14ac:dyDescent="0.2">
      <c r="A267" t="s">
        <v>51</v>
      </c>
      <c r="B267">
        <v>193</v>
      </c>
      <c r="C267">
        <v>22.5</v>
      </c>
    </row>
    <row r="268" spans="1:3" x14ac:dyDescent="0.2">
      <c r="A268" t="s">
        <v>51</v>
      </c>
      <c r="B268">
        <v>193</v>
      </c>
      <c r="C268">
        <v>29</v>
      </c>
    </row>
    <row r="269" spans="1:3" x14ac:dyDescent="0.2">
      <c r="A269" t="s">
        <v>51</v>
      </c>
      <c r="B269">
        <v>193</v>
      </c>
      <c r="C269">
        <v>14</v>
      </c>
    </row>
    <row r="270" spans="1:3" x14ac:dyDescent="0.2">
      <c r="A270" t="s">
        <v>51</v>
      </c>
      <c r="B270">
        <v>193</v>
      </c>
      <c r="C270">
        <v>13</v>
      </c>
    </row>
    <row r="271" spans="1:3" x14ac:dyDescent="0.2">
      <c r="A271" t="s">
        <v>51</v>
      </c>
      <c r="B271">
        <v>193</v>
      </c>
      <c r="C271">
        <v>19.5</v>
      </c>
    </row>
    <row r="272" spans="1:3" x14ac:dyDescent="0.2">
      <c r="A272" t="s">
        <v>50</v>
      </c>
      <c r="B272">
        <v>200</v>
      </c>
      <c r="C272">
        <v>233.5</v>
      </c>
    </row>
    <row r="273" spans="1:3" x14ac:dyDescent="0.2">
      <c r="A273" t="s">
        <v>50</v>
      </c>
      <c r="B273">
        <v>200</v>
      </c>
      <c r="C273">
        <v>177</v>
      </c>
    </row>
    <row r="274" spans="1:3" x14ac:dyDescent="0.2">
      <c r="A274" t="s">
        <v>50</v>
      </c>
      <c r="B274">
        <v>200</v>
      </c>
      <c r="C274">
        <v>201.5</v>
      </c>
    </row>
    <row r="275" spans="1:3" x14ac:dyDescent="0.2">
      <c r="A275" t="s">
        <v>50</v>
      </c>
      <c r="B275">
        <v>200</v>
      </c>
      <c r="C275">
        <v>192</v>
      </c>
    </row>
    <row r="276" spans="1:3" x14ac:dyDescent="0.2">
      <c r="A276" t="s">
        <v>50</v>
      </c>
      <c r="B276">
        <v>200</v>
      </c>
      <c r="C276">
        <v>122.5</v>
      </c>
    </row>
    <row r="277" spans="1:3" x14ac:dyDescent="0.2">
      <c r="A277" t="s">
        <v>50</v>
      </c>
      <c r="B277">
        <v>200</v>
      </c>
      <c r="C277">
        <v>106</v>
      </c>
    </row>
    <row r="278" spans="1:3" x14ac:dyDescent="0.2">
      <c r="A278" t="s">
        <v>50</v>
      </c>
      <c r="B278">
        <v>200</v>
      </c>
      <c r="C278">
        <v>125.5</v>
      </c>
    </row>
    <row r="279" spans="1:3" x14ac:dyDescent="0.2">
      <c r="A279" t="s">
        <v>50</v>
      </c>
      <c r="B279">
        <v>200</v>
      </c>
      <c r="C279">
        <v>120</v>
      </c>
    </row>
    <row r="280" spans="1:3" x14ac:dyDescent="0.2">
      <c r="A280" t="s">
        <v>50</v>
      </c>
      <c r="B280">
        <v>200</v>
      </c>
      <c r="C280">
        <v>74</v>
      </c>
    </row>
    <row r="281" spans="1:3" x14ac:dyDescent="0.2">
      <c r="A281" t="s">
        <v>50</v>
      </c>
      <c r="B281">
        <v>200</v>
      </c>
      <c r="C281">
        <v>187</v>
      </c>
    </row>
    <row r="282" spans="1:3" x14ac:dyDescent="0.2">
      <c r="A282" t="s">
        <v>50</v>
      </c>
      <c r="B282">
        <v>200</v>
      </c>
      <c r="C282">
        <v>188.5</v>
      </c>
    </row>
    <row r="283" spans="1:3" x14ac:dyDescent="0.2">
      <c r="A283" t="s">
        <v>50</v>
      </c>
      <c r="B283">
        <v>200</v>
      </c>
      <c r="C283">
        <v>131</v>
      </c>
    </row>
    <row r="284" spans="1:3" x14ac:dyDescent="0.2">
      <c r="A284" t="s">
        <v>50</v>
      </c>
      <c r="B284">
        <v>200</v>
      </c>
      <c r="C284">
        <v>181.5</v>
      </c>
    </row>
    <row r="285" spans="1:3" x14ac:dyDescent="0.2">
      <c r="A285" t="s">
        <v>50</v>
      </c>
      <c r="B285">
        <v>200</v>
      </c>
      <c r="C285">
        <v>130.5</v>
      </c>
    </row>
    <row r="286" spans="1:3" x14ac:dyDescent="0.2">
      <c r="A286" t="s">
        <v>50</v>
      </c>
      <c r="B286">
        <v>200</v>
      </c>
      <c r="C286">
        <v>104.5</v>
      </c>
    </row>
    <row r="287" spans="1:3" x14ac:dyDescent="0.2">
      <c r="A287" t="s">
        <v>50</v>
      </c>
      <c r="B287">
        <v>200</v>
      </c>
      <c r="C287">
        <v>127.5</v>
      </c>
    </row>
    <row r="288" spans="1:3" x14ac:dyDescent="0.2">
      <c r="A288" t="s">
        <v>50</v>
      </c>
      <c r="B288">
        <v>200</v>
      </c>
      <c r="C288">
        <v>137.5</v>
      </c>
    </row>
    <row r="289" spans="1:3" x14ac:dyDescent="0.2">
      <c r="A289" t="s">
        <v>50</v>
      </c>
      <c r="B289">
        <v>200</v>
      </c>
      <c r="C289">
        <v>137.5</v>
      </c>
    </row>
    <row r="290" spans="1:3" x14ac:dyDescent="0.2">
      <c r="A290" t="s">
        <v>50</v>
      </c>
      <c r="B290">
        <v>200</v>
      </c>
      <c r="C290">
        <v>179.5</v>
      </c>
    </row>
    <row r="291" spans="1:3" x14ac:dyDescent="0.2">
      <c r="A291" t="s">
        <v>50</v>
      </c>
      <c r="B291">
        <v>200</v>
      </c>
      <c r="C291">
        <v>165.5</v>
      </c>
    </row>
    <row r="292" spans="1:3" x14ac:dyDescent="0.2">
      <c r="A292" t="s">
        <v>50</v>
      </c>
      <c r="B292">
        <v>200</v>
      </c>
      <c r="C292">
        <v>144.5</v>
      </c>
    </row>
    <row r="293" spans="1:3" x14ac:dyDescent="0.2">
      <c r="A293" t="s">
        <v>50</v>
      </c>
      <c r="B293">
        <v>200</v>
      </c>
      <c r="C293">
        <v>159</v>
      </c>
    </row>
    <row r="294" spans="1:3" x14ac:dyDescent="0.2">
      <c r="A294" t="s">
        <v>50</v>
      </c>
      <c r="B294">
        <v>200</v>
      </c>
      <c r="C294">
        <v>129</v>
      </c>
    </row>
    <row r="295" spans="1:3" x14ac:dyDescent="0.2">
      <c r="A295" t="s">
        <v>50</v>
      </c>
      <c r="B295">
        <v>200</v>
      </c>
      <c r="C295">
        <v>126.5</v>
      </c>
    </row>
    <row r="296" spans="1:3" x14ac:dyDescent="0.2">
      <c r="A296" t="s">
        <v>50</v>
      </c>
      <c r="B296">
        <v>200</v>
      </c>
      <c r="C296">
        <v>123.5</v>
      </c>
    </row>
    <row r="297" spans="1:3" x14ac:dyDescent="0.2">
      <c r="A297" t="s">
        <v>50</v>
      </c>
      <c r="B297">
        <v>200</v>
      </c>
      <c r="C297">
        <v>97.5</v>
      </c>
    </row>
    <row r="298" spans="1:3" x14ac:dyDescent="0.2">
      <c r="A298" t="s">
        <v>50</v>
      </c>
      <c r="B298">
        <v>200</v>
      </c>
      <c r="C298">
        <v>129.5</v>
      </c>
    </row>
    <row r="299" spans="1:3" x14ac:dyDescent="0.2">
      <c r="A299" t="s">
        <v>50</v>
      </c>
      <c r="B299">
        <v>200</v>
      </c>
      <c r="C299">
        <v>217.5</v>
      </c>
    </row>
    <row r="300" spans="1:3" x14ac:dyDescent="0.2">
      <c r="A300" t="s">
        <v>50</v>
      </c>
      <c r="B300">
        <v>200</v>
      </c>
      <c r="C300">
        <v>132.5</v>
      </c>
    </row>
    <row r="301" spans="1:3" x14ac:dyDescent="0.2">
      <c r="A301" t="s">
        <v>50</v>
      </c>
      <c r="B301">
        <v>200</v>
      </c>
      <c r="C301">
        <v>116</v>
      </c>
    </row>
    <row r="302" spans="1:3" x14ac:dyDescent="0.2">
      <c r="A302" t="s">
        <v>50</v>
      </c>
      <c r="B302">
        <v>200</v>
      </c>
      <c r="C302">
        <v>170.5</v>
      </c>
    </row>
    <row r="303" spans="1:3" x14ac:dyDescent="0.2">
      <c r="A303" t="s">
        <v>50</v>
      </c>
      <c r="B303">
        <v>200</v>
      </c>
      <c r="C303">
        <v>148</v>
      </c>
    </row>
    <row r="304" spans="1:3" x14ac:dyDescent="0.2">
      <c r="A304" t="s">
        <v>50</v>
      </c>
      <c r="B304">
        <v>200</v>
      </c>
      <c r="C304">
        <v>131</v>
      </c>
    </row>
    <row r="305" spans="1:3" x14ac:dyDescent="0.2">
      <c r="A305" t="s">
        <v>50</v>
      </c>
      <c r="B305">
        <v>200</v>
      </c>
      <c r="C305">
        <v>106</v>
      </c>
    </row>
    <row r="306" spans="1:3" x14ac:dyDescent="0.2">
      <c r="A306" t="s">
        <v>50</v>
      </c>
      <c r="B306">
        <v>200</v>
      </c>
      <c r="C306">
        <v>122</v>
      </c>
    </row>
    <row r="307" spans="1:3" x14ac:dyDescent="0.2">
      <c r="A307" t="s">
        <v>50</v>
      </c>
      <c r="B307">
        <v>200</v>
      </c>
      <c r="C307">
        <v>83.5</v>
      </c>
    </row>
    <row r="308" spans="1:3" x14ac:dyDescent="0.2">
      <c r="A308" t="s">
        <v>50</v>
      </c>
      <c r="B308">
        <v>200</v>
      </c>
      <c r="C308">
        <v>197</v>
      </c>
    </row>
    <row r="309" spans="1:3" x14ac:dyDescent="0.2">
      <c r="A309" t="s">
        <v>50</v>
      </c>
      <c r="B309">
        <v>200</v>
      </c>
      <c r="C309">
        <v>184</v>
      </c>
    </row>
    <row r="310" spans="1:3" x14ac:dyDescent="0.2">
      <c r="A310" t="s">
        <v>50</v>
      </c>
      <c r="B310">
        <v>200</v>
      </c>
      <c r="C310">
        <v>130.5</v>
      </c>
    </row>
    <row r="311" spans="1:3" x14ac:dyDescent="0.2">
      <c r="A311" t="s">
        <v>50</v>
      </c>
      <c r="B311">
        <v>200</v>
      </c>
      <c r="C311">
        <v>155.5</v>
      </c>
    </row>
    <row r="312" spans="1:3" x14ac:dyDescent="0.2">
      <c r="A312" t="s">
        <v>50</v>
      </c>
      <c r="B312">
        <v>200</v>
      </c>
      <c r="C312">
        <v>164</v>
      </c>
    </row>
    <row r="313" spans="1:3" x14ac:dyDescent="0.2">
      <c r="A313" t="s">
        <v>50</v>
      </c>
      <c r="B313">
        <v>200</v>
      </c>
      <c r="C313">
        <v>169.5</v>
      </c>
    </row>
    <row r="314" spans="1:3" x14ac:dyDescent="0.2">
      <c r="A314" t="s">
        <v>50</v>
      </c>
      <c r="B314">
        <v>200</v>
      </c>
      <c r="C314">
        <v>108.5</v>
      </c>
    </row>
    <row r="315" spans="1:3" x14ac:dyDescent="0.2">
      <c r="A315" t="s">
        <v>50</v>
      </c>
      <c r="B315">
        <v>200</v>
      </c>
      <c r="C315">
        <v>143.5</v>
      </c>
    </row>
    <row r="316" spans="1:3" x14ac:dyDescent="0.2">
      <c r="A316" t="s">
        <v>50</v>
      </c>
      <c r="B316">
        <v>200</v>
      </c>
      <c r="C316">
        <v>159</v>
      </c>
    </row>
    <row r="317" spans="1:3" x14ac:dyDescent="0.2">
      <c r="A317" t="s">
        <v>51</v>
      </c>
      <c r="B317">
        <v>200</v>
      </c>
      <c r="C317">
        <v>41.5</v>
      </c>
    </row>
    <row r="318" spans="1:3" x14ac:dyDescent="0.2">
      <c r="A318" t="s">
        <v>51</v>
      </c>
      <c r="B318">
        <v>200</v>
      </c>
      <c r="C318">
        <v>30.5</v>
      </c>
    </row>
    <row r="319" spans="1:3" x14ac:dyDescent="0.2">
      <c r="A319" t="s">
        <v>51</v>
      </c>
      <c r="B319">
        <v>200</v>
      </c>
      <c r="C319">
        <v>31.5</v>
      </c>
    </row>
    <row r="320" spans="1:3" x14ac:dyDescent="0.2">
      <c r="A320" t="s">
        <v>51</v>
      </c>
      <c r="B320">
        <v>200</v>
      </c>
      <c r="C320">
        <v>44</v>
      </c>
    </row>
    <row r="321" spans="1:3" x14ac:dyDescent="0.2">
      <c r="A321" t="s">
        <v>51</v>
      </c>
      <c r="B321">
        <v>200</v>
      </c>
      <c r="C321">
        <v>36</v>
      </c>
    </row>
    <row r="322" spans="1:3" x14ac:dyDescent="0.2">
      <c r="A322" t="s">
        <v>51</v>
      </c>
      <c r="B322">
        <v>200</v>
      </c>
      <c r="C322">
        <v>38</v>
      </c>
    </row>
    <row r="323" spans="1:3" x14ac:dyDescent="0.2">
      <c r="A323" t="s">
        <v>51</v>
      </c>
      <c r="B323">
        <v>200</v>
      </c>
      <c r="C323">
        <v>23</v>
      </c>
    </row>
    <row r="324" spans="1:3" x14ac:dyDescent="0.2">
      <c r="A324" t="s">
        <v>51</v>
      </c>
      <c r="B324">
        <v>200</v>
      </c>
      <c r="C324">
        <v>26.5</v>
      </c>
    </row>
    <row r="325" spans="1:3" x14ac:dyDescent="0.2">
      <c r="A325" t="s">
        <v>51</v>
      </c>
      <c r="B325">
        <v>200</v>
      </c>
      <c r="C325">
        <v>18</v>
      </c>
    </row>
    <row r="326" spans="1:3" x14ac:dyDescent="0.2">
      <c r="A326" t="s">
        <v>51</v>
      </c>
      <c r="B326">
        <v>200</v>
      </c>
      <c r="C326">
        <v>45</v>
      </c>
    </row>
    <row r="327" spans="1:3" x14ac:dyDescent="0.2">
      <c r="A327" t="s">
        <v>51</v>
      </c>
      <c r="B327">
        <v>200</v>
      </c>
      <c r="C327">
        <v>38</v>
      </c>
    </row>
    <row r="328" spans="1:3" x14ac:dyDescent="0.2">
      <c r="A328" t="s">
        <v>51</v>
      </c>
      <c r="B328">
        <v>200</v>
      </c>
      <c r="C328">
        <v>35</v>
      </c>
    </row>
    <row r="329" spans="1:3" x14ac:dyDescent="0.2">
      <c r="A329" t="s">
        <v>51</v>
      </c>
      <c r="B329">
        <v>200</v>
      </c>
      <c r="C329">
        <v>40</v>
      </c>
    </row>
    <row r="330" spans="1:3" x14ac:dyDescent="0.2">
      <c r="A330" t="s">
        <v>51</v>
      </c>
      <c r="B330">
        <v>200</v>
      </c>
      <c r="C330">
        <v>41</v>
      </c>
    </row>
    <row r="331" spans="1:3" x14ac:dyDescent="0.2">
      <c r="A331" t="s">
        <v>51</v>
      </c>
      <c r="B331">
        <v>200</v>
      </c>
      <c r="C331">
        <v>39</v>
      </c>
    </row>
    <row r="332" spans="1:3" x14ac:dyDescent="0.2">
      <c r="A332" t="s">
        <v>51</v>
      </c>
      <c r="B332">
        <v>200</v>
      </c>
      <c r="C332">
        <v>16</v>
      </c>
    </row>
    <row r="333" spans="1:3" x14ac:dyDescent="0.2">
      <c r="A333" t="s">
        <v>51</v>
      </c>
      <c r="B333">
        <v>200</v>
      </c>
      <c r="C333">
        <v>16</v>
      </c>
    </row>
    <row r="334" spans="1:3" x14ac:dyDescent="0.2">
      <c r="A334" t="s">
        <v>51</v>
      </c>
      <c r="B334">
        <v>200</v>
      </c>
      <c r="C334">
        <v>24</v>
      </c>
    </row>
    <row r="335" spans="1:3" x14ac:dyDescent="0.2">
      <c r="A335" t="s">
        <v>51</v>
      </c>
      <c r="B335">
        <v>200</v>
      </c>
      <c r="C335">
        <v>36.5</v>
      </c>
    </row>
    <row r="336" spans="1:3" x14ac:dyDescent="0.2">
      <c r="A336" t="s">
        <v>51</v>
      </c>
      <c r="B336">
        <v>200</v>
      </c>
      <c r="C336">
        <v>23.5</v>
      </c>
    </row>
    <row r="337" spans="1:3" x14ac:dyDescent="0.2">
      <c r="A337" t="s">
        <v>51</v>
      </c>
      <c r="B337">
        <v>200</v>
      </c>
      <c r="C337">
        <v>31.5</v>
      </c>
    </row>
    <row r="338" spans="1:3" x14ac:dyDescent="0.2">
      <c r="A338" t="s">
        <v>51</v>
      </c>
      <c r="B338">
        <v>200</v>
      </c>
      <c r="C338">
        <v>44.5</v>
      </c>
    </row>
    <row r="339" spans="1:3" x14ac:dyDescent="0.2">
      <c r="A339" t="s">
        <v>51</v>
      </c>
      <c r="B339">
        <v>200</v>
      </c>
      <c r="C339">
        <v>33.5</v>
      </c>
    </row>
    <row r="340" spans="1:3" x14ac:dyDescent="0.2">
      <c r="A340" t="s">
        <v>51</v>
      </c>
      <c r="B340">
        <v>200</v>
      </c>
      <c r="C340">
        <v>23.5</v>
      </c>
    </row>
    <row r="341" spans="1:3" x14ac:dyDescent="0.2">
      <c r="A341" t="s">
        <v>51</v>
      </c>
      <c r="B341">
        <v>200</v>
      </c>
      <c r="C341">
        <v>28</v>
      </c>
    </row>
    <row r="342" spans="1:3" x14ac:dyDescent="0.2">
      <c r="A342" t="s">
        <v>51</v>
      </c>
      <c r="B342">
        <v>200</v>
      </c>
      <c r="C342">
        <v>19</v>
      </c>
    </row>
    <row r="343" spans="1:3" x14ac:dyDescent="0.2">
      <c r="A343" t="s">
        <v>51</v>
      </c>
      <c r="B343">
        <v>200</v>
      </c>
      <c r="C343">
        <v>20.5</v>
      </c>
    </row>
    <row r="344" spans="1:3" x14ac:dyDescent="0.2">
      <c r="A344" t="s">
        <v>51</v>
      </c>
      <c r="B344">
        <v>200</v>
      </c>
      <c r="C344">
        <v>40</v>
      </c>
    </row>
    <row r="345" spans="1:3" x14ac:dyDescent="0.2">
      <c r="A345" t="s">
        <v>51</v>
      </c>
      <c r="B345">
        <v>200</v>
      </c>
      <c r="C345">
        <v>26.6</v>
      </c>
    </row>
    <row r="346" spans="1:3" x14ac:dyDescent="0.2">
      <c r="A346" t="s">
        <v>51</v>
      </c>
      <c r="B346">
        <v>200</v>
      </c>
      <c r="C346">
        <v>24.4</v>
      </c>
    </row>
    <row r="347" spans="1:3" x14ac:dyDescent="0.2">
      <c r="A347" t="s">
        <v>51</v>
      </c>
      <c r="B347">
        <v>200</v>
      </c>
      <c r="C347">
        <v>49.5</v>
      </c>
    </row>
    <row r="348" spans="1:3" x14ac:dyDescent="0.2">
      <c r="A348" t="s">
        <v>51</v>
      </c>
      <c r="B348">
        <v>200</v>
      </c>
      <c r="C348">
        <v>27</v>
      </c>
    </row>
    <row r="349" spans="1:3" x14ac:dyDescent="0.2">
      <c r="A349" t="s">
        <v>51</v>
      </c>
      <c r="B349">
        <v>200</v>
      </c>
      <c r="C349">
        <v>25</v>
      </c>
    </row>
    <row r="350" spans="1:3" x14ac:dyDescent="0.2">
      <c r="A350" t="s">
        <v>51</v>
      </c>
      <c r="B350">
        <v>200</v>
      </c>
      <c r="C350">
        <v>28.5</v>
      </c>
    </row>
    <row r="351" spans="1:3" x14ac:dyDescent="0.2">
      <c r="A351" t="s">
        <v>51</v>
      </c>
      <c r="B351">
        <v>200</v>
      </c>
      <c r="C351">
        <v>25.5</v>
      </c>
    </row>
    <row r="352" spans="1:3" x14ac:dyDescent="0.2">
      <c r="A352" t="s">
        <v>51</v>
      </c>
      <c r="B352">
        <v>200</v>
      </c>
      <c r="C352">
        <v>16</v>
      </c>
    </row>
    <row r="353" spans="1:3" x14ac:dyDescent="0.2">
      <c r="A353" t="s">
        <v>51</v>
      </c>
      <c r="B353">
        <v>200</v>
      </c>
      <c r="C353">
        <v>41.5</v>
      </c>
    </row>
    <row r="354" spans="1:3" x14ac:dyDescent="0.2">
      <c r="A354" t="s">
        <v>51</v>
      </c>
      <c r="B354">
        <v>200</v>
      </c>
      <c r="C354">
        <v>38</v>
      </c>
    </row>
    <row r="355" spans="1:3" x14ac:dyDescent="0.2">
      <c r="A355" t="s">
        <v>51</v>
      </c>
      <c r="B355">
        <v>200</v>
      </c>
      <c r="C355">
        <v>39</v>
      </c>
    </row>
    <row r="356" spans="1:3" x14ac:dyDescent="0.2">
      <c r="A356" t="s">
        <v>51</v>
      </c>
      <c r="B356">
        <v>200</v>
      </c>
      <c r="C356">
        <v>30.5</v>
      </c>
    </row>
    <row r="357" spans="1:3" x14ac:dyDescent="0.2">
      <c r="A357" t="s">
        <v>51</v>
      </c>
      <c r="B357">
        <v>200</v>
      </c>
      <c r="C357">
        <v>26</v>
      </c>
    </row>
    <row r="358" spans="1:3" x14ac:dyDescent="0.2">
      <c r="A358" t="s">
        <v>51</v>
      </c>
      <c r="B358">
        <v>200</v>
      </c>
      <c r="C358">
        <v>23.5</v>
      </c>
    </row>
    <row r="359" spans="1:3" x14ac:dyDescent="0.2">
      <c r="A359" t="s">
        <v>51</v>
      </c>
      <c r="B359">
        <v>200</v>
      </c>
      <c r="C359">
        <v>17.5</v>
      </c>
    </row>
    <row r="360" spans="1:3" x14ac:dyDescent="0.2">
      <c r="A360" t="s">
        <v>51</v>
      </c>
      <c r="B360">
        <v>200</v>
      </c>
      <c r="C360">
        <v>29.5</v>
      </c>
    </row>
    <row r="361" spans="1:3" x14ac:dyDescent="0.2">
      <c r="A361" t="s">
        <v>51</v>
      </c>
      <c r="B361">
        <v>200</v>
      </c>
      <c r="C361">
        <v>17.5</v>
      </c>
    </row>
    <row r="362" spans="1:3" x14ac:dyDescent="0.2">
      <c r="A362" t="s">
        <v>50</v>
      </c>
      <c r="B362">
        <v>207</v>
      </c>
      <c r="C362">
        <v>303</v>
      </c>
    </row>
    <row r="363" spans="1:3" x14ac:dyDescent="0.2">
      <c r="A363" t="s">
        <v>50</v>
      </c>
      <c r="B363">
        <v>207</v>
      </c>
      <c r="C363">
        <v>222.5</v>
      </c>
    </row>
    <row r="364" spans="1:3" x14ac:dyDescent="0.2">
      <c r="A364" t="s">
        <v>50</v>
      </c>
      <c r="B364">
        <v>207</v>
      </c>
      <c r="C364">
        <v>249</v>
      </c>
    </row>
    <row r="365" spans="1:3" x14ac:dyDescent="0.2">
      <c r="A365" t="s">
        <v>50</v>
      </c>
      <c r="B365">
        <v>207</v>
      </c>
      <c r="C365">
        <v>194.5</v>
      </c>
    </row>
    <row r="366" spans="1:3" x14ac:dyDescent="0.2">
      <c r="A366" t="s">
        <v>50</v>
      </c>
      <c r="B366">
        <v>207</v>
      </c>
      <c r="C366">
        <v>220</v>
      </c>
    </row>
    <row r="367" spans="1:3" x14ac:dyDescent="0.2">
      <c r="A367" t="s">
        <v>50</v>
      </c>
      <c r="B367">
        <v>207</v>
      </c>
      <c r="C367">
        <v>227</v>
      </c>
    </row>
    <row r="368" spans="1:3" x14ac:dyDescent="0.2">
      <c r="A368" t="s">
        <v>50</v>
      </c>
      <c r="B368">
        <v>207</v>
      </c>
      <c r="C368">
        <v>143.5</v>
      </c>
    </row>
    <row r="369" spans="1:3" x14ac:dyDescent="0.2">
      <c r="A369" t="s">
        <v>50</v>
      </c>
      <c r="B369">
        <v>207</v>
      </c>
      <c r="C369">
        <v>149</v>
      </c>
    </row>
    <row r="370" spans="1:3" x14ac:dyDescent="0.2">
      <c r="A370" t="s">
        <v>50</v>
      </c>
      <c r="B370">
        <v>207</v>
      </c>
      <c r="C370">
        <v>115.5</v>
      </c>
    </row>
    <row r="371" spans="1:3" x14ac:dyDescent="0.2">
      <c r="A371" t="s">
        <v>50</v>
      </c>
      <c r="B371">
        <v>207</v>
      </c>
      <c r="C371">
        <v>216</v>
      </c>
    </row>
    <row r="372" spans="1:3" x14ac:dyDescent="0.2">
      <c r="A372" t="s">
        <v>50</v>
      </c>
      <c r="B372">
        <v>207</v>
      </c>
      <c r="C372">
        <v>209</v>
      </c>
    </row>
    <row r="373" spans="1:3" x14ac:dyDescent="0.2">
      <c r="A373" t="s">
        <v>50</v>
      </c>
      <c r="B373">
        <v>207</v>
      </c>
      <c r="C373">
        <v>196.5</v>
      </c>
    </row>
    <row r="374" spans="1:3" x14ac:dyDescent="0.2">
      <c r="A374" t="s">
        <v>50</v>
      </c>
      <c r="B374">
        <v>207</v>
      </c>
      <c r="C374">
        <v>232.5</v>
      </c>
    </row>
    <row r="375" spans="1:3" x14ac:dyDescent="0.2">
      <c r="A375" t="s">
        <v>50</v>
      </c>
      <c r="B375">
        <v>207</v>
      </c>
      <c r="C375">
        <v>187</v>
      </c>
    </row>
    <row r="376" spans="1:3" x14ac:dyDescent="0.2">
      <c r="A376" t="s">
        <v>50</v>
      </c>
      <c r="B376">
        <v>207</v>
      </c>
      <c r="C376">
        <v>152</v>
      </c>
    </row>
    <row r="377" spans="1:3" x14ac:dyDescent="0.2">
      <c r="A377" t="s">
        <v>50</v>
      </c>
      <c r="B377">
        <v>207</v>
      </c>
      <c r="C377">
        <v>184.5</v>
      </c>
    </row>
    <row r="378" spans="1:3" x14ac:dyDescent="0.2">
      <c r="A378" t="s">
        <v>50</v>
      </c>
      <c r="B378">
        <v>207</v>
      </c>
      <c r="C378">
        <v>193.5</v>
      </c>
    </row>
    <row r="379" spans="1:3" x14ac:dyDescent="0.2">
      <c r="A379" t="s">
        <v>50</v>
      </c>
      <c r="B379">
        <v>207</v>
      </c>
      <c r="C379">
        <v>107.5</v>
      </c>
    </row>
    <row r="380" spans="1:3" x14ac:dyDescent="0.2">
      <c r="A380" t="s">
        <v>50</v>
      </c>
      <c r="B380">
        <v>207</v>
      </c>
      <c r="C380">
        <v>221</v>
      </c>
    </row>
    <row r="381" spans="1:3" x14ac:dyDescent="0.2">
      <c r="A381" t="s">
        <v>50</v>
      </c>
      <c r="B381">
        <v>207</v>
      </c>
      <c r="C381">
        <v>212.5</v>
      </c>
    </row>
    <row r="382" spans="1:3" x14ac:dyDescent="0.2">
      <c r="A382" t="s">
        <v>50</v>
      </c>
      <c r="B382">
        <v>207</v>
      </c>
      <c r="C382">
        <v>236</v>
      </c>
    </row>
    <row r="383" spans="1:3" x14ac:dyDescent="0.2">
      <c r="A383" t="s">
        <v>50</v>
      </c>
      <c r="B383">
        <v>207</v>
      </c>
      <c r="C383">
        <v>185.5</v>
      </c>
    </row>
    <row r="384" spans="1:3" x14ac:dyDescent="0.2">
      <c r="A384" t="s">
        <v>50</v>
      </c>
      <c r="B384">
        <v>207</v>
      </c>
      <c r="C384">
        <v>201</v>
      </c>
    </row>
    <row r="385" spans="1:3" x14ac:dyDescent="0.2">
      <c r="A385" t="s">
        <v>50</v>
      </c>
      <c r="B385">
        <v>207</v>
      </c>
      <c r="C385">
        <v>150</v>
      </c>
    </row>
    <row r="386" spans="1:3" x14ac:dyDescent="0.2">
      <c r="A386" t="s">
        <v>50</v>
      </c>
      <c r="B386">
        <v>207</v>
      </c>
      <c r="C386">
        <v>144.5</v>
      </c>
    </row>
    <row r="387" spans="1:3" x14ac:dyDescent="0.2">
      <c r="A387" t="s">
        <v>50</v>
      </c>
      <c r="B387">
        <v>207</v>
      </c>
      <c r="C387">
        <v>102.5</v>
      </c>
    </row>
    <row r="388" spans="1:3" x14ac:dyDescent="0.2">
      <c r="A388" t="s">
        <v>50</v>
      </c>
      <c r="B388">
        <v>207</v>
      </c>
      <c r="C388">
        <v>185</v>
      </c>
    </row>
    <row r="389" spans="1:3" x14ac:dyDescent="0.2">
      <c r="A389" t="s">
        <v>50</v>
      </c>
      <c r="B389">
        <v>207</v>
      </c>
      <c r="C389">
        <v>265.5</v>
      </c>
    </row>
    <row r="390" spans="1:3" x14ac:dyDescent="0.2">
      <c r="A390" t="s">
        <v>50</v>
      </c>
      <c r="B390">
        <v>207</v>
      </c>
      <c r="C390">
        <v>148.5</v>
      </c>
    </row>
    <row r="391" spans="1:3" x14ac:dyDescent="0.2">
      <c r="A391" t="s">
        <v>50</v>
      </c>
      <c r="B391">
        <v>207</v>
      </c>
      <c r="C391">
        <v>210</v>
      </c>
    </row>
    <row r="392" spans="1:3" x14ac:dyDescent="0.2">
      <c r="A392" t="s">
        <v>50</v>
      </c>
      <c r="B392">
        <v>207</v>
      </c>
      <c r="C392">
        <v>161.5</v>
      </c>
    </row>
    <row r="393" spans="1:3" x14ac:dyDescent="0.2">
      <c r="A393" t="s">
        <v>50</v>
      </c>
      <c r="B393">
        <v>207</v>
      </c>
      <c r="C393">
        <v>156</v>
      </c>
    </row>
    <row r="394" spans="1:3" x14ac:dyDescent="0.2">
      <c r="A394" t="s">
        <v>50</v>
      </c>
      <c r="B394">
        <v>207</v>
      </c>
      <c r="C394">
        <v>175</v>
      </c>
    </row>
    <row r="395" spans="1:3" x14ac:dyDescent="0.2">
      <c r="A395" t="s">
        <v>50</v>
      </c>
      <c r="B395">
        <v>207</v>
      </c>
      <c r="C395">
        <v>180</v>
      </c>
    </row>
    <row r="396" spans="1:3" x14ac:dyDescent="0.2">
      <c r="A396" t="s">
        <v>50</v>
      </c>
      <c r="B396">
        <v>207</v>
      </c>
      <c r="C396">
        <v>206.5</v>
      </c>
    </row>
    <row r="397" spans="1:3" x14ac:dyDescent="0.2">
      <c r="A397" t="s">
        <v>50</v>
      </c>
      <c r="B397">
        <v>207</v>
      </c>
      <c r="C397">
        <v>176</v>
      </c>
    </row>
    <row r="398" spans="1:3" x14ac:dyDescent="0.2">
      <c r="A398" t="s">
        <v>50</v>
      </c>
      <c r="B398">
        <v>207</v>
      </c>
      <c r="C398">
        <v>244.5</v>
      </c>
    </row>
    <row r="399" spans="1:3" x14ac:dyDescent="0.2">
      <c r="A399" t="s">
        <v>50</v>
      </c>
      <c r="B399">
        <v>207</v>
      </c>
      <c r="C399">
        <v>206.5</v>
      </c>
    </row>
    <row r="400" spans="1:3" x14ac:dyDescent="0.2">
      <c r="A400" t="s">
        <v>50</v>
      </c>
      <c r="B400">
        <v>207</v>
      </c>
      <c r="C400">
        <v>170.5</v>
      </c>
    </row>
    <row r="401" spans="1:3" x14ac:dyDescent="0.2">
      <c r="A401" t="s">
        <v>50</v>
      </c>
      <c r="B401">
        <v>207</v>
      </c>
      <c r="C401">
        <v>217</v>
      </c>
    </row>
    <row r="402" spans="1:3" x14ac:dyDescent="0.2">
      <c r="A402" t="s">
        <v>50</v>
      </c>
      <c r="B402">
        <v>207</v>
      </c>
      <c r="C402">
        <v>162.5</v>
      </c>
    </row>
    <row r="403" spans="1:3" x14ac:dyDescent="0.2">
      <c r="A403" t="s">
        <v>50</v>
      </c>
      <c r="B403">
        <v>207</v>
      </c>
      <c r="C403">
        <v>137</v>
      </c>
    </row>
    <row r="404" spans="1:3" x14ac:dyDescent="0.2">
      <c r="A404" t="s">
        <v>50</v>
      </c>
      <c r="B404">
        <v>207</v>
      </c>
      <c r="C404">
        <v>181.5</v>
      </c>
    </row>
    <row r="405" spans="1:3" x14ac:dyDescent="0.2">
      <c r="A405" t="s">
        <v>50</v>
      </c>
      <c r="B405">
        <v>207</v>
      </c>
      <c r="C405">
        <v>159</v>
      </c>
    </row>
    <row r="406" spans="1:3" x14ac:dyDescent="0.2">
      <c r="A406" t="s">
        <v>50</v>
      </c>
      <c r="B406">
        <v>207</v>
      </c>
      <c r="C406">
        <v>204</v>
      </c>
    </row>
    <row r="407" spans="1:3" x14ac:dyDescent="0.2">
      <c r="A407" t="s">
        <v>51</v>
      </c>
      <c r="B407">
        <v>207</v>
      </c>
      <c r="C407">
        <v>44.5</v>
      </c>
    </row>
    <row r="408" spans="1:3" x14ac:dyDescent="0.2">
      <c r="A408" t="s">
        <v>51</v>
      </c>
      <c r="B408">
        <v>207</v>
      </c>
      <c r="C408">
        <v>39.5</v>
      </c>
    </row>
    <row r="409" spans="1:3" x14ac:dyDescent="0.2">
      <c r="A409" t="s">
        <v>51</v>
      </c>
      <c r="B409">
        <v>207</v>
      </c>
      <c r="C409">
        <v>34</v>
      </c>
    </row>
    <row r="410" spans="1:3" x14ac:dyDescent="0.2">
      <c r="A410" t="s">
        <v>51</v>
      </c>
      <c r="B410">
        <v>207</v>
      </c>
      <c r="C410">
        <v>44</v>
      </c>
    </row>
    <row r="411" spans="1:3" x14ac:dyDescent="0.2">
      <c r="A411" t="s">
        <v>51</v>
      </c>
      <c r="B411">
        <v>207</v>
      </c>
      <c r="C411">
        <v>37.5</v>
      </c>
    </row>
    <row r="412" spans="1:3" x14ac:dyDescent="0.2">
      <c r="A412" t="s">
        <v>51</v>
      </c>
      <c r="B412">
        <v>207</v>
      </c>
      <c r="C412">
        <v>42.5</v>
      </c>
    </row>
    <row r="413" spans="1:3" x14ac:dyDescent="0.2">
      <c r="A413" t="s">
        <v>51</v>
      </c>
      <c r="B413">
        <v>207</v>
      </c>
      <c r="C413">
        <v>24</v>
      </c>
    </row>
    <row r="414" spans="1:3" x14ac:dyDescent="0.2">
      <c r="A414" t="s">
        <v>51</v>
      </c>
      <c r="B414">
        <v>207</v>
      </c>
      <c r="C414">
        <v>30</v>
      </c>
    </row>
    <row r="415" spans="1:3" x14ac:dyDescent="0.2">
      <c r="A415" t="s">
        <v>51</v>
      </c>
      <c r="B415">
        <v>207</v>
      </c>
      <c r="C415">
        <v>23</v>
      </c>
    </row>
    <row r="416" spans="1:3" x14ac:dyDescent="0.2">
      <c r="A416" t="s">
        <v>51</v>
      </c>
      <c r="B416">
        <v>207</v>
      </c>
      <c r="C416">
        <v>40</v>
      </c>
    </row>
    <row r="417" spans="1:3" x14ac:dyDescent="0.2">
      <c r="A417" t="s">
        <v>51</v>
      </c>
      <c r="B417">
        <v>207</v>
      </c>
      <c r="C417">
        <v>26</v>
      </c>
    </row>
    <row r="418" spans="1:3" x14ac:dyDescent="0.2">
      <c r="A418" t="s">
        <v>51</v>
      </c>
      <c r="B418">
        <v>207</v>
      </c>
      <c r="C418">
        <v>31.5</v>
      </c>
    </row>
    <row r="419" spans="1:3" x14ac:dyDescent="0.2">
      <c r="A419" t="s">
        <v>51</v>
      </c>
      <c r="B419">
        <v>207</v>
      </c>
      <c r="C419">
        <v>51</v>
      </c>
    </row>
    <row r="420" spans="1:3" x14ac:dyDescent="0.2">
      <c r="A420" t="s">
        <v>51</v>
      </c>
      <c r="B420">
        <v>207</v>
      </c>
      <c r="C420">
        <v>42</v>
      </c>
    </row>
    <row r="421" spans="1:3" x14ac:dyDescent="0.2">
      <c r="A421" t="s">
        <v>51</v>
      </c>
      <c r="B421">
        <v>207</v>
      </c>
      <c r="C421">
        <v>23</v>
      </c>
    </row>
    <row r="422" spans="1:3" x14ac:dyDescent="0.2">
      <c r="A422" t="s">
        <v>51</v>
      </c>
      <c r="B422">
        <v>207</v>
      </c>
      <c r="C422">
        <v>17</v>
      </c>
    </row>
    <row r="423" spans="1:3" x14ac:dyDescent="0.2">
      <c r="A423" t="s">
        <v>51</v>
      </c>
      <c r="B423">
        <v>207</v>
      </c>
      <c r="C423">
        <v>24.5</v>
      </c>
    </row>
    <row r="424" spans="1:3" x14ac:dyDescent="0.2">
      <c r="A424" t="s">
        <v>51</v>
      </c>
      <c r="B424">
        <v>207</v>
      </c>
      <c r="C424">
        <v>20.5</v>
      </c>
    </row>
    <row r="425" spans="1:3" x14ac:dyDescent="0.2">
      <c r="A425" t="s">
        <v>51</v>
      </c>
      <c r="B425">
        <v>207</v>
      </c>
      <c r="C425">
        <v>44</v>
      </c>
    </row>
    <row r="426" spans="1:3" x14ac:dyDescent="0.2">
      <c r="A426" t="s">
        <v>51</v>
      </c>
      <c r="B426">
        <v>207</v>
      </c>
      <c r="C426">
        <v>26</v>
      </c>
    </row>
    <row r="427" spans="1:3" x14ac:dyDescent="0.2">
      <c r="A427" t="s">
        <v>51</v>
      </c>
      <c r="B427">
        <v>207</v>
      </c>
      <c r="C427">
        <v>38.5</v>
      </c>
    </row>
    <row r="428" spans="1:3" x14ac:dyDescent="0.2">
      <c r="A428" t="s">
        <v>51</v>
      </c>
      <c r="B428">
        <v>207</v>
      </c>
      <c r="C428">
        <v>51</v>
      </c>
    </row>
    <row r="429" spans="1:3" x14ac:dyDescent="0.2">
      <c r="A429" t="s">
        <v>51</v>
      </c>
      <c r="B429">
        <v>207</v>
      </c>
      <c r="C429">
        <v>26.5</v>
      </c>
    </row>
    <row r="430" spans="1:3" x14ac:dyDescent="0.2">
      <c r="A430" t="s">
        <v>51</v>
      </c>
      <c r="B430">
        <v>207</v>
      </c>
      <c r="C430">
        <v>40</v>
      </c>
    </row>
    <row r="431" spans="1:3" x14ac:dyDescent="0.2">
      <c r="A431" t="s">
        <v>51</v>
      </c>
      <c r="B431">
        <v>207</v>
      </c>
      <c r="C431">
        <v>31</v>
      </c>
    </row>
    <row r="432" spans="1:3" x14ac:dyDescent="0.2">
      <c r="A432" t="s">
        <v>51</v>
      </c>
      <c r="B432">
        <v>207</v>
      </c>
      <c r="C432">
        <v>27.5</v>
      </c>
    </row>
    <row r="433" spans="1:3" x14ac:dyDescent="0.2">
      <c r="A433" t="s">
        <v>51</v>
      </c>
      <c r="B433">
        <v>207</v>
      </c>
      <c r="C433">
        <v>22.5</v>
      </c>
    </row>
    <row r="434" spans="1:3" x14ac:dyDescent="0.2">
      <c r="A434" t="s">
        <v>51</v>
      </c>
      <c r="B434">
        <v>207</v>
      </c>
      <c r="C434">
        <v>41.5</v>
      </c>
    </row>
    <row r="435" spans="1:3" x14ac:dyDescent="0.2">
      <c r="A435" t="s">
        <v>51</v>
      </c>
      <c r="B435">
        <v>207</v>
      </c>
      <c r="C435">
        <v>25</v>
      </c>
    </row>
    <row r="436" spans="1:3" x14ac:dyDescent="0.2">
      <c r="A436" t="s">
        <v>51</v>
      </c>
      <c r="B436">
        <v>207</v>
      </c>
      <c r="C436">
        <v>26.5</v>
      </c>
    </row>
    <row r="437" spans="1:3" x14ac:dyDescent="0.2">
      <c r="A437" t="s">
        <v>51</v>
      </c>
      <c r="B437">
        <v>207</v>
      </c>
      <c r="C437">
        <v>59</v>
      </c>
    </row>
    <row r="438" spans="1:3" x14ac:dyDescent="0.2">
      <c r="A438" t="s">
        <v>51</v>
      </c>
      <c r="B438">
        <v>207</v>
      </c>
      <c r="C438">
        <v>48</v>
      </c>
    </row>
    <row r="439" spans="1:3" x14ac:dyDescent="0.2">
      <c r="A439" t="s">
        <v>51</v>
      </c>
      <c r="B439">
        <v>207</v>
      </c>
      <c r="C439">
        <v>21.5</v>
      </c>
    </row>
    <row r="440" spans="1:3" x14ac:dyDescent="0.2">
      <c r="A440" t="s">
        <v>51</v>
      </c>
      <c r="B440">
        <v>207</v>
      </c>
      <c r="C440">
        <v>31.5</v>
      </c>
    </row>
    <row r="441" spans="1:3" x14ac:dyDescent="0.2">
      <c r="A441" t="s">
        <v>51</v>
      </c>
      <c r="B441">
        <v>207</v>
      </c>
      <c r="C441">
        <v>19</v>
      </c>
    </row>
    <row r="442" spans="1:3" x14ac:dyDescent="0.2">
      <c r="A442" t="s">
        <v>51</v>
      </c>
      <c r="B442">
        <v>207</v>
      </c>
      <c r="C442">
        <v>14.5</v>
      </c>
    </row>
    <row r="443" spans="1:3" x14ac:dyDescent="0.2">
      <c r="A443" t="s">
        <v>51</v>
      </c>
      <c r="B443">
        <v>207</v>
      </c>
      <c r="C443">
        <v>44.5</v>
      </c>
    </row>
    <row r="444" spans="1:3" x14ac:dyDescent="0.2">
      <c r="A444" t="s">
        <v>51</v>
      </c>
      <c r="B444">
        <v>207</v>
      </c>
      <c r="C444">
        <v>39</v>
      </c>
    </row>
    <row r="445" spans="1:3" x14ac:dyDescent="0.2">
      <c r="A445" t="s">
        <v>51</v>
      </c>
      <c r="B445">
        <v>207</v>
      </c>
      <c r="C445">
        <v>39.5</v>
      </c>
    </row>
    <row r="446" spans="1:3" x14ac:dyDescent="0.2">
      <c r="A446" t="s">
        <v>51</v>
      </c>
      <c r="B446">
        <v>207</v>
      </c>
      <c r="C446">
        <v>32</v>
      </c>
    </row>
    <row r="447" spans="1:3" x14ac:dyDescent="0.2">
      <c r="A447" t="s">
        <v>51</v>
      </c>
      <c r="B447">
        <v>207</v>
      </c>
      <c r="C447">
        <v>26.5</v>
      </c>
    </row>
    <row r="448" spans="1:3" x14ac:dyDescent="0.2">
      <c r="A448" t="s">
        <v>51</v>
      </c>
      <c r="B448">
        <v>207</v>
      </c>
      <c r="C448">
        <v>28.5</v>
      </c>
    </row>
    <row r="449" spans="1:3" x14ac:dyDescent="0.2">
      <c r="A449" t="s">
        <v>51</v>
      </c>
      <c r="B449">
        <v>207</v>
      </c>
      <c r="C449">
        <v>18.5</v>
      </c>
    </row>
    <row r="450" spans="1:3" x14ac:dyDescent="0.2">
      <c r="A450" t="s">
        <v>51</v>
      </c>
      <c r="B450">
        <v>207</v>
      </c>
      <c r="C450">
        <v>16.5</v>
      </c>
    </row>
    <row r="451" spans="1:3" x14ac:dyDescent="0.2">
      <c r="A451" t="s">
        <v>51</v>
      </c>
      <c r="B451">
        <v>207</v>
      </c>
      <c r="C451">
        <v>16.5</v>
      </c>
    </row>
    <row r="452" spans="1:3" x14ac:dyDescent="0.2">
      <c r="A452" t="s">
        <v>50</v>
      </c>
      <c r="B452">
        <v>215</v>
      </c>
      <c r="C452">
        <v>367.5</v>
      </c>
    </row>
    <row r="453" spans="1:3" x14ac:dyDescent="0.2">
      <c r="A453" t="s">
        <v>50</v>
      </c>
      <c r="B453">
        <v>215</v>
      </c>
      <c r="C453">
        <v>185.5</v>
      </c>
    </row>
    <row r="454" spans="1:3" x14ac:dyDescent="0.2">
      <c r="A454" t="s">
        <v>50</v>
      </c>
      <c r="B454">
        <v>215</v>
      </c>
      <c r="C454">
        <v>296</v>
      </c>
    </row>
    <row r="455" spans="1:3" x14ac:dyDescent="0.2">
      <c r="A455" t="s">
        <v>50</v>
      </c>
      <c r="B455">
        <v>215</v>
      </c>
      <c r="C455">
        <v>277</v>
      </c>
    </row>
    <row r="456" spans="1:3" x14ac:dyDescent="0.2">
      <c r="A456" t="s">
        <v>50</v>
      </c>
      <c r="B456">
        <v>215</v>
      </c>
      <c r="C456">
        <v>300.5</v>
      </c>
    </row>
    <row r="457" spans="1:3" x14ac:dyDescent="0.2">
      <c r="A457" t="s">
        <v>50</v>
      </c>
      <c r="B457">
        <v>215</v>
      </c>
      <c r="C457">
        <v>168.5</v>
      </c>
    </row>
    <row r="458" spans="1:3" x14ac:dyDescent="0.2">
      <c r="A458" t="s">
        <v>50</v>
      </c>
      <c r="B458">
        <v>215</v>
      </c>
      <c r="C458">
        <v>203.5</v>
      </c>
    </row>
    <row r="459" spans="1:3" x14ac:dyDescent="0.2">
      <c r="A459" t="s">
        <v>50</v>
      </c>
      <c r="B459">
        <v>215</v>
      </c>
      <c r="C459">
        <v>243.5</v>
      </c>
    </row>
    <row r="460" spans="1:3" x14ac:dyDescent="0.2">
      <c r="A460" t="s">
        <v>50</v>
      </c>
      <c r="B460">
        <v>215</v>
      </c>
      <c r="C460">
        <v>147.5</v>
      </c>
    </row>
    <row r="461" spans="1:3" x14ac:dyDescent="0.2">
      <c r="A461" t="s">
        <v>50</v>
      </c>
      <c r="B461">
        <v>215</v>
      </c>
      <c r="C461">
        <v>327</v>
      </c>
    </row>
    <row r="462" spans="1:3" x14ac:dyDescent="0.2">
      <c r="A462" t="s">
        <v>50</v>
      </c>
      <c r="B462">
        <v>215</v>
      </c>
      <c r="C462">
        <v>264.5</v>
      </c>
    </row>
    <row r="463" spans="1:3" x14ac:dyDescent="0.2">
      <c r="A463" t="s">
        <v>50</v>
      </c>
      <c r="B463">
        <v>215</v>
      </c>
      <c r="C463">
        <v>257.5</v>
      </c>
    </row>
    <row r="464" spans="1:3" x14ac:dyDescent="0.2">
      <c r="A464" t="s">
        <v>50</v>
      </c>
      <c r="B464">
        <v>215</v>
      </c>
      <c r="C464">
        <v>304.5</v>
      </c>
    </row>
    <row r="465" spans="1:3" x14ac:dyDescent="0.2">
      <c r="A465" t="s">
        <v>50</v>
      </c>
      <c r="B465">
        <v>215</v>
      </c>
      <c r="C465">
        <v>269</v>
      </c>
    </row>
    <row r="466" spans="1:3" x14ac:dyDescent="0.2">
      <c r="A466" t="s">
        <v>50</v>
      </c>
      <c r="B466">
        <v>215</v>
      </c>
      <c r="C466">
        <v>276</v>
      </c>
    </row>
    <row r="467" spans="1:3" x14ac:dyDescent="0.2">
      <c r="A467" t="s">
        <v>50</v>
      </c>
      <c r="B467">
        <v>215</v>
      </c>
      <c r="C467">
        <v>247.5</v>
      </c>
    </row>
    <row r="468" spans="1:3" x14ac:dyDescent="0.2">
      <c r="A468" t="s">
        <v>50</v>
      </c>
      <c r="B468">
        <v>215</v>
      </c>
      <c r="C468">
        <v>265</v>
      </c>
    </row>
    <row r="469" spans="1:3" x14ac:dyDescent="0.2">
      <c r="A469" t="s">
        <v>50</v>
      </c>
      <c r="B469">
        <v>215</v>
      </c>
      <c r="C469">
        <v>244</v>
      </c>
    </row>
    <row r="470" spans="1:3" x14ac:dyDescent="0.2">
      <c r="A470" t="s">
        <v>50</v>
      </c>
      <c r="B470">
        <v>215</v>
      </c>
      <c r="C470">
        <v>336.5</v>
      </c>
    </row>
    <row r="471" spans="1:3" x14ac:dyDescent="0.2">
      <c r="A471" t="s">
        <v>50</v>
      </c>
      <c r="B471">
        <v>215</v>
      </c>
      <c r="C471">
        <v>245</v>
      </c>
    </row>
    <row r="472" spans="1:3" x14ac:dyDescent="0.2">
      <c r="A472" t="s">
        <v>50</v>
      </c>
      <c r="B472">
        <v>215</v>
      </c>
      <c r="C472">
        <v>261.5</v>
      </c>
    </row>
    <row r="473" spans="1:3" x14ac:dyDescent="0.2">
      <c r="A473" t="s">
        <v>50</v>
      </c>
      <c r="B473">
        <v>215</v>
      </c>
      <c r="C473">
        <v>234.5</v>
      </c>
    </row>
    <row r="474" spans="1:3" x14ac:dyDescent="0.2">
      <c r="A474" t="s">
        <v>50</v>
      </c>
      <c r="B474">
        <v>215</v>
      </c>
      <c r="C474">
        <v>247.5</v>
      </c>
    </row>
    <row r="475" spans="1:3" x14ac:dyDescent="0.2">
      <c r="A475" t="s">
        <v>50</v>
      </c>
      <c r="B475">
        <v>215</v>
      </c>
      <c r="C475">
        <v>218</v>
      </c>
    </row>
    <row r="476" spans="1:3" x14ac:dyDescent="0.2">
      <c r="A476" t="s">
        <v>50</v>
      </c>
      <c r="B476">
        <v>215</v>
      </c>
      <c r="C476">
        <v>250.5</v>
      </c>
    </row>
    <row r="477" spans="1:3" x14ac:dyDescent="0.2">
      <c r="A477" t="s">
        <v>50</v>
      </c>
      <c r="B477">
        <v>215</v>
      </c>
      <c r="C477">
        <v>183</v>
      </c>
    </row>
    <row r="478" spans="1:3" x14ac:dyDescent="0.2">
      <c r="A478" t="s">
        <v>50</v>
      </c>
      <c r="B478">
        <v>215</v>
      </c>
      <c r="C478">
        <v>154</v>
      </c>
    </row>
    <row r="479" spans="1:3" x14ac:dyDescent="0.2">
      <c r="A479" t="s">
        <v>50</v>
      </c>
      <c r="B479">
        <v>215</v>
      </c>
      <c r="C479">
        <v>214</v>
      </c>
    </row>
    <row r="480" spans="1:3" x14ac:dyDescent="0.2">
      <c r="A480" t="s">
        <v>50</v>
      </c>
      <c r="B480">
        <v>215</v>
      </c>
      <c r="C480">
        <v>262</v>
      </c>
    </row>
    <row r="481" spans="1:3" x14ac:dyDescent="0.2">
      <c r="A481" t="s">
        <v>50</v>
      </c>
      <c r="B481">
        <v>215</v>
      </c>
      <c r="C481">
        <v>367.5</v>
      </c>
    </row>
    <row r="482" spans="1:3" x14ac:dyDescent="0.2">
      <c r="A482" t="s">
        <v>50</v>
      </c>
      <c r="B482">
        <v>215</v>
      </c>
      <c r="C482">
        <v>193</v>
      </c>
    </row>
    <row r="483" spans="1:3" x14ac:dyDescent="0.2">
      <c r="A483" t="s">
        <v>50</v>
      </c>
      <c r="B483">
        <v>215</v>
      </c>
      <c r="C483">
        <v>180.5</v>
      </c>
    </row>
    <row r="484" spans="1:3" x14ac:dyDescent="0.2">
      <c r="A484" t="s">
        <v>50</v>
      </c>
      <c r="B484">
        <v>215</v>
      </c>
      <c r="C484">
        <v>148</v>
      </c>
    </row>
    <row r="485" spans="1:3" x14ac:dyDescent="0.2">
      <c r="A485" t="s">
        <v>50</v>
      </c>
      <c r="B485">
        <v>215</v>
      </c>
      <c r="C485">
        <v>240</v>
      </c>
    </row>
    <row r="486" spans="1:3" x14ac:dyDescent="0.2">
      <c r="A486" t="s">
        <v>50</v>
      </c>
      <c r="B486">
        <v>215</v>
      </c>
      <c r="C486">
        <v>207</v>
      </c>
    </row>
    <row r="487" spans="1:3" x14ac:dyDescent="0.2">
      <c r="A487" t="s">
        <v>50</v>
      </c>
      <c r="B487">
        <v>215</v>
      </c>
      <c r="C487">
        <v>320.5</v>
      </c>
    </row>
    <row r="488" spans="1:3" x14ac:dyDescent="0.2">
      <c r="A488" t="s">
        <v>50</v>
      </c>
      <c r="B488">
        <v>215</v>
      </c>
      <c r="C488">
        <v>284</v>
      </c>
    </row>
    <row r="489" spans="1:3" x14ac:dyDescent="0.2">
      <c r="A489" t="s">
        <v>50</v>
      </c>
      <c r="B489">
        <v>215</v>
      </c>
      <c r="C489">
        <v>202</v>
      </c>
    </row>
    <row r="490" spans="1:3" x14ac:dyDescent="0.2">
      <c r="A490" t="s">
        <v>50</v>
      </c>
      <c r="B490">
        <v>215</v>
      </c>
      <c r="C490">
        <v>231</v>
      </c>
    </row>
    <row r="491" spans="1:3" x14ac:dyDescent="0.2">
      <c r="A491" t="s">
        <v>50</v>
      </c>
      <c r="B491">
        <v>215</v>
      </c>
      <c r="C491">
        <v>207</v>
      </c>
    </row>
    <row r="492" spans="1:3" x14ac:dyDescent="0.2">
      <c r="A492" t="s">
        <v>50</v>
      </c>
      <c r="B492">
        <v>215</v>
      </c>
      <c r="C492">
        <v>169.5</v>
      </c>
    </row>
    <row r="493" spans="1:3" x14ac:dyDescent="0.2">
      <c r="A493" t="s">
        <v>50</v>
      </c>
      <c r="B493">
        <v>215</v>
      </c>
      <c r="C493">
        <v>165.5</v>
      </c>
    </row>
    <row r="494" spans="1:3" x14ac:dyDescent="0.2">
      <c r="A494" t="s">
        <v>50</v>
      </c>
      <c r="B494">
        <v>215</v>
      </c>
      <c r="C494">
        <v>133</v>
      </c>
    </row>
    <row r="495" spans="1:3" x14ac:dyDescent="0.2">
      <c r="A495" t="s">
        <v>50</v>
      </c>
      <c r="B495">
        <v>215</v>
      </c>
      <c r="C495">
        <v>274.5</v>
      </c>
    </row>
    <row r="496" spans="1:3" x14ac:dyDescent="0.2">
      <c r="A496" t="s">
        <v>51</v>
      </c>
      <c r="B496">
        <v>215</v>
      </c>
      <c r="C496">
        <v>43.5</v>
      </c>
    </row>
    <row r="497" spans="1:3" x14ac:dyDescent="0.2">
      <c r="A497" t="s">
        <v>51</v>
      </c>
      <c r="B497">
        <v>215</v>
      </c>
      <c r="C497">
        <v>41.5</v>
      </c>
    </row>
    <row r="498" spans="1:3" x14ac:dyDescent="0.2">
      <c r="A498" t="s">
        <v>51</v>
      </c>
      <c r="B498">
        <v>215</v>
      </c>
      <c r="C498">
        <v>29</v>
      </c>
    </row>
    <row r="499" spans="1:3" x14ac:dyDescent="0.2">
      <c r="A499" t="s">
        <v>51</v>
      </c>
      <c r="B499">
        <v>215</v>
      </c>
      <c r="C499">
        <v>62</v>
      </c>
    </row>
    <row r="500" spans="1:3" x14ac:dyDescent="0.2">
      <c r="A500" t="s">
        <v>51</v>
      </c>
      <c r="B500">
        <v>215</v>
      </c>
      <c r="C500">
        <v>32</v>
      </c>
    </row>
    <row r="501" spans="1:3" x14ac:dyDescent="0.2">
      <c r="A501" t="s">
        <v>51</v>
      </c>
      <c r="B501">
        <v>215</v>
      </c>
      <c r="C501">
        <v>46.5</v>
      </c>
    </row>
    <row r="502" spans="1:3" x14ac:dyDescent="0.2">
      <c r="A502" t="s">
        <v>51</v>
      </c>
      <c r="B502">
        <v>215</v>
      </c>
      <c r="C502">
        <v>30.5</v>
      </c>
    </row>
    <row r="503" spans="1:3" x14ac:dyDescent="0.2">
      <c r="A503" t="s">
        <v>51</v>
      </c>
      <c r="B503">
        <v>215</v>
      </c>
      <c r="C503">
        <v>30.5</v>
      </c>
    </row>
    <row r="504" spans="1:3" x14ac:dyDescent="0.2">
      <c r="A504" t="s">
        <v>51</v>
      </c>
      <c r="B504">
        <v>215</v>
      </c>
      <c r="C504">
        <v>21.5</v>
      </c>
    </row>
    <row r="505" spans="1:3" x14ac:dyDescent="0.2">
      <c r="A505" t="s">
        <v>51</v>
      </c>
      <c r="B505">
        <v>215</v>
      </c>
      <c r="C505">
        <v>44.5</v>
      </c>
    </row>
    <row r="506" spans="1:3" x14ac:dyDescent="0.2">
      <c r="A506" t="s">
        <v>51</v>
      </c>
      <c r="B506">
        <v>215</v>
      </c>
      <c r="C506">
        <v>26.5</v>
      </c>
    </row>
    <row r="507" spans="1:3" x14ac:dyDescent="0.2">
      <c r="A507" t="s">
        <v>51</v>
      </c>
      <c r="B507">
        <v>215</v>
      </c>
      <c r="C507">
        <v>38.5</v>
      </c>
    </row>
    <row r="508" spans="1:3" x14ac:dyDescent="0.2">
      <c r="A508" t="s">
        <v>51</v>
      </c>
      <c r="B508">
        <v>215</v>
      </c>
      <c r="C508">
        <v>48.5</v>
      </c>
    </row>
    <row r="509" spans="1:3" x14ac:dyDescent="0.2">
      <c r="A509" t="s">
        <v>51</v>
      </c>
      <c r="B509">
        <v>215</v>
      </c>
      <c r="C509">
        <v>37</v>
      </c>
    </row>
    <row r="510" spans="1:3" x14ac:dyDescent="0.2">
      <c r="A510" t="s">
        <v>51</v>
      </c>
      <c r="B510">
        <v>215</v>
      </c>
      <c r="C510">
        <v>27</v>
      </c>
    </row>
    <row r="511" spans="1:3" x14ac:dyDescent="0.2">
      <c r="A511" t="s">
        <v>51</v>
      </c>
      <c r="B511">
        <v>215</v>
      </c>
      <c r="C511">
        <v>14.5</v>
      </c>
    </row>
    <row r="512" spans="1:3" x14ac:dyDescent="0.2">
      <c r="A512" t="s">
        <v>51</v>
      </c>
      <c r="B512">
        <v>215</v>
      </c>
      <c r="C512">
        <v>27</v>
      </c>
    </row>
    <row r="513" spans="1:3" x14ac:dyDescent="0.2">
      <c r="A513" t="s">
        <v>51</v>
      </c>
      <c r="B513">
        <v>215</v>
      </c>
      <c r="C513">
        <v>18.5</v>
      </c>
    </row>
    <row r="514" spans="1:3" x14ac:dyDescent="0.2">
      <c r="A514" t="s">
        <v>51</v>
      </c>
      <c r="B514">
        <v>215</v>
      </c>
      <c r="C514">
        <v>42</v>
      </c>
    </row>
    <row r="515" spans="1:3" x14ac:dyDescent="0.2">
      <c r="A515" t="s">
        <v>51</v>
      </c>
      <c r="B515">
        <v>215</v>
      </c>
      <c r="C515">
        <v>39.5</v>
      </c>
    </row>
    <row r="516" spans="1:3" x14ac:dyDescent="0.2">
      <c r="A516" t="s">
        <v>51</v>
      </c>
      <c r="B516">
        <v>215</v>
      </c>
      <c r="C516">
        <v>40</v>
      </c>
    </row>
    <row r="517" spans="1:3" x14ac:dyDescent="0.2">
      <c r="A517" t="s">
        <v>51</v>
      </c>
      <c r="B517">
        <v>215</v>
      </c>
      <c r="C517">
        <v>29</v>
      </c>
    </row>
    <row r="518" spans="1:3" x14ac:dyDescent="0.2">
      <c r="A518" t="s">
        <v>51</v>
      </c>
      <c r="B518">
        <v>215</v>
      </c>
      <c r="C518">
        <v>48</v>
      </c>
    </row>
    <row r="519" spans="1:3" x14ac:dyDescent="0.2">
      <c r="A519" t="s">
        <v>51</v>
      </c>
      <c r="B519">
        <v>215</v>
      </c>
      <c r="C519">
        <v>43.5</v>
      </c>
    </row>
    <row r="520" spans="1:3" x14ac:dyDescent="0.2">
      <c r="A520" t="s">
        <v>51</v>
      </c>
      <c r="B520">
        <v>215</v>
      </c>
      <c r="C520">
        <v>18.5</v>
      </c>
    </row>
    <row r="521" spans="1:3" x14ac:dyDescent="0.2">
      <c r="A521" t="s">
        <v>51</v>
      </c>
      <c r="B521">
        <v>215</v>
      </c>
      <c r="C521">
        <v>30</v>
      </c>
    </row>
    <row r="522" spans="1:3" x14ac:dyDescent="0.2">
      <c r="A522" t="s">
        <v>51</v>
      </c>
      <c r="B522">
        <v>215</v>
      </c>
      <c r="C522">
        <v>24</v>
      </c>
    </row>
    <row r="523" spans="1:3" x14ac:dyDescent="0.2">
      <c r="A523" t="s">
        <v>51</v>
      </c>
      <c r="B523">
        <v>215</v>
      </c>
      <c r="C523">
        <v>23</v>
      </c>
    </row>
    <row r="524" spans="1:3" x14ac:dyDescent="0.2">
      <c r="A524" t="s">
        <v>51</v>
      </c>
      <c r="B524">
        <v>215</v>
      </c>
      <c r="C524">
        <v>46.5</v>
      </c>
    </row>
    <row r="525" spans="1:3" x14ac:dyDescent="0.2">
      <c r="A525" t="s">
        <v>51</v>
      </c>
      <c r="B525">
        <v>215</v>
      </c>
      <c r="C525">
        <v>41</v>
      </c>
    </row>
    <row r="526" spans="1:3" x14ac:dyDescent="0.2">
      <c r="A526" t="s">
        <v>51</v>
      </c>
      <c r="B526">
        <v>215</v>
      </c>
      <c r="C526">
        <v>29.5</v>
      </c>
    </row>
    <row r="527" spans="1:3" x14ac:dyDescent="0.2">
      <c r="A527" t="s">
        <v>51</v>
      </c>
      <c r="B527">
        <v>215</v>
      </c>
      <c r="C527">
        <v>23</v>
      </c>
    </row>
    <row r="528" spans="1:3" x14ac:dyDescent="0.2">
      <c r="A528" t="s">
        <v>51</v>
      </c>
      <c r="B528">
        <v>215</v>
      </c>
      <c r="C528">
        <v>24</v>
      </c>
    </row>
    <row r="529" spans="1:3" x14ac:dyDescent="0.2">
      <c r="A529" t="s">
        <v>51</v>
      </c>
      <c r="B529">
        <v>215</v>
      </c>
      <c r="C529">
        <v>19</v>
      </c>
    </row>
    <row r="530" spans="1:3" x14ac:dyDescent="0.2">
      <c r="A530" t="s">
        <v>51</v>
      </c>
      <c r="B530">
        <v>215</v>
      </c>
      <c r="C530">
        <v>26</v>
      </c>
    </row>
    <row r="531" spans="1:3" x14ac:dyDescent="0.2">
      <c r="A531" t="s">
        <v>51</v>
      </c>
      <c r="B531">
        <v>215</v>
      </c>
      <c r="C531">
        <v>30</v>
      </c>
    </row>
    <row r="532" spans="1:3" x14ac:dyDescent="0.2">
      <c r="A532" t="s">
        <v>51</v>
      </c>
      <c r="B532">
        <v>215</v>
      </c>
      <c r="C532">
        <v>35.5</v>
      </c>
    </row>
    <row r="533" spans="1:3" x14ac:dyDescent="0.2">
      <c r="A533" t="s">
        <v>51</v>
      </c>
      <c r="B533">
        <v>215</v>
      </c>
      <c r="C533">
        <v>57.5</v>
      </c>
    </row>
    <row r="534" spans="1:3" x14ac:dyDescent="0.2">
      <c r="A534" t="s">
        <v>51</v>
      </c>
      <c r="B534">
        <v>215</v>
      </c>
      <c r="C534">
        <v>43</v>
      </c>
    </row>
    <row r="535" spans="1:3" x14ac:dyDescent="0.2">
      <c r="A535" t="s">
        <v>51</v>
      </c>
      <c r="B535">
        <v>215</v>
      </c>
      <c r="C535">
        <v>18.5</v>
      </c>
    </row>
    <row r="536" spans="1:3" x14ac:dyDescent="0.2">
      <c r="A536" t="s">
        <v>51</v>
      </c>
      <c r="B536">
        <v>215</v>
      </c>
      <c r="C536">
        <v>33.5</v>
      </c>
    </row>
    <row r="537" spans="1:3" x14ac:dyDescent="0.2">
      <c r="A537" t="s">
        <v>51</v>
      </c>
      <c r="B537">
        <v>215</v>
      </c>
      <c r="C537">
        <v>21</v>
      </c>
    </row>
    <row r="538" spans="1:3" x14ac:dyDescent="0.2">
      <c r="A538" t="s">
        <v>51</v>
      </c>
      <c r="B538">
        <v>215</v>
      </c>
      <c r="C538">
        <v>17</v>
      </c>
    </row>
    <row r="539" spans="1:3" x14ac:dyDescent="0.2">
      <c r="A539" t="s">
        <v>50</v>
      </c>
      <c r="B539">
        <v>221</v>
      </c>
      <c r="C539">
        <v>417</v>
      </c>
    </row>
    <row r="540" spans="1:3" x14ac:dyDescent="0.2">
      <c r="A540" t="s">
        <v>50</v>
      </c>
      <c r="B540">
        <v>221</v>
      </c>
      <c r="C540">
        <v>309.5</v>
      </c>
    </row>
    <row r="541" spans="1:3" x14ac:dyDescent="0.2">
      <c r="A541" t="s">
        <v>50</v>
      </c>
      <c r="B541">
        <v>221</v>
      </c>
      <c r="C541">
        <v>350.5</v>
      </c>
    </row>
    <row r="542" spans="1:3" x14ac:dyDescent="0.2">
      <c r="A542" t="s">
        <v>50</v>
      </c>
      <c r="B542">
        <v>221</v>
      </c>
      <c r="C542">
        <v>359</v>
      </c>
    </row>
    <row r="543" spans="1:3" x14ac:dyDescent="0.2">
      <c r="A543" t="s">
        <v>50</v>
      </c>
      <c r="B543">
        <v>221</v>
      </c>
      <c r="C543">
        <v>205.5</v>
      </c>
    </row>
    <row r="544" spans="1:3" x14ac:dyDescent="0.2">
      <c r="A544" t="s">
        <v>50</v>
      </c>
      <c r="B544">
        <v>221</v>
      </c>
      <c r="C544">
        <v>274.5</v>
      </c>
    </row>
    <row r="545" spans="1:3" x14ac:dyDescent="0.2">
      <c r="A545" t="s">
        <v>50</v>
      </c>
      <c r="B545">
        <v>221</v>
      </c>
      <c r="C545">
        <v>293.5</v>
      </c>
    </row>
    <row r="546" spans="1:3" x14ac:dyDescent="0.2">
      <c r="A546" t="s">
        <v>50</v>
      </c>
      <c r="B546">
        <v>221</v>
      </c>
      <c r="C546">
        <v>161.5</v>
      </c>
    </row>
    <row r="547" spans="1:3" x14ac:dyDescent="0.2">
      <c r="A547" t="s">
        <v>50</v>
      </c>
      <c r="B547">
        <v>221</v>
      </c>
      <c r="C547">
        <v>306</v>
      </c>
    </row>
    <row r="548" spans="1:3" x14ac:dyDescent="0.2">
      <c r="A548" t="s">
        <v>50</v>
      </c>
      <c r="B548">
        <v>221</v>
      </c>
      <c r="C548">
        <v>382.5</v>
      </c>
    </row>
    <row r="549" spans="1:3" x14ac:dyDescent="0.2">
      <c r="A549" t="s">
        <v>50</v>
      </c>
      <c r="B549">
        <v>221</v>
      </c>
      <c r="C549">
        <v>341.5</v>
      </c>
    </row>
    <row r="550" spans="1:3" x14ac:dyDescent="0.2">
      <c r="A550" t="s">
        <v>50</v>
      </c>
      <c r="B550">
        <v>221</v>
      </c>
      <c r="C550">
        <v>340</v>
      </c>
    </row>
    <row r="551" spans="1:3" x14ac:dyDescent="0.2">
      <c r="A551" t="s">
        <v>50</v>
      </c>
      <c r="B551">
        <v>221</v>
      </c>
      <c r="C551">
        <v>421.5</v>
      </c>
    </row>
    <row r="552" spans="1:3" x14ac:dyDescent="0.2">
      <c r="A552" t="s">
        <v>50</v>
      </c>
      <c r="B552">
        <v>221</v>
      </c>
      <c r="C552">
        <v>333</v>
      </c>
    </row>
    <row r="553" spans="1:3" x14ac:dyDescent="0.2">
      <c r="A553" t="s">
        <v>50</v>
      </c>
      <c r="B553">
        <v>221</v>
      </c>
      <c r="C553">
        <v>327.5</v>
      </c>
    </row>
    <row r="554" spans="1:3" x14ac:dyDescent="0.2">
      <c r="A554" t="s">
        <v>50</v>
      </c>
      <c r="B554">
        <v>221</v>
      </c>
      <c r="C554">
        <v>287</v>
      </c>
    </row>
    <row r="555" spans="1:3" x14ac:dyDescent="0.2">
      <c r="A555" t="s">
        <v>50</v>
      </c>
      <c r="B555">
        <v>221</v>
      </c>
      <c r="C555">
        <v>206.5</v>
      </c>
    </row>
    <row r="556" spans="1:3" x14ac:dyDescent="0.2">
      <c r="A556" t="s">
        <v>50</v>
      </c>
      <c r="B556">
        <v>221</v>
      </c>
      <c r="C556">
        <v>172</v>
      </c>
    </row>
    <row r="557" spans="1:3" x14ac:dyDescent="0.2">
      <c r="A557" t="s">
        <v>50</v>
      </c>
      <c r="B557">
        <v>221</v>
      </c>
      <c r="C557">
        <v>281</v>
      </c>
    </row>
    <row r="558" spans="1:3" x14ac:dyDescent="0.2">
      <c r="A558" t="s">
        <v>50</v>
      </c>
      <c r="B558">
        <v>221</v>
      </c>
      <c r="C558">
        <v>364.5</v>
      </c>
    </row>
    <row r="559" spans="1:3" x14ac:dyDescent="0.2">
      <c r="A559" t="s">
        <v>50</v>
      </c>
      <c r="B559">
        <v>221</v>
      </c>
      <c r="C559">
        <v>433.5</v>
      </c>
    </row>
    <row r="560" spans="1:3" x14ac:dyDescent="0.2">
      <c r="A560" t="s">
        <v>50</v>
      </c>
      <c r="B560">
        <v>221</v>
      </c>
      <c r="C560">
        <v>235.5</v>
      </c>
    </row>
    <row r="561" spans="1:3" x14ac:dyDescent="0.2">
      <c r="A561" t="s">
        <v>50</v>
      </c>
      <c r="B561">
        <v>221</v>
      </c>
      <c r="C561">
        <v>210</v>
      </c>
    </row>
    <row r="562" spans="1:3" x14ac:dyDescent="0.2">
      <c r="A562" t="s">
        <v>50</v>
      </c>
      <c r="B562">
        <v>221</v>
      </c>
      <c r="C562">
        <v>312</v>
      </c>
    </row>
    <row r="563" spans="1:3" x14ac:dyDescent="0.2">
      <c r="A563" t="s">
        <v>50</v>
      </c>
      <c r="B563">
        <v>221</v>
      </c>
      <c r="C563">
        <v>325</v>
      </c>
    </row>
    <row r="564" spans="1:3" x14ac:dyDescent="0.2">
      <c r="A564" t="s">
        <v>50</v>
      </c>
      <c r="B564">
        <v>221</v>
      </c>
      <c r="C564">
        <v>354.5</v>
      </c>
    </row>
    <row r="565" spans="1:3" x14ac:dyDescent="0.2">
      <c r="A565" t="s">
        <v>50</v>
      </c>
      <c r="B565">
        <v>221</v>
      </c>
      <c r="C565">
        <v>417</v>
      </c>
    </row>
    <row r="566" spans="1:3" x14ac:dyDescent="0.2">
      <c r="A566" t="s">
        <v>50</v>
      </c>
      <c r="B566">
        <v>221</v>
      </c>
      <c r="C566">
        <v>229</v>
      </c>
    </row>
    <row r="567" spans="1:3" x14ac:dyDescent="0.2">
      <c r="A567" t="s">
        <v>50</v>
      </c>
      <c r="B567">
        <v>221</v>
      </c>
      <c r="C567">
        <v>339.5</v>
      </c>
    </row>
    <row r="568" spans="1:3" x14ac:dyDescent="0.2">
      <c r="A568" t="s">
        <v>50</v>
      </c>
      <c r="B568">
        <v>221</v>
      </c>
      <c r="C568">
        <v>378</v>
      </c>
    </row>
    <row r="569" spans="1:3" x14ac:dyDescent="0.2">
      <c r="A569" t="s">
        <v>50</v>
      </c>
      <c r="B569">
        <v>221</v>
      </c>
      <c r="C569">
        <v>195.5</v>
      </c>
    </row>
    <row r="570" spans="1:3" x14ac:dyDescent="0.2">
      <c r="A570" t="s">
        <v>50</v>
      </c>
      <c r="B570">
        <v>221</v>
      </c>
      <c r="C570">
        <v>251.5</v>
      </c>
    </row>
    <row r="571" spans="1:3" x14ac:dyDescent="0.2">
      <c r="A571" t="s">
        <v>50</v>
      </c>
      <c r="B571">
        <v>221</v>
      </c>
      <c r="C571">
        <v>235.5</v>
      </c>
    </row>
    <row r="572" spans="1:3" x14ac:dyDescent="0.2">
      <c r="A572" t="s">
        <v>50</v>
      </c>
      <c r="B572">
        <v>221</v>
      </c>
      <c r="C572">
        <v>408</v>
      </c>
    </row>
    <row r="573" spans="1:3" x14ac:dyDescent="0.2">
      <c r="A573" t="s">
        <v>50</v>
      </c>
      <c r="B573">
        <v>221</v>
      </c>
      <c r="C573">
        <v>215</v>
      </c>
    </row>
    <row r="574" spans="1:3" x14ac:dyDescent="0.2">
      <c r="A574" t="s">
        <v>50</v>
      </c>
      <c r="B574">
        <v>221</v>
      </c>
      <c r="C574">
        <v>245</v>
      </c>
    </row>
    <row r="575" spans="1:3" x14ac:dyDescent="0.2">
      <c r="A575" t="s">
        <v>50</v>
      </c>
      <c r="B575">
        <v>221</v>
      </c>
      <c r="C575">
        <v>292.5</v>
      </c>
    </row>
    <row r="576" spans="1:3" x14ac:dyDescent="0.2">
      <c r="A576" t="s">
        <v>50</v>
      </c>
      <c r="B576">
        <v>221</v>
      </c>
      <c r="C576">
        <v>315.5</v>
      </c>
    </row>
    <row r="577" spans="1:3" x14ac:dyDescent="0.2">
      <c r="A577" t="s">
        <v>50</v>
      </c>
      <c r="B577">
        <v>221</v>
      </c>
      <c r="C577">
        <v>223</v>
      </c>
    </row>
    <row r="578" spans="1:3" x14ac:dyDescent="0.2">
      <c r="A578" t="s">
        <v>50</v>
      </c>
      <c r="B578">
        <v>221</v>
      </c>
      <c r="C578">
        <v>324.5</v>
      </c>
    </row>
    <row r="579" spans="1:3" x14ac:dyDescent="0.2">
      <c r="A579" t="s">
        <v>50</v>
      </c>
      <c r="B579">
        <v>221</v>
      </c>
      <c r="C579">
        <v>166</v>
      </c>
    </row>
    <row r="580" spans="1:3" x14ac:dyDescent="0.2">
      <c r="A580" t="s">
        <v>51</v>
      </c>
      <c r="B580">
        <v>221</v>
      </c>
      <c r="C580">
        <v>45.5</v>
      </c>
    </row>
    <row r="581" spans="1:3" x14ac:dyDescent="0.2">
      <c r="A581" t="s">
        <v>51</v>
      </c>
      <c r="B581">
        <v>221</v>
      </c>
      <c r="C581">
        <v>31</v>
      </c>
    </row>
    <row r="582" spans="1:3" x14ac:dyDescent="0.2">
      <c r="A582" t="s">
        <v>51</v>
      </c>
      <c r="B582">
        <v>221</v>
      </c>
      <c r="C582">
        <v>38.5</v>
      </c>
    </row>
    <row r="583" spans="1:3" x14ac:dyDescent="0.2">
      <c r="A583" t="s">
        <v>51</v>
      </c>
      <c r="B583">
        <v>221</v>
      </c>
      <c r="C583">
        <v>64.5</v>
      </c>
    </row>
    <row r="584" spans="1:3" x14ac:dyDescent="0.2">
      <c r="A584" t="s">
        <v>51</v>
      </c>
      <c r="B584">
        <v>221</v>
      </c>
      <c r="C584">
        <v>50</v>
      </c>
    </row>
    <row r="585" spans="1:3" x14ac:dyDescent="0.2">
      <c r="A585" t="s">
        <v>51</v>
      </c>
      <c r="B585">
        <v>221</v>
      </c>
      <c r="C585">
        <v>53.5</v>
      </c>
    </row>
    <row r="586" spans="1:3" x14ac:dyDescent="0.2">
      <c r="A586" t="s">
        <v>51</v>
      </c>
      <c r="B586">
        <v>221</v>
      </c>
      <c r="C586">
        <v>39.5</v>
      </c>
    </row>
    <row r="587" spans="1:3" x14ac:dyDescent="0.2">
      <c r="A587" t="s">
        <v>51</v>
      </c>
      <c r="B587">
        <v>221</v>
      </c>
      <c r="C587">
        <v>37</v>
      </c>
    </row>
    <row r="588" spans="1:3" x14ac:dyDescent="0.2">
      <c r="A588" t="s">
        <v>51</v>
      </c>
      <c r="B588">
        <v>221</v>
      </c>
      <c r="C588">
        <v>36.5</v>
      </c>
    </row>
    <row r="589" spans="1:3" x14ac:dyDescent="0.2">
      <c r="A589" t="s">
        <v>51</v>
      </c>
      <c r="B589">
        <v>221</v>
      </c>
      <c r="C589">
        <v>56.5</v>
      </c>
    </row>
    <row r="590" spans="1:3" x14ac:dyDescent="0.2">
      <c r="A590" t="s">
        <v>51</v>
      </c>
      <c r="B590">
        <v>221</v>
      </c>
      <c r="C590">
        <v>30</v>
      </c>
    </row>
    <row r="591" spans="1:3" x14ac:dyDescent="0.2">
      <c r="A591" t="s">
        <v>51</v>
      </c>
      <c r="B591">
        <v>221</v>
      </c>
      <c r="C591">
        <v>59.5</v>
      </c>
    </row>
    <row r="592" spans="1:3" x14ac:dyDescent="0.2">
      <c r="A592" t="s">
        <v>51</v>
      </c>
      <c r="B592">
        <v>221</v>
      </c>
      <c r="C592">
        <v>36.5</v>
      </c>
    </row>
    <row r="593" spans="1:3" x14ac:dyDescent="0.2">
      <c r="A593" t="s">
        <v>51</v>
      </c>
      <c r="B593">
        <v>221</v>
      </c>
      <c r="C593">
        <v>52.5</v>
      </c>
    </row>
    <row r="594" spans="1:3" x14ac:dyDescent="0.2">
      <c r="A594" t="s">
        <v>51</v>
      </c>
      <c r="B594">
        <v>221</v>
      </c>
      <c r="C594">
        <v>28</v>
      </c>
    </row>
    <row r="595" spans="1:3" x14ac:dyDescent="0.2">
      <c r="A595" t="s">
        <v>51</v>
      </c>
      <c r="B595">
        <v>221</v>
      </c>
      <c r="C595">
        <v>31</v>
      </c>
    </row>
    <row r="596" spans="1:3" x14ac:dyDescent="0.2">
      <c r="A596" t="s">
        <v>51</v>
      </c>
      <c r="B596">
        <v>221</v>
      </c>
      <c r="C596">
        <v>19</v>
      </c>
    </row>
    <row r="597" spans="1:3" x14ac:dyDescent="0.2">
      <c r="A597" t="s">
        <v>51</v>
      </c>
      <c r="B597">
        <v>221</v>
      </c>
      <c r="C597">
        <v>22</v>
      </c>
    </row>
    <row r="598" spans="1:3" x14ac:dyDescent="0.2">
      <c r="A598" t="s">
        <v>51</v>
      </c>
      <c r="B598">
        <v>221</v>
      </c>
      <c r="C598">
        <v>42.5</v>
      </c>
    </row>
    <row r="599" spans="1:3" x14ac:dyDescent="0.2">
      <c r="A599" t="s">
        <v>51</v>
      </c>
      <c r="B599">
        <v>221</v>
      </c>
      <c r="C599">
        <v>26</v>
      </c>
    </row>
    <row r="600" spans="1:3" x14ac:dyDescent="0.2">
      <c r="A600" t="s">
        <v>51</v>
      </c>
      <c r="B600">
        <v>221</v>
      </c>
      <c r="C600">
        <v>50</v>
      </c>
    </row>
    <row r="601" spans="1:3" x14ac:dyDescent="0.2">
      <c r="A601" t="s">
        <v>51</v>
      </c>
      <c r="B601">
        <v>221</v>
      </c>
      <c r="C601">
        <v>60.5</v>
      </c>
    </row>
    <row r="602" spans="1:3" x14ac:dyDescent="0.2">
      <c r="A602" t="s">
        <v>51</v>
      </c>
      <c r="B602">
        <v>221</v>
      </c>
      <c r="C602">
        <v>38.5</v>
      </c>
    </row>
    <row r="603" spans="1:3" x14ac:dyDescent="0.2">
      <c r="A603" t="s">
        <v>51</v>
      </c>
      <c r="B603">
        <v>221</v>
      </c>
      <c r="C603">
        <v>28</v>
      </c>
    </row>
    <row r="604" spans="1:3" x14ac:dyDescent="0.2">
      <c r="A604" t="s">
        <v>51</v>
      </c>
      <c r="B604">
        <v>221</v>
      </c>
      <c r="C604">
        <v>35</v>
      </c>
    </row>
    <row r="605" spans="1:3" x14ac:dyDescent="0.2">
      <c r="A605" t="s">
        <v>51</v>
      </c>
      <c r="B605">
        <v>221</v>
      </c>
      <c r="C605">
        <v>29.5</v>
      </c>
    </row>
    <row r="606" spans="1:3" x14ac:dyDescent="0.2">
      <c r="A606" t="s">
        <v>51</v>
      </c>
      <c r="B606">
        <v>221</v>
      </c>
      <c r="C606">
        <v>45.5</v>
      </c>
    </row>
    <row r="607" spans="1:3" x14ac:dyDescent="0.2">
      <c r="A607" t="s">
        <v>51</v>
      </c>
      <c r="B607">
        <v>221</v>
      </c>
      <c r="C607">
        <v>47</v>
      </c>
    </row>
    <row r="608" spans="1:3" x14ac:dyDescent="0.2">
      <c r="A608" t="s">
        <v>51</v>
      </c>
      <c r="B608">
        <v>221</v>
      </c>
      <c r="C608">
        <v>75.5</v>
      </c>
    </row>
    <row r="609" spans="1:3" x14ac:dyDescent="0.2">
      <c r="A609" t="s">
        <v>51</v>
      </c>
      <c r="B609">
        <v>221</v>
      </c>
      <c r="C609">
        <v>42.5</v>
      </c>
    </row>
    <row r="610" spans="1:3" x14ac:dyDescent="0.2">
      <c r="A610" t="s">
        <v>51</v>
      </c>
      <c r="B610">
        <v>221</v>
      </c>
      <c r="C610">
        <v>50.5</v>
      </c>
    </row>
    <row r="611" spans="1:3" x14ac:dyDescent="0.2">
      <c r="A611" t="s">
        <v>51</v>
      </c>
      <c r="B611">
        <v>221</v>
      </c>
      <c r="C611">
        <v>25</v>
      </c>
    </row>
    <row r="612" spans="1:3" x14ac:dyDescent="0.2">
      <c r="A612" t="s">
        <v>51</v>
      </c>
      <c r="B612">
        <v>221</v>
      </c>
      <c r="C612">
        <v>18.5</v>
      </c>
    </row>
    <row r="613" spans="1:3" x14ac:dyDescent="0.2">
      <c r="A613" t="s">
        <v>51</v>
      </c>
      <c r="B613">
        <v>221</v>
      </c>
      <c r="C613">
        <v>56.5</v>
      </c>
    </row>
    <row r="614" spans="1:3" x14ac:dyDescent="0.2">
      <c r="A614" t="s">
        <v>51</v>
      </c>
      <c r="B614">
        <v>221</v>
      </c>
      <c r="C614">
        <v>37</v>
      </c>
    </row>
    <row r="615" spans="1:3" x14ac:dyDescent="0.2">
      <c r="A615" t="s">
        <v>51</v>
      </c>
      <c r="B615">
        <v>221</v>
      </c>
      <c r="C615">
        <v>67.5</v>
      </c>
    </row>
    <row r="616" spans="1:3" x14ac:dyDescent="0.2">
      <c r="A616" t="s">
        <v>51</v>
      </c>
      <c r="B616">
        <v>221</v>
      </c>
      <c r="C616">
        <v>43.5</v>
      </c>
    </row>
    <row r="617" spans="1:3" x14ac:dyDescent="0.2">
      <c r="A617" t="s">
        <v>51</v>
      </c>
      <c r="B617">
        <v>221</v>
      </c>
      <c r="C617">
        <v>23.5</v>
      </c>
    </row>
    <row r="618" spans="1:3" x14ac:dyDescent="0.2">
      <c r="A618" t="s">
        <v>51</v>
      </c>
      <c r="B618">
        <v>221</v>
      </c>
      <c r="C618">
        <v>35</v>
      </c>
    </row>
    <row r="619" spans="1:3" x14ac:dyDescent="0.2">
      <c r="A619" t="s">
        <v>51</v>
      </c>
      <c r="B619">
        <v>221</v>
      </c>
      <c r="C619">
        <v>22.5</v>
      </c>
    </row>
    <row r="620" spans="1:3" x14ac:dyDescent="0.2">
      <c r="A620" t="s">
        <v>50</v>
      </c>
      <c r="B620">
        <v>229</v>
      </c>
      <c r="C620">
        <v>442</v>
      </c>
    </row>
    <row r="621" spans="1:3" x14ac:dyDescent="0.2">
      <c r="A621" t="s">
        <v>50</v>
      </c>
      <c r="B621">
        <v>229</v>
      </c>
      <c r="C621">
        <v>244.5</v>
      </c>
    </row>
    <row r="622" spans="1:3" x14ac:dyDescent="0.2">
      <c r="A622" t="s">
        <v>50</v>
      </c>
      <c r="B622">
        <v>229</v>
      </c>
      <c r="C622">
        <v>453</v>
      </c>
    </row>
    <row r="623" spans="1:3" x14ac:dyDescent="0.2">
      <c r="A623" t="s">
        <v>50</v>
      </c>
      <c r="B623">
        <v>229</v>
      </c>
      <c r="C623">
        <v>337.5</v>
      </c>
    </row>
    <row r="624" spans="1:3" x14ac:dyDescent="0.2">
      <c r="A624" t="s">
        <v>50</v>
      </c>
      <c r="B624">
        <v>229</v>
      </c>
      <c r="C624">
        <v>237</v>
      </c>
    </row>
    <row r="625" spans="1:3" x14ac:dyDescent="0.2">
      <c r="A625" t="s">
        <v>50</v>
      </c>
      <c r="B625">
        <v>229</v>
      </c>
      <c r="C625">
        <v>329.5</v>
      </c>
    </row>
    <row r="626" spans="1:3" x14ac:dyDescent="0.2">
      <c r="A626" t="s">
        <v>50</v>
      </c>
      <c r="B626">
        <v>229</v>
      </c>
      <c r="C626">
        <v>358.5</v>
      </c>
    </row>
    <row r="627" spans="1:3" x14ac:dyDescent="0.2">
      <c r="A627" t="s">
        <v>50</v>
      </c>
      <c r="B627">
        <v>229</v>
      </c>
      <c r="C627">
        <v>378.5</v>
      </c>
    </row>
    <row r="628" spans="1:3" x14ac:dyDescent="0.2">
      <c r="A628" t="s">
        <v>50</v>
      </c>
      <c r="B628">
        <v>229</v>
      </c>
      <c r="C628">
        <v>379</v>
      </c>
    </row>
    <row r="629" spans="1:3" x14ac:dyDescent="0.2">
      <c r="A629" t="s">
        <v>50</v>
      </c>
      <c r="B629">
        <v>229</v>
      </c>
      <c r="C629">
        <v>436.5</v>
      </c>
    </row>
    <row r="630" spans="1:3" x14ac:dyDescent="0.2">
      <c r="A630" t="s">
        <v>50</v>
      </c>
      <c r="B630">
        <v>229</v>
      </c>
      <c r="C630">
        <v>377</v>
      </c>
    </row>
    <row r="631" spans="1:3" x14ac:dyDescent="0.2">
      <c r="A631" t="s">
        <v>50</v>
      </c>
      <c r="B631">
        <v>229</v>
      </c>
      <c r="C631">
        <v>349</v>
      </c>
    </row>
    <row r="632" spans="1:3" x14ac:dyDescent="0.2">
      <c r="A632" t="s">
        <v>50</v>
      </c>
      <c r="B632">
        <v>229</v>
      </c>
      <c r="C632">
        <v>477</v>
      </c>
    </row>
    <row r="633" spans="1:3" x14ac:dyDescent="0.2">
      <c r="A633" t="s">
        <v>50</v>
      </c>
      <c r="B633">
        <v>229</v>
      </c>
      <c r="C633">
        <v>328</v>
      </c>
    </row>
    <row r="634" spans="1:3" x14ac:dyDescent="0.2">
      <c r="A634" t="s">
        <v>50</v>
      </c>
      <c r="B634">
        <v>229</v>
      </c>
      <c r="C634">
        <v>214.5</v>
      </c>
    </row>
    <row r="635" spans="1:3" x14ac:dyDescent="0.2">
      <c r="A635" t="s">
        <v>50</v>
      </c>
      <c r="B635">
        <v>229</v>
      </c>
      <c r="C635">
        <v>339.5</v>
      </c>
    </row>
    <row r="636" spans="1:3" x14ac:dyDescent="0.2">
      <c r="A636" t="s">
        <v>50</v>
      </c>
      <c r="B636">
        <v>229</v>
      </c>
      <c r="C636">
        <v>213</v>
      </c>
    </row>
    <row r="637" spans="1:3" x14ac:dyDescent="0.2">
      <c r="A637" t="s">
        <v>50</v>
      </c>
      <c r="B637">
        <v>229</v>
      </c>
      <c r="C637">
        <v>183.5</v>
      </c>
    </row>
    <row r="638" spans="1:3" x14ac:dyDescent="0.2">
      <c r="A638" t="s">
        <v>50</v>
      </c>
      <c r="B638">
        <v>229</v>
      </c>
      <c r="C638">
        <v>344</v>
      </c>
    </row>
    <row r="639" spans="1:3" x14ac:dyDescent="0.2">
      <c r="A639" t="s">
        <v>50</v>
      </c>
      <c r="B639">
        <v>229</v>
      </c>
      <c r="C639">
        <v>306</v>
      </c>
    </row>
    <row r="640" spans="1:3" x14ac:dyDescent="0.2">
      <c r="A640" t="s">
        <v>50</v>
      </c>
      <c r="B640">
        <v>229</v>
      </c>
      <c r="C640">
        <v>377.5</v>
      </c>
    </row>
    <row r="641" spans="1:3" x14ac:dyDescent="0.2">
      <c r="A641" t="s">
        <v>50</v>
      </c>
      <c r="B641">
        <v>229</v>
      </c>
      <c r="C641">
        <v>233</v>
      </c>
    </row>
    <row r="642" spans="1:3" x14ac:dyDescent="0.2">
      <c r="A642" t="s">
        <v>50</v>
      </c>
      <c r="B642">
        <v>229</v>
      </c>
      <c r="C642">
        <v>182</v>
      </c>
    </row>
    <row r="643" spans="1:3" x14ac:dyDescent="0.2">
      <c r="A643" t="s">
        <v>50</v>
      </c>
      <c r="B643">
        <v>229</v>
      </c>
      <c r="C643">
        <v>385</v>
      </c>
    </row>
    <row r="644" spans="1:3" x14ac:dyDescent="0.2">
      <c r="A644" t="s">
        <v>50</v>
      </c>
      <c r="B644">
        <v>229</v>
      </c>
      <c r="C644">
        <v>157.5</v>
      </c>
    </row>
    <row r="645" spans="1:3" x14ac:dyDescent="0.2">
      <c r="A645" t="s">
        <v>50</v>
      </c>
      <c r="B645">
        <v>229</v>
      </c>
      <c r="C645">
        <v>284</v>
      </c>
    </row>
    <row r="646" spans="1:3" x14ac:dyDescent="0.2">
      <c r="A646" t="s">
        <v>50</v>
      </c>
      <c r="B646">
        <v>229</v>
      </c>
      <c r="C646">
        <v>254</v>
      </c>
    </row>
    <row r="647" spans="1:3" x14ac:dyDescent="0.2">
      <c r="A647" t="s">
        <v>50</v>
      </c>
      <c r="B647">
        <v>229</v>
      </c>
      <c r="C647">
        <v>407.5</v>
      </c>
    </row>
    <row r="648" spans="1:3" x14ac:dyDescent="0.2">
      <c r="A648" t="s">
        <v>50</v>
      </c>
      <c r="B648">
        <v>229</v>
      </c>
      <c r="C648">
        <v>319.5</v>
      </c>
    </row>
    <row r="649" spans="1:3" x14ac:dyDescent="0.2">
      <c r="A649" t="s">
        <v>50</v>
      </c>
      <c r="B649">
        <v>229</v>
      </c>
      <c r="C649">
        <v>255.5</v>
      </c>
    </row>
    <row r="650" spans="1:3" x14ac:dyDescent="0.2">
      <c r="A650" t="s">
        <v>50</v>
      </c>
      <c r="B650">
        <v>229</v>
      </c>
      <c r="C650">
        <v>449</v>
      </c>
    </row>
    <row r="651" spans="1:3" x14ac:dyDescent="0.2">
      <c r="A651" t="s">
        <v>50</v>
      </c>
      <c r="B651">
        <v>229</v>
      </c>
      <c r="C651">
        <v>366</v>
      </c>
    </row>
    <row r="652" spans="1:3" x14ac:dyDescent="0.2">
      <c r="A652" t="s">
        <v>50</v>
      </c>
      <c r="B652">
        <v>229</v>
      </c>
      <c r="C652">
        <v>360</v>
      </c>
    </row>
    <row r="653" spans="1:3" x14ac:dyDescent="0.2">
      <c r="A653" t="s">
        <v>50</v>
      </c>
      <c r="B653">
        <v>229</v>
      </c>
      <c r="C653">
        <v>152.5</v>
      </c>
    </row>
    <row r="654" spans="1:3" x14ac:dyDescent="0.2">
      <c r="A654" t="s">
        <v>50</v>
      </c>
      <c r="B654">
        <v>229</v>
      </c>
      <c r="C654">
        <v>389.5</v>
      </c>
    </row>
    <row r="655" spans="1:3" x14ac:dyDescent="0.2">
      <c r="A655" t="s">
        <v>51</v>
      </c>
      <c r="B655">
        <v>229</v>
      </c>
      <c r="C655">
        <v>31</v>
      </c>
    </row>
    <row r="656" spans="1:3" x14ac:dyDescent="0.2">
      <c r="A656" t="s">
        <v>51</v>
      </c>
      <c r="B656">
        <v>229</v>
      </c>
      <c r="C656">
        <v>30.5</v>
      </c>
    </row>
    <row r="657" spans="1:3" x14ac:dyDescent="0.2">
      <c r="A657" t="s">
        <v>51</v>
      </c>
      <c r="B657">
        <v>229</v>
      </c>
      <c r="C657">
        <v>73.5</v>
      </c>
    </row>
    <row r="658" spans="1:3" x14ac:dyDescent="0.2">
      <c r="A658" t="s">
        <v>51</v>
      </c>
      <c r="B658">
        <v>229</v>
      </c>
      <c r="C658">
        <v>46</v>
      </c>
    </row>
    <row r="659" spans="1:3" x14ac:dyDescent="0.2">
      <c r="A659" t="s">
        <v>51</v>
      </c>
      <c r="B659">
        <v>229</v>
      </c>
      <c r="C659">
        <v>45.5</v>
      </c>
    </row>
    <row r="660" spans="1:3" x14ac:dyDescent="0.2">
      <c r="A660" t="s">
        <v>51</v>
      </c>
      <c r="B660">
        <v>229</v>
      </c>
      <c r="C660">
        <v>38.5</v>
      </c>
    </row>
    <row r="661" spans="1:3" x14ac:dyDescent="0.2">
      <c r="A661" t="s">
        <v>51</v>
      </c>
      <c r="B661">
        <v>229</v>
      </c>
      <c r="C661">
        <v>35.5</v>
      </c>
    </row>
    <row r="662" spans="1:3" x14ac:dyDescent="0.2">
      <c r="A662" t="s">
        <v>51</v>
      </c>
      <c r="B662">
        <v>229</v>
      </c>
      <c r="C662">
        <v>23</v>
      </c>
    </row>
    <row r="663" spans="1:3" x14ac:dyDescent="0.2">
      <c r="A663" t="s">
        <v>51</v>
      </c>
      <c r="B663">
        <v>229</v>
      </c>
      <c r="C663">
        <v>40.5</v>
      </c>
    </row>
    <row r="664" spans="1:3" x14ac:dyDescent="0.2">
      <c r="A664" t="s">
        <v>51</v>
      </c>
      <c r="B664">
        <v>229</v>
      </c>
      <c r="C664">
        <v>43.5</v>
      </c>
    </row>
    <row r="665" spans="1:3" x14ac:dyDescent="0.2">
      <c r="A665" t="s">
        <v>51</v>
      </c>
      <c r="B665">
        <v>229</v>
      </c>
      <c r="C665">
        <v>40</v>
      </c>
    </row>
    <row r="666" spans="1:3" x14ac:dyDescent="0.2">
      <c r="A666" t="s">
        <v>51</v>
      </c>
      <c r="B666">
        <v>229</v>
      </c>
      <c r="C666">
        <v>42</v>
      </c>
    </row>
    <row r="667" spans="1:3" x14ac:dyDescent="0.2">
      <c r="A667" t="s">
        <v>51</v>
      </c>
      <c r="B667">
        <v>229</v>
      </c>
      <c r="C667">
        <v>24.5</v>
      </c>
    </row>
    <row r="668" spans="1:3" x14ac:dyDescent="0.2">
      <c r="A668" t="s">
        <v>51</v>
      </c>
      <c r="B668">
        <v>229</v>
      </c>
      <c r="C668">
        <v>29</v>
      </c>
    </row>
    <row r="669" spans="1:3" x14ac:dyDescent="0.2">
      <c r="A669" t="s">
        <v>51</v>
      </c>
      <c r="B669">
        <v>229</v>
      </c>
      <c r="C669">
        <v>36.5</v>
      </c>
    </row>
    <row r="670" spans="1:3" x14ac:dyDescent="0.2">
      <c r="A670" t="s">
        <v>51</v>
      </c>
      <c r="B670">
        <v>229</v>
      </c>
      <c r="C670">
        <v>35.5</v>
      </c>
    </row>
    <row r="671" spans="1:3" x14ac:dyDescent="0.2">
      <c r="A671" t="s">
        <v>51</v>
      </c>
      <c r="B671">
        <v>229</v>
      </c>
      <c r="C671">
        <v>26.5</v>
      </c>
    </row>
    <row r="672" spans="1:3" x14ac:dyDescent="0.2">
      <c r="A672" t="s">
        <v>51</v>
      </c>
      <c r="B672">
        <v>229</v>
      </c>
      <c r="C672">
        <v>52.5</v>
      </c>
    </row>
    <row r="673" spans="1:3" x14ac:dyDescent="0.2">
      <c r="A673" t="s">
        <v>51</v>
      </c>
      <c r="B673">
        <v>229</v>
      </c>
      <c r="C673">
        <v>61.5</v>
      </c>
    </row>
    <row r="674" spans="1:3" x14ac:dyDescent="0.2">
      <c r="A674" t="s">
        <v>51</v>
      </c>
      <c r="B674">
        <v>229</v>
      </c>
      <c r="C674">
        <v>39</v>
      </c>
    </row>
    <row r="675" spans="1:3" x14ac:dyDescent="0.2">
      <c r="A675" t="s">
        <v>51</v>
      </c>
      <c r="B675">
        <v>229</v>
      </c>
      <c r="C675">
        <v>53.5</v>
      </c>
    </row>
    <row r="676" spans="1:3" x14ac:dyDescent="0.2">
      <c r="A676" t="s">
        <v>51</v>
      </c>
      <c r="B676">
        <v>229</v>
      </c>
      <c r="C676">
        <v>21</v>
      </c>
    </row>
    <row r="677" spans="1:3" x14ac:dyDescent="0.2">
      <c r="A677" t="s">
        <v>51</v>
      </c>
      <c r="B677">
        <v>229</v>
      </c>
      <c r="C677">
        <v>19</v>
      </c>
    </row>
    <row r="678" spans="1:3" x14ac:dyDescent="0.2">
      <c r="A678" t="s">
        <v>51</v>
      </c>
      <c r="B678">
        <v>229</v>
      </c>
      <c r="C678">
        <v>49.5</v>
      </c>
    </row>
    <row r="679" spans="1:3" x14ac:dyDescent="0.2">
      <c r="A679" t="s">
        <v>51</v>
      </c>
      <c r="B679">
        <v>229</v>
      </c>
      <c r="C679">
        <v>38.5</v>
      </c>
    </row>
    <row r="680" spans="1:3" x14ac:dyDescent="0.2">
      <c r="A680" t="s">
        <v>51</v>
      </c>
      <c r="B680">
        <v>229</v>
      </c>
      <c r="C680">
        <v>56.5</v>
      </c>
    </row>
    <row r="681" spans="1:3" x14ac:dyDescent="0.2">
      <c r="A681" t="s">
        <v>51</v>
      </c>
      <c r="B681">
        <v>229</v>
      </c>
      <c r="C681">
        <v>48.5</v>
      </c>
    </row>
    <row r="682" spans="1:3" x14ac:dyDescent="0.2">
      <c r="A682" t="s">
        <v>51</v>
      </c>
      <c r="B682">
        <v>229</v>
      </c>
      <c r="C682">
        <v>29.5</v>
      </c>
    </row>
    <row r="683" spans="1:3" x14ac:dyDescent="0.2">
      <c r="A683" t="s">
        <v>51</v>
      </c>
      <c r="B683">
        <v>229</v>
      </c>
      <c r="C683">
        <v>24.5</v>
      </c>
    </row>
    <row r="684" spans="1:3" x14ac:dyDescent="0.2">
      <c r="A684" t="s">
        <v>51</v>
      </c>
      <c r="B684">
        <v>229</v>
      </c>
      <c r="C684">
        <v>26.5</v>
      </c>
    </row>
    <row r="685" spans="1:3" x14ac:dyDescent="0.2">
      <c r="A685" t="s">
        <v>51</v>
      </c>
      <c r="B685">
        <v>229</v>
      </c>
      <c r="C685">
        <v>34.5</v>
      </c>
    </row>
    <row r="686" spans="1:3" x14ac:dyDescent="0.2">
      <c r="A686" t="s">
        <v>51</v>
      </c>
      <c r="B686">
        <v>229</v>
      </c>
      <c r="C686">
        <v>52</v>
      </c>
    </row>
    <row r="687" spans="1:3" x14ac:dyDescent="0.2">
      <c r="A687" t="s">
        <v>51</v>
      </c>
      <c r="B687">
        <v>229</v>
      </c>
      <c r="C687">
        <v>80</v>
      </c>
    </row>
    <row r="688" spans="1:3" x14ac:dyDescent="0.2">
      <c r="A688" t="s">
        <v>51</v>
      </c>
      <c r="B688">
        <v>229</v>
      </c>
      <c r="C688">
        <v>33</v>
      </c>
    </row>
    <row r="689" spans="1:3" x14ac:dyDescent="0.2">
      <c r="A689" t="s">
        <v>51</v>
      </c>
      <c r="B689">
        <v>229</v>
      </c>
      <c r="C689">
        <v>24.5</v>
      </c>
    </row>
    <row r="690" spans="1:3" x14ac:dyDescent="0.2">
      <c r="A690" t="s">
        <v>51</v>
      </c>
      <c r="B690">
        <v>229</v>
      </c>
      <c r="C690">
        <v>32</v>
      </c>
    </row>
    <row r="691" spans="1:3" x14ac:dyDescent="0.2">
      <c r="A691" t="s">
        <v>51</v>
      </c>
      <c r="B691">
        <v>229</v>
      </c>
      <c r="C691">
        <v>14.5</v>
      </c>
    </row>
    <row r="692" spans="1:3" x14ac:dyDescent="0.2">
      <c r="A692" t="s">
        <v>50</v>
      </c>
      <c r="B692">
        <v>236</v>
      </c>
      <c r="C692">
        <v>485.5</v>
      </c>
    </row>
    <row r="693" spans="1:3" x14ac:dyDescent="0.2">
      <c r="A693" t="s">
        <v>50</v>
      </c>
      <c r="B693">
        <v>236</v>
      </c>
      <c r="C693">
        <v>343.5</v>
      </c>
    </row>
    <row r="694" spans="1:3" x14ac:dyDescent="0.2">
      <c r="A694" t="s">
        <v>50</v>
      </c>
      <c r="B694">
        <v>236</v>
      </c>
      <c r="C694">
        <v>410</v>
      </c>
    </row>
    <row r="695" spans="1:3" x14ac:dyDescent="0.2">
      <c r="A695" t="s">
        <v>50</v>
      </c>
      <c r="B695">
        <v>236</v>
      </c>
      <c r="C695">
        <v>424.5</v>
      </c>
    </row>
    <row r="696" spans="1:3" x14ac:dyDescent="0.2">
      <c r="A696" t="s">
        <v>50</v>
      </c>
      <c r="B696">
        <v>236</v>
      </c>
      <c r="C696">
        <v>435</v>
      </c>
    </row>
    <row r="697" spans="1:3" x14ac:dyDescent="0.2">
      <c r="A697" t="s">
        <v>50</v>
      </c>
      <c r="B697">
        <v>236</v>
      </c>
      <c r="C697">
        <v>233</v>
      </c>
    </row>
    <row r="698" spans="1:3" x14ac:dyDescent="0.2">
      <c r="A698" t="s">
        <v>50</v>
      </c>
      <c r="B698">
        <v>236</v>
      </c>
      <c r="C698">
        <v>394</v>
      </c>
    </row>
    <row r="699" spans="1:3" x14ac:dyDescent="0.2">
      <c r="A699" t="s">
        <v>50</v>
      </c>
      <c r="B699">
        <v>236</v>
      </c>
      <c r="C699">
        <v>487.5</v>
      </c>
    </row>
    <row r="700" spans="1:3" x14ac:dyDescent="0.2">
      <c r="A700" t="s">
        <v>50</v>
      </c>
      <c r="B700">
        <v>236</v>
      </c>
      <c r="C700">
        <v>154.5</v>
      </c>
    </row>
    <row r="701" spans="1:3" x14ac:dyDescent="0.2">
      <c r="A701" t="s">
        <v>50</v>
      </c>
      <c r="B701">
        <v>236</v>
      </c>
      <c r="C701">
        <v>506.5</v>
      </c>
    </row>
    <row r="702" spans="1:3" x14ac:dyDescent="0.2">
      <c r="A702" t="s">
        <v>50</v>
      </c>
      <c r="B702">
        <v>236</v>
      </c>
      <c r="C702">
        <v>423</v>
      </c>
    </row>
    <row r="703" spans="1:3" x14ac:dyDescent="0.2">
      <c r="A703" t="s">
        <v>50</v>
      </c>
      <c r="B703">
        <v>236</v>
      </c>
      <c r="C703">
        <v>330</v>
      </c>
    </row>
    <row r="704" spans="1:3" x14ac:dyDescent="0.2">
      <c r="A704" t="s">
        <v>50</v>
      </c>
      <c r="B704">
        <v>236</v>
      </c>
      <c r="C704">
        <v>343</v>
      </c>
    </row>
    <row r="705" spans="1:3" x14ac:dyDescent="0.2">
      <c r="A705" t="s">
        <v>50</v>
      </c>
      <c r="B705">
        <v>236</v>
      </c>
      <c r="C705">
        <v>219</v>
      </c>
    </row>
    <row r="706" spans="1:3" x14ac:dyDescent="0.2">
      <c r="A706" t="s">
        <v>50</v>
      </c>
      <c r="B706">
        <v>236</v>
      </c>
      <c r="C706">
        <v>375.5</v>
      </c>
    </row>
    <row r="707" spans="1:3" x14ac:dyDescent="0.2">
      <c r="A707" t="s">
        <v>50</v>
      </c>
      <c r="B707">
        <v>236</v>
      </c>
      <c r="C707">
        <v>404.5</v>
      </c>
    </row>
    <row r="708" spans="1:3" x14ac:dyDescent="0.2">
      <c r="A708" t="s">
        <v>50</v>
      </c>
      <c r="B708">
        <v>236</v>
      </c>
      <c r="C708">
        <v>254.5</v>
      </c>
    </row>
    <row r="709" spans="1:3" x14ac:dyDescent="0.2">
      <c r="A709" t="s">
        <v>50</v>
      </c>
      <c r="B709">
        <v>236</v>
      </c>
      <c r="C709">
        <v>564.5</v>
      </c>
    </row>
    <row r="710" spans="1:3" x14ac:dyDescent="0.2">
      <c r="A710" t="s">
        <v>50</v>
      </c>
      <c r="B710">
        <v>236</v>
      </c>
      <c r="C710">
        <v>295</v>
      </c>
    </row>
    <row r="711" spans="1:3" x14ac:dyDescent="0.2">
      <c r="A711" t="s">
        <v>50</v>
      </c>
      <c r="B711">
        <v>236</v>
      </c>
      <c r="C711">
        <v>265.5</v>
      </c>
    </row>
    <row r="712" spans="1:3" x14ac:dyDescent="0.2">
      <c r="A712" t="s">
        <v>50</v>
      </c>
      <c r="B712">
        <v>236</v>
      </c>
      <c r="C712">
        <v>240</v>
      </c>
    </row>
    <row r="713" spans="1:3" x14ac:dyDescent="0.2">
      <c r="A713" t="s">
        <v>50</v>
      </c>
      <c r="B713">
        <v>236</v>
      </c>
      <c r="C713">
        <v>190</v>
      </c>
    </row>
    <row r="714" spans="1:3" x14ac:dyDescent="0.2">
      <c r="A714" t="s">
        <v>50</v>
      </c>
      <c r="B714">
        <v>236</v>
      </c>
      <c r="C714">
        <v>247.5</v>
      </c>
    </row>
    <row r="715" spans="1:3" x14ac:dyDescent="0.2">
      <c r="A715" t="s">
        <v>50</v>
      </c>
      <c r="B715">
        <v>236</v>
      </c>
      <c r="C715">
        <v>196</v>
      </c>
    </row>
    <row r="716" spans="1:3" x14ac:dyDescent="0.2">
      <c r="A716" t="s">
        <v>50</v>
      </c>
      <c r="B716">
        <v>236</v>
      </c>
      <c r="C716">
        <v>290</v>
      </c>
    </row>
    <row r="717" spans="1:3" x14ac:dyDescent="0.2">
      <c r="A717" t="s">
        <v>50</v>
      </c>
      <c r="B717">
        <v>236</v>
      </c>
      <c r="C717">
        <v>195.5</v>
      </c>
    </row>
    <row r="718" spans="1:3" x14ac:dyDescent="0.2">
      <c r="A718" t="s">
        <v>50</v>
      </c>
      <c r="B718">
        <v>236</v>
      </c>
      <c r="C718">
        <v>476</v>
      </c>
    </row>
    <row r="719" spans="1:3" x14ac:dyDescent="0.2">
      <c r="A719" t="s">
        <v>50</v>
      </c>
      <c r="B719">
        <v>236</v>
      </c>
      <c r="C719">
        <v>392.5</v>
      </c>
    </row>
    <row r="720" spans="1:3" x14ac:dyDescent="0.2">
      <c r="A720" t="s">
        <v>50</v>
      </c>
      <c r="B720">
        <v>236</v>
      </c>
      <c r="C720">
        <v>338.5</v>
      </c>
    </row>
    <row r="721" spans="1:3" x14ac:dyDescent="0.2">
      <c r="A721" t="s">
        <v>50</v>
      </c>
      <c r="B721">
        <v>236</v>
      </c>
      <c r="C721">
        <v>346.5</v>
      </c>
    </row>
    <row r="722" spans="1:3" x14ac:dyDescent="0.2">
      <c r="A722" t="s">
        <v>50</v>
      </c>
      <c r="B722">
        <v>236</v>
      </c>
      <c r="C722">
        <v>446.5</v>
      </c>
    </row>
    <row r="723" spans="1:3" x14ac:dyDescent="0.2">
      <c r="A723" t="s">
        <v>50</v>
      </c>
      <c r="B723">
        <v>236</v>
      </c>
      <c r="C723">
        <v>490</v>
      </c>
    </row>
    <row r="724" spans="1:3" x14ac:dyDescent="0.2">
      <c r="A724" t="s">
        <v>50</v>
      </c>
      <c r="B724">
        <v>236</v>
      </c>
      <c r="C724">
        <v>376</v>
      </c>
    </row>
    <row r="725" spans="1:3" x14ac:dyDescent="0.2">
      <c r="A725" t="s">
        <v>51</v>
      </c>
      <c r="B725">
        <v>236</v>
      </c>
      <c r="C725">
        <v>40</v>
      </c>
    </row>
    <row r="726" spans="1:3" x14ac:dyDescent="0.2">
      <c r="A726" t="s">
        <v>51</v>
      </c>
      <c r="B726">
        <v>236</v>
      </c>
      <c r="C726">
        <v>52.5</v>
      </c>
    </row>
    <row r="727" spans="1:3" x14ac:dyDescent="0.2">
      <c r="A727" t="s">
        <v>51</v>
      </c>
      <c r="B727">
        <v>236</v>
      </c>
      <c r="C727">
        <v>71.5</v>
      </c>
    </row>
    <row r="728" spans="1:3" x14ac:dyDescent="0.2">
      <c r="A728" t="s">
        <v>51</v>
      </c>
      <c r="B728">
        <v>236</v>
      </c>
      <c r="C728">
        <v>37.5</v>
      </c>
    </row>
    <row r="729" spans="1:3" x14ac:dyDescent="0.2">
      <c r="A729" t="s">
        <v>51</v>
      </c>
      <c r="B729">
        <v>236</v>
      </c>
      <c r="C729">
        <v>48</v>
      </c>
    </row>
    <row r="730" spans="1:3" x14ac:dyDescent="0.2">
      <c r="A730" t="s">
        <v>51</v>
      </c>
      <c r="B730">
        <v>236</v>
      </c>
      <c r="C730">
        <v>25.5</v>
      </c>
    </row>
    <row r="731" spans="1:3" x14ac:dyDescent="0.2">
      <c r="A731" t="s">
        <v>51</v>
      </c>
      <c r="B731">
        <v>236</v>
      </c>
      <c r="C731">
        <v>34</v>
      </c>
    </row>
    <row r="732" spans="1:3" x14ac:dyDescent="0.2">
      <c r="A732" t="s">
        <v>51</v>
      </c>
      <c r="B732">
        <v>236</v>
      </c>
      <c r="C732">
        <v>48</v>
      </c>
    </row>
    <row r="733" spans="1:3" x14ac:dyDescent="0.2">
      <c r="A733" t="s">
        <v>51</v>
      </c>
      <c r="B733">
        <v>236</v>
      </c>
      <c r="C733">
        <v>59</v>
      </c>
    </row>
    <row r="734" spans="1:3" x14ac:dyDescent="0.2">
      <c r="A734" t="s">
        <v>51</v>
      </c>
      <c r="B734">
        <v>236</v>
      </c>
      <c r="C734">
        <v>82</v>
      </c>
    </row>
    <row r="735" spans="1:3" x14ac:dyDescent="0.2">
      <c r="A735" t="s">
        <v>51</v>
      </c>
      <c r="B735">
        <v>236</v>
      </c>
      <c r="C735">
        <v>42</v>
      </c>
    </row>
    <row r="736" spans="1:3" x14ac:dyDescent="0.2">
      <c r="A736" t="s">
        <v>51</v>
      </c>
      <c r="B736">
        <v>236</v>
      </c>
      <c r="C736">
        <v>26.5</v>
      </c>
    </row>
    <row r="737" spans="1:3" x14ac:dyDescent="0.2">
      <c r="A737" t="s">
        <v>51</v>
      </c>
      <c r="B737">
        <v>236</v>
      </c>
      <c r="C737">
        <v>34.5</v>
      </c>
    </row>
    <row r="738" spans="1:3" x14ac:dyDescent="0.2">
      <c r="A738" t="s">
        <v>51</v>
      </c>
      <c r="B738">
        <v>236</v>
      </c>
      <c r="C738">
        <v>20.5</v>
      </c>
    </row>
    <row r="739" spans="1:3" x14ac:dyDescent="0.2">
      <c r="A739" t="s">
        <v>51</v>
      </c>
      <c r="B739">
        <v>236</v>
      </c>
      <c r="C739">
        <v>28.5</v>
      </c>
    </row>
    <row r="740" spans="1:3" x14ac:dyDescent="0.2">
      <c r="A740" t="s">
        <v>51</v>
      </c>
      <c r="B740">
        <v>236</v>
      </c>
      <c r="C740">
        <v>35</v>
      </c>
    </row>
    <row r="741" spans="1:3" x14ac:dyDescent="0.2">
      <c r="A741" t="s">
        <v>51</v>
      </c>
      <c r="B741">
        <v>236</v>
      </c>
      <c r="C741">
        <v>53</v>
      </c>
    </row>
    <row r="742" spans="1:3" x14ac:dyDescent="0.2">
      <c r="A742" t="s">
        <v>51</v>
      </c>
      <c r="B742">
        <v>236</v>
      </c>
      <c r="C742">
        <v>51</v>
      </c>
    </row>
    <row r="743" spans="1:3" x14ac:dyDescent="0.2">
      <c r="A743" t="s">
        <v>51</v>
      </c>
      <c r="B743">
        <v>236</v>
      </c>
      <c r="C743">
        <v>23.5</v>
      </c>
    </row>
    <row r="744" spans="1:3" x14ac:dyDescent="0.2">
      <c r="A744" t="s">
        <v>51</v>
      </c>
      <c r="B744">
        <v>236</v>
      </c>
      <c r="C744">
        <v>24</v>
      </c>
    </row>
    <row r="745" spans="1:3" x14ac:dyDescent="0.2">
      <c r="A745" t="s">
        <v>51</v>
      </c>
      <c r="B745">
        <v>236</v>
      </c>
      <c r="C745">
        <v>21.5</v>
      </c>
    </row>
    <row r="746" spans="1:3" x14ac:dyDescent="0.2">
      <c r="A746" t="s">
        <v>51</v>
      </c>
      <c r="B746">
        <v>236</v>
      </c>
      <c r="C746">
        <v>25</v>
      </c>
    </row>
    <row r="747" spans="1:3" x14ac:dyDescent="0.2">
      <c r="A747" t="s">
        <v>51</v>
      </c>
      <c r="B747">
        <v>236</v>
      </c>
      <c r="C747">
        <v>39.5</v>
      </c>
    </row>
    <row r="748" spans="1:3" x14ac:dyDescent="0.2">
      <c r="A748" t="s">
        <v>51</v>
      </c>
      <c r="B748">
        <v>236</v>
      </c>
      <c r="C748">
        <v>43.5</v>
      </c>
    </row>
    <row r="749" spans="1:3" x14ac:dyDescent="0.2">
      <c r="A749" t="s">
        <v>51</v>
      </c>
      <c r="B749">
        <v>236</v>
      </c>
      <c r="C749">
        <v>32.5</v>
      </c>
    </row>
    <row r="750" spans="1:3" x14ac:dyDescent="0.2">
      <c r="A750" t="s">
        <v>51</v>
      </c>
      <c r="B750">
        <v>236</v>
      </c>
      <c r="C750">
        <v>30.5</v>
      </c>
    </row>
    <row r="751" spans="1:3" x14ac:dyDescent="0.2">
      <c r="A751" t="s">
        <v>51</v>
      </c>
      <c r="B751">
        <v>236</v>
      </c>
      <c r="C751">
        <v>24.5</v>
      </c>
    </row>
    <row r="752" spans="1:3" x14ac:dyDescent="0.2">
      <c r="A752" t="s">
        <v>51</v>
      </c>
      <c r="B752">
        <v>236</v>
      </c>
      <c r="C752">
        <v>33.5</v>
      </c>
    </row>
    <row r="753" spans="1:3" x14ac:dyDescent="0.2">
      <c r="A753" t="s">
        <v>51</v>
      </c>
      <c r="B753">
        <v>236</v>
      </c>
      <c r="C753">
        <v>42</v>
      </c>
    </row>
    <row r="754" spans="1:3" x14ac:dyDescent="0.2">
      <c r="A754" t="s">
        <v>51</v>
      </c>
      <c r="B754">
        <v>236</v>
      </c>
      <c r="C754">
        <v>76</v>
      </c>
    </row>
    <row r="755" spans="1:3" x14ac:dyDescent="0.2">
      <c r="A755" t="s">
        <v>51</v>
      </c>
      <c r="B755">
        <v>236</v>
      </c>
      <c r="C755">
        <v>42.5</v>
      </c>
    </row>
    <row r="756" spans="1:3" x14ac:dyDescent="0.2">
      <c r="A756" t="s">
        <v>51</v>
      </c>
      <c r="B756">
        <v>236</v>
      </c>
      <c r="C756">
        <v>56.5</v>
      </c>
    </row>
    <row r="757" spans="1:3" x14ac:dyDescent="0.2">
      <c r="A757" t="s">
        <v>51</v>
      </c>
      <c r="B757">
        <v>236</v>
      </c>
      <c r="C757">
        <v>15.5</v>
      </c>
    </row>
    <row r="758" spans="1:3" x14ac:dyDescent="0.2">
      <c r="A758" t="s">
        <v>50</v>
      </c>
      <c r="B758">
        <v>243</v>
      </c>
      <c r="C758">
        <v>549</v>
      </c>
    </row>
    <row r="759" spans="1:3" x14ac:dyDescent="0.2">
      <c r="A759" t="s">
        <v>50</v>
      </c>
      <c r="B759">
        <v>243</v>
      </c>
      <c r="C759">
        <v>559</v>
      </c>
    </row>
    <row r="760" spans="1:3" x14ac:dyDescent="0.2">
      <c r="A760" t="s">
        <v>50</v>
      </c>
      <c r="B760">
        <v>243</v>
      </c>
      <c r="C760">
        <v>227</v>
      </c>
    </row>
    <row r="761" spans="1:3" x14ac:dyDescent="0.2">
      <c r="A761" t="s">
        <v>50</v>
      </c>
      <c r="B761">
        <v>243</v>
      </c>
      <c r="C761">
        <v>368.5</v>
      </c>
    </row>
    <row r="762" spans="1:3" x14ac:dyDescent="0.2">
      <c r="A762" t="s">
        <v>50</v>
      </c>
      <c r="B762">
        <v>243</v>
      </c>
      <c r="C762">
        <v>353.5</v>
      </c>
    </row>
    <row r="763" spans="1:3" x14ac:dyDescent="0.2">
      <c r="A763" t="s">
        <v>50</v>
      </c>
      <c r="B763">
        <v>243</v>
      </c>
      <c r="C763">
        <v>217.5</v>
      </c>
    </row>
    <row r="764" spans="1:3" x14ac:dyDescent="0.2">
      <c r="A764" t="s">
        <v>50</v>
      </c>
      <c r="B764">
        <v>243</v>
      </c>
      <c r="C764">
        <v>345.5</v>
      </c>
    </row>
    <row r="765" spans="1:3" x14ac:dyDescent="0.2">
      <c r="A765" t="s">
        <v>50</v>
      </c>
      <c r="B765">
        <v>243</v>
      </c>
      <c r="C765">
        <v>313</v>
      </c>
    </row>
    <row r="766" spans="1:3" x14ac:dyDescent="0.2">
      <c r="A766" t="s">
        <v>50</v>
      </c>
      <c r="B766">
        <v>243</v>
      </c>
      <c r="C766">
        <v>213</v>
      </c>
    </row>
    <row r="767" spans="1:3" x14ac:dyDescent="0.2">
      <c r="A767" t="s">
        <v>50</v>
      </c>
      <c r="B767">
        <v>243</v>
      </c>
      <c r="C767">
        <v>313.5</v>
      </c>
    </row>
    <row r="768" spans="1:3" x14ac:dyDescent="0.2">
      <c r="A768" t="s">
        <v>50</v>
      </c>
      <c r="B768">
        <v>243</v>
      </c>
      <c r="C768">
        <v>448</v>
      </c>
    </row>
    <row r="769" spans="1:3" x14ac:dyDescent="0.2">
      <c r="A769" t="s">
        <v>50</v>
      </c>
      <c r="B769">
        <v>243</v>
      </c>
      <c r="C769">
        <v>454</v>
      </c>
    </row>
    <row r="770" spans="1:3" x14ac:dyDescent="0.2">
      <c r="A770" t="s">
        <v>50</v>
      </c>
      <c r="B770">
        <v>243</v>
      </c>
      <c r="C770">
        <v>344</v>
      </c>
    </row>
    <row r="771" spans="1:3" x14ac:dyDescent="0.2">
      <c r="A771" t="s">
        <v>50</v>
      </c>
      <c r="B771">
        <v>243</v>
      </c>
      <c r="C771">
        <v>250</v>
      </c>
    </row>
    <row r="772" spans="1:3" x14ac:dyDescent="0.2">
      <c r="A772" t="s">
        <v>50</v>
      </c>
      <c r="B772">
        <v>243</v>
      </c>
      <c r="C772">
        <v>338</v>
      </c>
    </row>
    <row r="773" spans="1:3" x14ac:dyDescent="0.2">
      <c r="A773" t="s">
        <v>50</v>
      </c>
      <c r="B773">
        <v>243</v>
      </c>
      <c r="C773">
        <v>386</v>
      </c>
    </row>
    <row r="774" spans="1:3" x14ac:dyDescent="0.2">
      <c r="A774" t="s">
        <v>50</v>
      </c>
      <c r="B774">
        <v>243</v>
      </c>
      <c r="C774">
        <v>532</v>
      </c>
    </row>
    <row r="775" spans="1:3" x14ac:dyDescent="0.2">
      <c r="A775" t="s">
        <v>50</v>
      </c>
      <c r="B775">
        <v>243</v>
      </c>
      <c r="C775">
        <v>147</v>
      </c>
    </row>
    <row r="776" spans="1:3" x14ac:dyDescent="0.2">
      <c r="A776" t="s">
        <v>50</v>
      </c>
      <c r="B776">
        <v>243</v>
      </c>
      <c r="C776">
        <v>495.5</v>
      </c>
    </row>
    <row r="777" spans="1:3" x14ac:dyDescent="0.2">
      <c r="A777" t="s">
        <v>50</v>
      </c>
      <c r="B777">
        <v>243</v>
      </c>
      <c r="C777">
        <v>359</v>
      </c>
    </row>
    <row r="778" spans="1:3" x14ac:dyDescent="0.2">
      <c r="A778" t="s">
        <v>50</v>
      </c>
      <c r="B778">
        <v>243</v>
      </c>
      <c r="C778">
        <v>320.5</v>
      </c>
    </row>
    <row r="779" spans="1:3" x14ac:dyDescent="0.2">
      <c r="A779" t="s">
        <v>50</v>
      </c>
      <c r="B779">
        <v>243</v>
      </c>
      <c r="C779">
        <v>454</v>
      </c>
    </row>
    <row r="780" spans="1:3" x14ac:dyDescent="0.2">
      <c r="A780" t="s">
        <v>50</v>
      </c>
      <c r="B780">
        <v>243</v>
      </c>
      <c r="C780">
        <v>413</v>
      </c>
    </row>
    <row r="781" spans="1:3" x14ac:dyDescent="0.2">
      <c r="A781" t="s">
        <v>50</v>
      </c>
      <c r="B781">
        <v>243</v>
      </c>
      <c r="C781">
        <v>373.5</v>
      </c>
    </row>
    <row r="782" spans="1:3" x14ac:dyDescent="0.2">
      <c r="A782" t="s">
        <v>50</v>
      </c>
      <c r="B782">
        <v>243</v>
      </c>
      <c r="C782">
        <v>256</v>
      </c>
    </row>
    <row r="783" spans="1:3" x14ac:dyDescent="0.2">
      <c r="A783" t="s">
        <v>50</v>
      </c>
      <c r="B783">
        <v>243</v>
      </c>
      <c r="C783">
        <v>446.5</v>
      </c>
    </row>
    <row r="784" spans="1:3" x14ac:dyDescent="0.2">
      <c r="A784" t="s">
        <v>50</v>
      </c>
      <c r="B784">
        <v>243</v>
      </c>
      <c r="C784">
        <v>505</v>
      </c>
    </row>
    <row r="785" spans="1:3" x14ac:dyDescent="0.2">
      <c r="A785" t="s">
        <v>50</v>
      </c>
      <c r="B785">
        <v>243</v>
      </c>
      <c r="C785">
        <v>184.5</v>
      </c>
    </row>
    <row r="786" spans="1:3" x14ac:dyDescent="0.2">
      <c r="A786" t="s">
        <v>50</v>
      </c>
      <c r="B786">
        <v>243</v>
      </c>
      <c r="C786">
        <v>398</v>
      </c>
    </row>
    <row r="787" spans="1:3" x14ac:dyDescent="0.2">
      <c r="A787" t="s">
        <v>50</v>
      </c>
      <c r="B787">
        <v>243</v>
      </c>
      <c r="C787">
        <v>189</v>
      </c>
    </row>
    <row r="788" spans="1:3" x14ac:dyDescent="0.2">
      <c r="A788" t="s">
        <v>50</v>
      </c>
      <c r="B788">
        <v>243</v>
      </c>
      <c r="C788">
        <v>223</v>
      </c>
    </row>
    <row r="789" spans="1:3" x14ac:dyDescent="0.2">
      <c r="A789" t="s">
        <v>50</v>
      </c>
      <c r="B789">
        <v>243</v>
      </c>
      <c r="C789">
        <v>371</v>
      </c>
    </row>
    <row r="790" spans="1:3" x14ac:dyDescent="0.2">
      <c r="A790" t="s">
        <v>50</v>
      </c>
      <c r="B790">
        <v>243</v>
      </c>
      <c r="C790">
        <v>588.5</v>
      </c>
    </row>
    <row r="791" spans="1:3" x14ac:dyDescent="0.2">
      <c r="A791" t="s">
        <v>50</v>
      </c>
      <c r="B791">
        <v>243</v>
      </c>
      <c r="C791">
        <v>391</v>
      </c>
    </row>
    <row r="792" spans="1:3" x14ac:dyDescent="0.2">
      <c r="A792" t="s">
        <v>50</v>
      </c>
      <c r="B792">
        <v>243</v>
      </c>
      <c r="C792">
        <v>184</v>
      </c>
    </row>
    <row r="793" spans="1:3" x14ac:dyDescent="0.2">
      <c r="A793" t="s">
        <v>51</v>
      </c>
      <c r="B793">
        <v>243</v>
      </c>
      <c r="C793">
        <v>28.5</v>
      </c>
    </row>
    <row r="794" spans="1:3" x14ac:dyDescent="0.2">
      <c r="A794" t="s">
        <v>51</v>
      </c>
      <c r="B794">
        <v>243</v>
      </c>
      <c r="C794">
        <v>57</v>
      </c>
    </row>
    <row r="795" spans="1:3" x14ac:dyDescent="0.2">
      <c r="A795" t="s">
        <v>51</v>
      </c>
      <c r="B795">
        <v>243</v>
      </c>
      <c r="C795">
        <v>101</v>
      </c>
    </row>
    <row r="796" spans="1:3" x14ac:dyDescent="0.2">
      <c r="A796" t="s">
        <v>51</v>
      </c>
      <c r="B796">
        <v>243</v>
      </c>
      <c r="C796">
        <v>51</v>
      </c>
    </row>
    <row r="797" spans="1:3" x14ac:dyDescent="0.2">
      <c r="A797" t="s">
        <v>51</v>
      </c>
      <c r="B797">
        <v>243</v>
      </c>
      <c r="C797">
        <v>69</v>
      </c>
    </row>
    <row r="798" spans="1:3" x14ac:dyDescent="0.2">
      <c r="A798" t="s">
        <v>51</v>
      </c>
      <c r="B798">
        <v>243</v>
      </c>
      <c r="C798">
        <v>39</v>
      </c>
    </row>
    <row r="799" spans="1:3" x14ac:dyDescent="0.2">
      <c r="A799" t="s">
        <v>51</v>
      </c>
      <c r="B799">
        <v>243</v>
      </c>
      <c r="C799">
        <v>36</v>
      </c>
    </row>
    <row r="800" spans="1:3" x14ac:dyDescent="0.2">
      <c r="A800" t="s">
        <v>51</v>
      </c>
      <c r="B800">
        <v>243</v>
      </c>
      <c r="C800">
        <v>41</v>
      </c>
    </row>
    <row r="801" spans="1:3" x14ac:dyDescent="0.2">
      <c r="A801" t="s">
        <v>51</v>
      </c>
      <c r="B801">
        <v>243</v>
      </c>
      <c r="C801">
        <v>61</v>
      </c>
    </row>
    <row r="802" spans="1:3" x14ac:dyDescent="0.2">
      <c r="A802" t="s">
        <v>51</v>
      </c>
      <c r="B802">
        <v>243</v>
      </c>
      <c r="C802">
        <v>49</v>
      </c>
    </row>
    <row r="803" spans="1:3" x14ac:dyDescent="0.2">
      <c r="A803" t="s">
        <v>51</v>
      </c>
      <c r="B803">
        <v>243</v>
      </c>
      <c r="C803">
        <v>53</v>
      </c>
    </row>
    <row r="804" spans="1:3" x14ac:dyDescent="0.2">
      <c r="A804" t="s">
        <v>51</v>
      </c>
      <c r="B804">
        <v>243</v>
      </c>
      <c r="C804">
        <v>54</v>
      </c>
    </row>
    <row r="805" spans="1:3" x14ac:dyDescent="0.2">
      <c r="A805" t="s">
        <v>51</v>
      </c>
      <c r="B805">
        <v>243</v>
      </c>
      <c r="C805">
        <v>24</v>
      </c>
    </row>
    <row r="806" spans="1:3" x14ac:dyDescent="0.2">
      <c r="A806" t="s">
        <v>51</v>
      </c>
      <c r="B806">
        <v>243</v>
      </c>
      <c r="C806">
        <v>17.5</v>
      </c>
    </row>
    <row r="807" spans="1:3" x14ac:dyDescent="0.2">
      <c r="A807" t="s">
        <v>51</v>
      </c>
      <c r="B807">
        <v>243</v>
      </c>
      <c r="C807">
        <v>48.5</v>
      </c>
    </row>
    <row r="808" spans="1:3" x14ac:dyDescent="0.2">
      <c r="A808" t="s">
        <v>51</v>
      </c>
      <c r="B808">
        <v>243</v>
      </c>
      <c r="C808">
        <v>40</v>
      </c>
    </row>
    <row r="809" spans="1:3" x14ac:dyDescent="0.2">
      <c r="A809" t="s">
        <v>51</v>
      </c>
      <c r="B809">
        <v>243</v>
      </c>
      <c r="C809">
        <v>85</v>
      </c>
    </row>
    <row r="810" spans="1:3" x14ac:dyDescent="0.2">
      <c r="A810" t="s">
        <v>51</v>
      </c>
      <c r="B810">
        <v>243</v>
      </c>
      <c r="C810">
        <v>47.5</v>
      </c>
    </row>
    <row r="811" spans="1:3" x14ac:dyDescent="0.2">
      <c r="A811" t="s">
        <v>51</v>
      </c>
      <c r="B811">
        <v>243</v>
      </c>
      <c r="C811">
        <v>33</v>
      </c>
    </row>
    <row r="812" spans="1:3" x14ac:dyDescent="0.2">
      <c r="A812" t="s">
        <v>51</v>
      </c>
      <c r="B812">
        <v>243</v>
      </c>
      <c r="C812">
        <v>27.5</v>
      </c>
    </row>
    <row r="813" spans="1:3" x14ac:dyDescent="0.2">
      <c r="A813" t="s">
        <v>51</v>
      </c>
      <c r="B813">
        <v>243</v>
      </c>
      <c r="C813">
        <v>23</v>
      </c>
    </row>
    <row r="814" spans="1:3" x14ac:dyDescent="0.2">
      <c r="A814" t="s">
        <v>51</v>
      </c>
      <c r="B814">
        <v>243</v>
      </c>
      <c r="C814">
        <v>60.5</v>
      </c>
    </row>
    <row r="815" spans="1:3" x14ac:dyDescent="0.2">
      <c r="A815" t="s">
        <v>51</v>
      </c>
      <c r="B815">
        <v>243</v>
      </c>
      <c r="C815">
        <v>48</v>
      </c>
    </row>
    <row r="816" spans="1:3" x14ac:dyDescent="0.2">
      <c r="A816" t="s">
        <v>51</v>
      </c>
      <c r="B816">
        <v>243</v>
      </c>
      <c r="C816">
        <v>75.5</v>
      </c>
    </row>
    <row r="817" spans="1:3" x14ac:dyDescent="0.2">
      <c r="A817" t="s">
        <v>51</v>
      </c>
      <c r="B817">
        <v>243</v>
      </c>
      <c r="C817">
        <v>38</v>
      </c>
    </row>
    <row r="818" spans="1:3" x14ac:dyDescent="0.2">
      <c r="A818" t="s">
        <v>51</v>
      </c>
      <c r="B818">
        <v>243</v>
      </c>
      <c r="C818">
        <v>32</v>
      </c>
    </row>
    <row r="819" spans="1:3" x14ac:dyDescent="0.2">
      <c r="A819" t="s">
        <v>51</v>
      </c>
      <c r="B819">
        <v>243</v>
      </c>
      <c r="C819">
        <v>25</v>
      </c>
    </row>
    <row r="820" spans="1:3" x14ac:dyDescent="0.2">
      <c r="A820" t="s">
        <v>51</v>
      </c>
      <c r="B820">
        <v>243</v>
      </c>
      <c r="C820">
        <v>31</v>
      </c>
    </row>
    <row r="821" spans="1:3" x14ac:dyDescent="0.2">
      <c r="A821" t="s">
        <v>51</v>
      </c>
      <c r="B821">
        <v>243</v>
      </c>
      <c r="C821">
        <v>39</v>
      </c>
    </row>
    <row r="822" spans="1:3" x14ac:dyDescent="0.2">
      <c r="A822" t="s">
        <v>51</v>
      </c>
      <c r="B822">
        <v>243</v>
      </c>
      <c r="C822">
        <v>56</v>
      </c>
    </row>
    <row r="823" spans="1:3" x14ac:dyDescent="0.2">
      <c r="A823" t="s">
        <v>51</v>
      </c>
      <c r="B823">
        <v>243</v>
      </c>
      <c r="C823">
        <v>44.5</v>
      </c>
    </row>
    <row r="824" spans="1:3" x14ac:dyDescent="0.2">
      <c r="A824" t="s">
        <v>51</v>
      </c>
      <c r="B824">
        <v>243</v>
      </c>
      <c r="C824">
        <v>25</v>
      </c>
    </row>
    <row r="825" spans="1:3" x14ac:dyDescent="0.2">
      <c r="A825" t="s">
        <v>51</v>
      </c>
      <c r="B825">
        <v>243</v>
      </c>
      <c r="C825">
        <v>25</v>
      </c>
    </row>
    <row r="826" spans="1:3" x14ac:dyDescent="0.2">
      <c r="A826" t="s">
        <v>50</v>
      </c>
      <c r="B826">
        <v>257</v>
      </c>
      <c r="C826">
        <v>602.5</v>
      </c>
    </row>
    <row r="827" spans="1:3" x14ac:dyDescent="0.2">
      <c r="A827" t="s">
        <v>50</v>
      </c>
      <c r="B827">
        <v>257</v>
      </c>
      <c r="C827">
        <v>455</v>
      </c>
    </row>
    <row r="828" spans="1:3" x14ac:dyDescent="0.2">
      <c r="A828" t="s">
        <v>50</v>
      </c>
      <c r="B828">
        <v>257</v>
      </c>
      <c r="C828">
        <v>427.5</v>
      </c>
    </row>
    <row r="829" spans="1:3" x14ac:dyDescent="0.2">
      <c r="A829" t="s">
        <v>50</v>
      </c>
      <c r="B829">
        <v>257</v>
      </c>
      <c r="C829">
        <v>391</v>
      </c>
    </row>
    <row r="830" spans="1:3" x14ac:dyDescent="0.2">
      <c r="A830" t="s">
        <v>50</v>
      </c>
      <c r="B830">
        <v>257</v>
      </c>
      <c r="C830">
        <v>415</v>
      </c>
    </row>
    <row r="831" spans="1:3" x14ac:dyDescent="0.2">
      <c r="A831" t="s">
        <v>50</v>
      </c>
      <c r="B831">
        <v>257</v>
      </c>
      <c r="C831">
        <v>457</v>
      </c>
    </row>
    <row r="832" spans="1:3" x14ac:dyDescent="0.2">
      <c r="A832" t="s">
        <v>50</v>
      </c>
      <c r="B832">
        <v>257</v>
      </c>
      <c r="C832">
        <v>581</v>
      </c>
    </row>
    <row r="833" spans="1:3" x14ac:dyDescent="0.2">
      <c r="A833" t="s">
        <v>50</v>
      </c>
      <c r="B833">
        <v>257</v>
      </c>
      <c r="C833">
        <v>402.5</v>
      </c>
    </row>
    <row r="834" spans="1:3" x14ac:dyDescent="0.2">
      <c r="A834" t="s">
        <v>50</v>
      </c>
      <c r="B834">
        <v>257</v>
      </c>
      <c r="C834">
        <v>511.5</v>
      </c>
    </row>
    <row r="835" spans="1:3" x14ac:dyDescent="0.2">
      <c r="A835" t="s">
        <v>50</v>
      </c>
      <c r="B835">
        <v>257</v>
      </c>
      <c r="C835">
        <v>193.5</v>
      </c>
    </row>
    <row r="836" spans="1:3" x14ac:dyDescent="0.2">
      <c r="A836" t="s">
        <v>50</v>
      </c>
      <c r="B836">
        <v>257</v>
      </c>
      <c r="C836">
        <v>372.5</v>
      </c>
    </row>
    <row r="837" spans="1:3" x14ac:dyDescent="0.2">
      <c r="A837" t="s">
        <v>50</v>
      </c>
      <c r="B837">
        <v>257</v>
      </c>
      <c r="C837">
        <v>468.5</v>
      </c>
    </row>
    <row r="838" spans="1:3" x14ac:dyDescent="0.2">
      <c r="A838" t="s">
        <v>50</v>
      </c>
      <c r="B838">
        <v>257</v>
      </c>
      <c r="C838">
        <v>540</v>
      </c>
    </row>
    <row r="839" spans="1:3" x14ac:dyDescent="0.2">
      <c r="A839" t="s">
        <v>50</v>
      </c>
      <c r="B839">
        <v>257</v>
      </c>
      <c r="C839">
        <v>481</v>
      </c>
    </row>
    <row r="840" spans="1:3" x14ac:dyDescent="0.2">
      <c r="A840" t="s">
        <v>50</v>
      </c>
      <c r="B840">
        <v>257</v>
      </c>
      <c r="C840">
        <v>187.5</v>
      </c>
    </row>
    <row r="841" spans="1:3" x14ac:dyDescent="0.2">
      <c r="A841" t="s">
        <v>50</v>
      </c>
      <c r="B841">
        <v>257</v>
      </c>
      <c r="C841">
        <v>136.5</v>
      </c>
    </row>
    <row r="842" spans="1:3" x14ac:dyDescent="0.2">
      <c r="A842" t="s">
        <v>50</v>
      </c>
      <c r="B842">
        <v>257</v>
      </c>
      <c r="C842">
        <v>667</v>
      </c>
    </row>
    <row r="843" spans="1:3" x14ac:dyDescent="0.2">
      <c r="A843" t="s">
        <v>50</v>
      </c>
      <c r="B843">
        <v>257</v>
      </c>
      <c r="C843">
        <v>704</v>
      </c>
    </row>
    <row r="844" spans="1:3" x14ac:dyDescent="0.2">
      <c r="A844" t="s">
        <v>50</v>
      </c>
      <c r="B844">
        <v>257</v>
      </c>
      <c r="C844">
        <v>529.5</v>
      </c>
    </row>
    <row r="845" spans="1:3" x14ac:dyDescent="0.2">
      <c r="A845" t="s">
        <v>50</v>
      </c>
      <c r="B845">
        <v>257</v>
      </c>
      <c r="C845">
        <v>517</v>
      </c>
    </row>
    <row r="846" spans="1:3" x14ac:dyDescent="0.2">
      <c r="A846" t="s">
        <v>50</v>
      </c>
      <c r="B846">
        <v>257</v>
      </c>
      <c r="C846">
        <v>265</v>
      </c>
    </row>
    <row r="847" spans="1:3" x14ac:dyDescent="0.2">
      <c r="A847" t="s">
        <v>50</v>
      </c>
      <c r="B847">
        <v>257</v>
      </c>
      <c r="C847">
        <v>280.5</v>
      </c>
    </row>
    <row r="848" spans="1:3" x14ac:dyDescent="0.2">
      <c r="A848" t="s">
        <v>50</v>
      </c>
      <c r="B848">
        <v>257</v>
      </c>
      <c r="C848">
        <v>300</v>
      </c>
    </row>
    <row r="849" spans="1:3" x14ac:dyDescent="0.2">
      <c r="A849" t="s">
        <v>50</v>
      </c>
      <c r="B849">
        <v>257</v>
      </c>
      <c r="C849">
        <v>191.5</v>
      </c>
    </row>
    <row r="850" spans="1:3" x14ac:dyDescent="0.2">
      <c r="A850" t="s">
        <v>50</v>
      </c>
      <c r="B850">
        <v>257</v>
      </c>
      <c r="C850">
        <v>223.5</v>
      </c>
    </row>
    <row r="851" spans="1:3" x14ac:dyDescent="0.2">
      <c r="A851" t="s">
        <v>50</v>
      </c>
      <c r="B851">
        <v>257</v>
      </c>
      <c r="C851">
        <v>345</v>
      </c>
    </row>
    <row r="852" spans="1:3" x14ac:dyDescent="0.2">
      <c r="A852" t="s">
        <v>50</v>
      </c>
      <c r="B852">
        <v>257</v>
      </c>
      <c r="C852">
        <v>361</v>
      </c>
    </row>
    <row r="853" spans="1:3" x14ac:dyDescent="0.2">
      <c r="A853" t="s">
        <v>50</v>
      </c>
      <c r="B853">
        <v>257</v>
      </c>
      <c r="C853">
        <v>496</v>
      </c>
    </row>
    <row r="854" spans="1:3" x14ac:dyDescent="0.2">
      <c r="A854" t="s">
        <v>50</v>
      </c>
      <c r="B854">
        <v>257</v>
      </c>
      <c r="C854">
        <v>236.5</v>
      </c>
    </row>
    <row r="855" spans="1:3" x14ac:dyDescent="0.2">
      <c r="A855" t="s">
        <v>50</v>
      </c>
      <c r="B855">
        <v>257</v>
      </c>
      <c r="C855">
        <v>158</v>
      </c>
    </row>
    <row r="856" spans="1:3" x14ac:dyDescent="0.2">
      <c r="A856" t="s">
        <v>50</v>
      </c>
      <c r="B856">
        <v>257</v>
      </c>
      <c r="C856">
        <v>369.5</v>
      </c>
    </row>
    <row r="857" spans="1:3" x14ac:dyDescent="0.2">
      <c r="A857" t="s">
        <v>51</v>
      </c>
      <c r="B857">
        <v>257</v>
      </c>
      <c r="C857">
        <v>53.5</v>
      </c>
    </row>
    <row r="858" spans="1:3" x14ac:dyDescent="0.2">
      <c r="A858" t="s">
        <v>51</v>
      </c>
      <c r="B858">
        <v>257</v>
      </c>
      <c r="C858">
        <v>53.5</v>
      </c>
    </row>
    <row r="859" spans="1:3" x14ac:dyDescent="0.2">
      <c r="A859" t="s">
        <v>51</v>
      </c>
      <c r="B859">
        <v>257</v>
      </c>
      <c r="C859">
        <v>64</v>
      </c>
    </row>
    <row r="860" spans="1:3" x14ac:dyDescent="0.2">
      <c r="A860" t="s">
        <v>51</v>
      </c>
      <c r="B860">
        <v>257</v>
      </c>
      <c r="C860">
        <v>47.5</v>
      </c>
    </row>
    <row r="861" spans="1:3" x14ac:dyDescent="0.2">
      <c r="A861" t="s">
        <v>51</v>
      </c>
      <c r="B861">
        <v>257</v>
      </c>
      <c r="C861">
        <v>47.5</v>
      </c>
    </row>
    <row r="862" spans="1:3" x14ac:dyDescent="0.2">
      <c r="A862" t="s">
        <v>51</v>
      </c>
      <c r="B862">
        <v>257</v>
      </c>
      <c r="C862">
        <v>51.5</v>
      </c>
    </row>
    <row r="863" spans="1:3" x14ac:dyDescent="0.2">
      <c r="A863" t="s">
        <v>51</v>
      </c>
      <c r="B863">
        <v>257</v>
      </c>
      <c r="C863">
        <v>24.5</v>
      </c>
    </row>
    <row r="864" spans="1:3" x14ac:dyDescent="0.2">
      <c r="A864" t="s">
        <v>51</v>
      </c>
      <c r="B864">
        <v>257</v>
      </c>
      <c r="C864">
        <v>22.5</v>
      </c>
    </row>
    <row r="865" spans="1:3" x14ac:dyDescent="0.2">
      <c r="A865" t="s">
        <v>51</v>
      </c>
      <c r="B865">
        <v>257</v>
      </c>
      <c r="C865">
        <v>45</v>
      </c>
    </row>
    <row r="866" spans="1:3" x14ac:dyDescent="0.2">
      <c r="A866" t="s">
        <v>51</v>
      </c>
      <c r="B866">
        <v>257</v>
      </c>
      <c r="C866">
        <v>47</v>
      </c>
    </row>
    <row r="867" spans="1:3" x14ac:dyDescent="0.2">
      <c r="A867" t="s">
        <v>51</v>
      </c>
      <c r="B867">
        <v>257</v>
      </c>
      <c r="C867">
        <v>48</v>
      </c>
    </row>
    <row r="868" spans="1:3" x14ac:dyDescent="0.2">
      <c r="A868" t="s">
        <v>51</v>
      </c>
      <c r="B868">
        <v>257</v>
      </c>
      <c r="C868">
        <v>87</v>
      </c>
    </row>
    <row r="869" spans="1:3" x14ac:dyDescent="0.2">
      <c r="A869" t="s">
        <v>51</v>
      </c>
      <c r="B869">
        <v>257</v>
      </c>
      <c r="C869">
        <v>26</v>
      </c>
    </row>
    <row r="870" spans="1:3" x14ac:dyDescent="0.2">
      <c r="A870" t="s">
        <v>51</v>
      </c>
      <c r="B870">
        <v>257</v>
      </c>
      <c r="C870">
        <v>26.5</v>
      </c>
    </row>
    <row r="871" spans="1:3" x14ac:dyDescent="0.2">
      <c r="A871" t="s">
        <v>51</v>
      </c>
      <c r="B871">
        <v>257</v>
      </c>
      <c r="C871">
        <v>43</v>
      </c>
    </row>
    <row r="872" spans="1:3" x14ac:dyDescent="0.2">
      <c r="A872" t="s">
        <v>51</v>
      </c>
      <c r="B872">
        <v>257</v>
      </c>
      <c r="C872">
        <v>57</v>
      </c>
    </row>
    <row r="873" spans="1:3" x14ac:dyDescent="0.2">
      <c r="A873" t="s">
        <v>51</v>
      </c>
      <c r="B873">
        <v>257</v>
      </c>
      <c r="C873">
        <v>128.5</v>
      </c>
    </row>
    <row r="874" spans="1:3" x14ac:dyDescent="0.2">
      <c r="A874" t="s">
        <v>51</v>
      </c>
      <c r="B874">
        <v>257</v>
      </c>
      <c r="C874">
        <v>43.5</v>
      </c>
    </row>
    <row r="875" spans="1:3" x14ac:dyDescent="0.2">
      <c r="A875" t="s">
        <v>51</v>
      </c>
      <c r="B875">
        <v>257</v>
      </c>
      <c r="C875">
        <v>26.5</v>
      </c>
    </row>
    <row r="876" spans="1:3" x14ac:dyDescent="0.2">
      <c r="A876" t="s">
        <v>51</v>
      </c>
      <c r="B876">
        <v>257</v>
      </c>
      <c r="C876">
        <v>25</v>
      </c>
    </row>
    <row r="877" spans="1:3" x14ac:dyDescent="0.2">
      <c r="A877" t="s">
        <v>51</v>
      </c>
      <c r="B877">
        <v>257</v>
      </c>
      <c r="C877">
        <v>43.5</v>
      </c>
    </row>
    <row r="878" spans="1:3" x14ac:dyDescent="0.2">
      <c r="A878" t="s">
        <v>51</v>
      </c>
      <c r="B878">
        <v>257</v>
      </c>
      <c r="C878">
        <v>28.5</v>
      </c>
    </row>
    <row r="879" spans="1:3" x14ac:dyDescent="0.2">
      <c r="A879" t="s">
        <v>51</v>
      </c>
      <c r="B879">
        <v>257</v>
      </c>
      <c r="C879">
        <v>70</v>
      </c>
    </row>
    <row r="880" spans="1:3" x14ac:dyDescent="0.2">
      <c r="A880" t="s">
        <v>51</v>
      </c>
      <c r="B880">
        <v>257</v>
      </c>
      <c r="C880">
        <v>98</v>
      </c>
    </row>
    <row r="881" spans="1:3" x14ac:dyDescent="0.2">
      <c r="A881" t="s">
        <v>51</v>
      </c>
      <c r="B881">
        <v>257</v>
      </c>
      <c r="C881">
        <v>59.5</v>
      </c>
    </row>
    <row r="882" spans="1:3" x14ac:dyDescent="0.2">
      <c r="A882" t="s">
        <v>51</v>
      </c>
      <c r="B882">
        <v>257</v>
      </c>
      <c r="C882">
        <v>30</v>
      </c>
    </row>
    <row r="883" spans="1:3" x14ac:dyDescent="0.2">
      <c r="A883" t="s">
        <v>51</v>
      </c>
      <c r="B883">
        <v>257</v>
      </c>
      <c r="C883">
        <v>15.5</v>
      </c>
    </row>
    <row r="884" spans="1:3" x14ac:dyDescent="0.2">
      <c r="A884" t="s">
        <v>51</v>
      </c>
      <c r="B884">
        <v>257</v>
      </c>
      <c r="C884">
        <v>77.5</v>
      </c>
    </row>
    <row r="885" spans="1:3" x14ac:dyDescent="0.2">
      <c r="A885" t="s">
        <v>51</v>
      </c>
      <c r="B885">
        <v>257</v>
      </c>
      <c r="C885">
        <v>59</v>
      </c>
    </row>
    <row r="886" spans="1:3" x14ac:dyDescent="0.2">
      <c r="A886" t="s">
        <v>51</v>
      </c>
      <c r="B886">
        <v>257</v>
      </c>
      <c r="C886">
        <v>78.5</v>
      </c>
    </row>
    <row r="887" spans="1:3" x14ac:dyDescent="0.2">
      <c r="A887" t="s">
        <v>51</v>
      </c>
      <c r="B887">
        <v>257</v>
      </c>
      <c r="C887">
        <v>49</v>
      </c>
    </row>
    <row r="888" spans="1:3" x14ac:dyDescent="0.2">
      <c r="A888" t="s">
        <v>51</v>
      </c>
      <c r="B888">
        <v>257</v>
      </c>
      <c r="C888">
        <v>32.5</v>
      </c>
    </row>
    <row r="889" spans="1:3" x14ac:dyDescent="0.2">
      <c r="A889" t="s">
        <v>51</v>
      </c>
      <c r="B889">
        <v>257</v>
      </c>
      <c r="C889">
        <v>27</v>
      </c>
    </row>
    <row r="890" spans="1:3" x14ac:dyDescent="0.2">
      <c r="A890" t="s">
        <v>50</v>
      </c>
      <c r="B890">
        <v>264</v>
      </c>
      <c r="C890">
        <v>707</v>
      </c>
    </row>
    <row r="891" spans="1:3" x14ac:dyDescent="0.2">
      <c r="A891" t="s">
        <v>50</v>
      </c>
      <c r="B891">
        <v>264</v>
      </c>
      <c r="C891">
        <v>595.5</v>
      </c>
    </row>
    <row r="892" spans="1:3" x14ac:dyDescent="0.2">
      <c r="A892" t="s">
        <v>50</v>
      </c>
      <c r="B892">
        <v>264</v>
      </c>
      <c r="C892">
        <v>492.5</v>
      </c>
    </row>
    <row r="893" spans="1:3" x14ac:dyDescent="0.2">
      <c r="A893" t="s">
        <v>50</v>
      </c>
      <c r="B893">
        <v>264</v>
      </c>
      <c r="C893">
        <v>567</v>
      </c>
    </row>
    <row r="894" spans="1:3" x14ac:dyDescent="0.2">
      <c r="A894" t="s">
        <v>50</v>
      </c>
      <c r="B894">
        <v>264</v>
      </c>
      <c r="C894">
        <v>546</v>
      </c>
    </row>
    <row r="895" spans="1:3" x14ac:dyDescent="0.2">
      <c r="A895" t="s">
        <v>50</v>
      </c>
      <c r="B895">
        <v>264</v>
      </c>
      <c r="C895">
        <v>232.5</v>
      </c>
    </row>
    <row r="896" spans="1:3" x14ac:dyDescent="0.2">
      <c r="A896" t="s">
        <v>50</v>
      </c>
      <c r="B896">
        <v>264</v>
      </c>
      <c r="C896">
        <v>559</v>
      </c>
    </row>
    <row r="897" spans="1:3" x14ac:dyDescent="0.2">
      <c r="A897" t="s">
        <v>50</v>
      </c>
      <c r="B897">
        <v>264</v>
      </c>
      <c r="C897">
        <v>756</v>
      </c>
    </row>
    <row r="898" spans="1:3" x14ac:dyDescent="0.2">
      <c r="A898" t="s">
        <v>50</v>
      </c>
      <c r="B898">
        <v>264</v>
      </c>
      <c r="C898">
        <v>765.5</v>
      </c>
    </row>
    <row r="899" spans="1:3" x14ac:dyDescent="0.2">
      <c r="A899" t="s">
        <v>50</v>
      </c>
      <c r="B899">
        <v>264</v>
      </c>
      <c r="C899">
        <v>655.5</v>
      </c>
    </row>
    <row r="900" spans="1:3" x14ac:dyDescent="0.2">
      <c r="A900" t="s">
        <v>50</v>
      </c>
      <c r="B900">
        <v>264</v>
      </c>
      <c r="C900">
        <v>618.5</v>
      </c>
    </row>
    <row r="901" spans="1:3" x14ac:dyDescent="0.2">
      <c r="A901" t="s">
        <v>50</v>
      </c>
      <c r="B901">
        <v>264</v>
      </c>
      <c r="C901">
        <v>266</v>
      </c>
    </row>
    <row r="902" spans="1:3" x14ac:dyDescent="0.2">
      <c r="A902" t="s">
        <v>50</v>
      </c>
      <c r="B902">
        <v>264</v>
      </c>
      <c r="C902">
        <v>151.5</v>
      </c>
    </row>
    <row r="903" spans="1:3" x14ac:dyDescent="0.2">
      <c r="A903" t="s">
        <v>50</v>
      </c>
      <c r="B903">
        <v>264</v>
      </c>
      <c r="C903">
        <v>321</v>
      </c>
    </row>
    <row r="904" spans="1:3" x14ac:dyDescent="0.2">
      <c r="A904" t="s">
        <v>50</v>
      </c>
      <c r="B904">
        <v>264</v>
      </c>
      <c r="C904">
        <v>191.5</v>
      </c>
    </row>
    <row r="905" spans="1:3" x14ac:dyDescent="0.2">
      <c r="A905" t="s">
        <v>50</v>
      </c>
      <c r="B905">
        <v>264</v>
      </c>
      <c r="C905">
        <v>127.5</v>
      </c>
    </row>
    <row r="906" spans="1:3" x14ac:dyDescent="0.2">
      <c r="A906" t="s">
        <v>50</v>
      </c>
      <c r="B906">
        <v>264</v>
      </c>
      <c r="C906">
        <v>243</v>
      </c>
    </row>
    <row r="907" spans="1:3" x14ac:dyDescent="0.2">
      <c r="A907" t="s">
        <v>50</v>
      </c>
      <c r="B907">
        <v>264</v>
      </c>
      <c r="C907">
        <v>514</v>
      </c>
    </row>
    <row r="908" spans="1:3" x14ac:dyDescent="0.2">
      <c r="A908" t="s">
        <v>50</v>
      </c>
      <c r="B908">
        <v>264</v>
      </c>
      <c r="C908">
        <v>196.5</v>
      </c>
    </row>
    <row r="909" spans="1:3" x14ac:dyDescent="0.2">
      <c r="A909" t="s">
        <v>50</v>
      </c>
      <c r="B909">
        <v>264</v>
      </c>
      <c r="C909">
        <v>455</v>
      </c>
    </row>
    <row r="910" spans="1:3" x14ac:dyDescent="0.2">
      <c r="A910" t="s">
        <v>50</v>
      </c>
      <c r="B910">
        <v>264</v>
      </c>
      <c r="C910">
        <v>400</v>
      </c>
    </row>
    <row r="911" spans="1:3" x14ac:dyDescent="0.2">
      <c r="A911" t="s">
        <v>50</v>
      </c>
      <c r="B911">
        <v>264</v>
      </c>
      <c r="C911">
        <v>346.5</v>
      </c>
    </row>
    <row r="912" spans="1:3" x14ac:dyDescent="0.2">
      <c r="A912" t="s">
        <v>50</v>
      </c>
      <c r="B912">
        <v>264</v>
      </c>
      <c r="C912">
        <v>380.5</v>
      </c>
    </row>
    <row r="913" spans="1:3" x14ac:dyDescent="0.2">
      <c r="A913" t="s">
        <v>50</v>
      </c>
      <c r="B913">
        <v>264</v>
      </c>
      <c r="C913">
        <v>211.5</v>
      </c>
    </row>
    <row r="914" spans="1:3" x14ac:dyDescent="0.2">
      <c r="A914" t="s">
        <v>50</v>
      </c>
      <c r="B914">
        <v>264</v>
      </c>
      <c r="C914">
        <v>560.5</v>
      </c>
    </row>
    <row r="915" spans="1:3" x14ac:dyDescent="0.2">
      <c r="A915" t="s">
        <v>50</v>
      </c>
      <c r="B915">
        <v>264</v>
      </c>
      <c r="C915">
        <v>406.5</v>
      </c>
    </row>
    <row r="916" spans="1:3" x14ac:dyDescent="0.2">
      <c r="A916" t="s">
        <v>50</v>
      </c>
      <c r="B916">
        <v>264</v>
      </c>
      <c r="C916">
        <v>529</v>
      </c>
    </row>
    <row r="917" spans="1:3" x14ac:dyDescent="0.2">
      <c r="A917" t="s">
        <v>50</v>
      </c>
      <c r="B917">
        <v>264</v>
      </c>
      <c r="C917">
        <v>562.5</v>
      </c>
    </row>
    <row r="918" spans="1:3" x14ac:dyDescent="0.2">
      <c r="A918" t="s">
        <v>50</v>
      </c>
      <c r="B918">
        <v>264</v>
      </c>
      <c r="C918">
        <v>280</v>
      </c>
    </row>
    <row r="919" spans="1:3" x14ac:dyDescent="0.2">
      <c r="A919" t="s">
        <v>50</v>
      </c>
      <c r="B919">
        <v>264</v>
      </c>
      <c r="C919">
        <v>348.5</v>
      </c>
    </row>
    <row r="920" spans="1:3" x14ac:dyDescent="0.2">
      <c r="A920" t="s">
        <v>51</v>
      </c>
      <c r="B920">
        <v>264</v>
      </c>
      <c r="C920">
        <v>24</v>
      </c>
    </row>
    <row r="921" spans="1:3" x14ac:dyDescent="0.2">
      <c r="A921" t="s">
        <v>51</v>
      </c>
      <c r="B921">
        <v>264</v>
      </c>
      <c r="C921">
        <v>60.5</v>
      </c>
    </row>
    <row r="922" spans="1:3" x14ac:dyDescent="0.2">
      <c r="A922" t="s">
        <v>51</v>
      </c>
      <c r="B922">
        <v>264</v>
      </c>
      <c r="C922">
        <v>83</v>
      </c>
    </row>
    <row r="923" spans="1:3" x14ac:dyDescent="0.2">
      <c r="A923" t="s">
        <v>51</v>
      </c>
      <c r="B923">
        <v>264</v>
      </c>
      <c r="C923">
        <v>65.5</v>
      </c>
    </row>
    <row r="924" spans="1:3" x14ac:dyDescent="0.2">
      <c r="A924" t="s">
        <v>51</v>
      </c>
      <c r="B924">
        <v>264</v>
      </c>
      <c r="C924">
        <v>35.5</v>
      </c>
    </row>
    <row r="925" spans="1:3" x14ac:dyDescent="0.2">
      <c r="A925" t="s">
        <v>51</v>
      </c>
      <c r="B925">
        <v>264</v>
      </c>
      <c r="C925">
        <v>30.5</v>
      </c>
    </row>
    <row r="926" spans="1:3" x14ac:dyDescent="0.2">
      <c r="A926" t="s">
        <v>51</v>
      </c>
      <c r="B926">
        <v>264</v>
      </c>
      <c r="C926">
        <v>22</v>
      </c>
    </row>
    <row r="927" spans="1:3" x14ac:dyDescent="0.2">
      <c r="A927" t="s">
        <v>51</v>
      </c>
      <c r="B927">
        <v>264</v>
      </c>
      <c r="C927">
        <v>34</v>
      </c>
    </row>
    <row r="928" spans="1:3" x14ac:dyDescent="0.2">
      <c r="A928" t="s">
        <v>51</v>
      </c>
      <c r="B928">
        <v>264</v>
      </c>
      <c r="C928">
        <v>106</v>
      </c>
    </row>
    <row r="929" spans="1:3" x14ac:dyDescent="0.2">
      <c r="A929" t="s">
        <v>51</v>
      </c>
      <c r="B929">
        <v>264</v>
      </c>
      <c r="C929">
        <v>157</v>
      </c>
    </row>
    <row r="930" spans="1:3" x14ac:dyDescent="0.2">
      <c r="A930" t="s">
        <v>51</v>
      </c>
      <c r="B930">
        <v>264</v>
      </c>
      <c r="C930">
        <v>64</v>
      </c>
    </row>
    <row r="931" spans="1:3" x14ac:dyDescent="0.2">
      <c r="A931" t="s">
        <v>51</v>
      </c>
      <c r="B931">
        <v>264</v>
      </c>
      <c r="C931">
        <v>121</v>
      </c>
    </row>
    <row r="932" spans="1:3" x14ac:dyDescent="0.2">
      <c r="A932" t="s">
        <v>51</v>
      </c>
      <c r="B932">
        <v>264</v>
      </c>
      <c r="C932">
        <v>67</v>
      </c>
    </row>
    <row r="933" spans="1:3" x14ac:dyDescent="0.2">
      <c r="A933" t="s">
        <v>51</v>
      </c>
      <c r="B933">
        <v>264</v>
      </c>
      <c r="C933">
        <v>58</v>
      </c>
    </row>
    <row r="934" spans="1:3" x14ac:dyDescent="0.2">
      <c r="A934" t="s">
        <v>51</v>
      </c>
      <c r="B934">
        <v>264</v>
      </c>
      <c r="C934">
        <v>54.5</v>
      </c>
    </row>
    <row r="935" spans="1:3" x14ac:dyDescent="0.2">
      <c r="A935" t="s">
        <v>51</v>
      </c>
      <c r="B935">
        <v>264</v>
      </c>
      <c r="C935">
        <v>74.5</v>
      </c>
    </row>
    <row r="936" spans="1:3" x14ac:dyDescent="0.2">
      <c r="A936" t="s">
        <v>51</v>
      </c>
      <c r="B936">
        <v>264</v>
      </c>
      <c r="C936">
        <v>74.5</v>
      </c>
    </row>
    <row r="937" spans="1:3" x14ac:dyDescent="0.2">
      <c r="A937" t="s">
        <v>51</v>
      </c>
      <c r="B937">
        <v>264</v>
      </c>
      <c r="C937">
        <v>75</v>
      </c>
    </row>
    <row r="938" spans="1:3" x14ac:dyDescent="0.2">
      <c r="A938" t="s">
        <v>51</v>
      </c>
      <c r="B938">
        <v>264</v>
      </c>
      <c r="C938">
        <v>55.5</v>
      </c>
    </row>
    <row r="939" spans="1:3" x14ac:dyDescent="0.2">
      <c r="A939" t="s">
        <v>51</v>
      </c>
      <c r="B939">
        <v>264</v>
      </c>
      <c r="C939">
        <v>32.5</v>
      </c>
    </row>
    <row r="940" spans="1:3" x14ac:dyDescent="0.2">
      <c r="A940" t="s">
        <v>51</v>
      </c>
      <c r="B940">
        <v>264</v>
      </c>
      <c r="C940">
        <v>36.5</v>
      </c>
    </row>
    <row r="941" spans="1:3" x14ac:dyDescent="0.2">
      <c r="A941" t="s">
        <v>51</v>
      </c>
      <c r="B941">
        <v>264</v>
      </c>
      <c r="C941">
        <v>92.5</v>
      </c>
    </row>
    <row r="942" spans="1:3" x14ac:dyDescent="0.2">
      <c r="A942" t="s">
        <v>51</v>
      </c>
      <c r="B942">
        <v>264</v>
      </c>
      <c r="C942">
        <v>59.5</v>
      </c>
    </row>
    <row r="943" spans="1:3" x14ac:dyDescent="0.2">
      <c r="A943" t="s">
        <v>51</v>
      </c>
      <c r="B943">
        <v>264</v>
      </c>
      <c r="C943">
        <v>124</v>
      </c>
    </row>
    <row r="944" spans="1:3" x14ac:dyDescent="0.2">
      <c r="A944" t="s">
        <v>51</v>
      </c>
      <c r="B944">
        <v>264</v>
      </c>
      <c r="C944">
        <v>69.5</v>
      </c>
    </row>
    <row r="945" spans="1:3" x14ac:dyDescent="0.2">
      <c r="A945" t="s">
        <v>51</v>
      </c>
      <c r="B945">
        <v>264</v>
      </c>
      <c r="C945">
        <v>39</v>
      </c>
    </row>
    <row r="946" spans="1:3" x14ac:dyDescent="0.2">
      <c r="A946" t="s">
        <v>51</v>
      </c>
      <c r="B946">
        <v>264</v>
      </c>
      <c r="C946">
        <v>28.5</v>
      </c>
    </row>
    <row r="947" spans="1:3" x14ac:dyDescent="0.2">
      <c r="A947" t="s">
        <v>51</v>
      </c>
      <c r="B947">
        <v>264</v>
      </c>
      <c r="C947">
        <v>62</v>
      </c>
    </row>
    <row r="948" spans="1:3" x14ac:dyDescent="0.2">
      <c r="A948" t="s">
        <v>51</v>
      </c>
      <c r="B948">
        <v>264</v>
      </c>
      <c r="C948">
        <v>57</v>
      </c>
    </row>
    <row r="949" spans="1:3" x14ac:dyDescent="0.2">
      <c r="A949" t="s">
        <v>51</v>
      </c>
      <c r="B949">
        <v>264</v>
      </c>
      <c r="C949">
        <v>58</v>
      </c>
    </row>
    <row r="950" spans="1:3" x14ac:dyDescent="0.2">
      <c r="A950" t="s">
        <v>51</v>
      </c>
      <c r="B950">
        <v>264</v>
      </c>
      <c r="C950">
        <v>44.5</v>
      </c>
    </row>
    <row r="951" spans="1:3" x14ac:dyDescent="0.2">
      <c r="A951" t="s">
        <v>51</v>
      </c>
      <c r="B951">
        <v>264</v>
      </c>
      <c r="C951">
        <v>31.5</v>
      </c>
    </row>
    <row r="952" spans="1:3" x14ac:dyDescent="0.2">
      <c r="A952" t="s">
        <v>51</v>
      </c>
      <c r="B952">
        <v>264</v>
      </c>
      <c r="C952">
        <v>34</v>
      </c>
    </row>
    <row r="953" spans="1:3" x14ac:dyDescent="0.2">
      <c r="A953" t="s">
        <v>50</v>
      </c>
      <c r="B953">
        <v>271</v>
      </c>
      <c r="C953">
        <v>630.5</v>
      </c>
    </row>
    <row r="954" spans="1:3" x14ac:dyDescent="0.2">
      <c r="A954" t="s">
        <v>50</v>
      </c>
      <c r="B954">
        <v>271</v>
      </c>
      <c r="C954">
        <v>546.5</v>
      </c>
    </row>
    <row r="955" spans="1:3" x14ac:dyDescent="0.2">
      <c r="A955" t="s">
        <v>50</v>
      </c>
      <c r="B955">
        <v>271</v>
      </c>
      <c r="C955">
        <v>626</v>
      </c>
    </row>
    <row r="956" spans="1:3" x14ac:dyDescent="0.2">
      <c r="A956" t="s">
        <v>50</v>
      </c>
      <c r="B956">
        <v>271</v>
      </c>
      <c r="C956">
        <v>516.5</v>
      </c>
    </row>
    <row r="957" spans="1:3" x14ac:dyDescent="0.2">
      <c r="A957" t="s">
        <v>50</v>
      </c>
      <c r="B957">
        <v>271</v>
      </c>
      <c r="C957">
        <v>528.5</v>
      </c>
    </row>
    <row r="958" spans="1:3" x14ac:dyDescent="0.2">
      <c r="A958" t="s">
        <v>50</v>
      </c>
      <c r="B958">
        <v>271</v>
      </c>
      <c r="C958">
        <v>183.5</v>
      </c>
    </row>
    <row r="959" spans="1:3" x14ac:dyDescent="0.2">
      <c r="A959" t="s">
        <v>50</v>
      </c>
      <c r="B959">
        <v>271</v>
      </c>
      <c r="C959">
        <v>121.5</v>
      </c>
    </row>
    <row r="960" spans="1:3" x14ac:dyDescent="0.2">
      <c r="A960" t="s">
        <v>50</v>
      </c>
      <c r="B960">
        <v>271</v>
      </c>
      <c r="C960">
        <v>187.5</v>
      </c>
    </row>
    <row r="961" spans="1:3" x14ac:dyDescent="0.2">
      <c r="A961" t="s">
        <v>50</v>
      </c>
      <c r="B961">
        <v>271</v>
      </c>
      <c r="C961">
        <v>607</v>
      </c>
    </row>
    <row r="962" spans="1:3" x14ac:dyDescent="0.2">
      <c r="A962" t="s">
        <v>50</v>
      </c>
      <c r="B962">
        <v>271</v>
      </c>
      <c r="C962">
        <v>580</v>
      </c>
    </row>
    <row r="963" spans="1:3" x14ac:dyDescent="0.2">
      <c r="A963" t="s">
        <v>50</v>
      </c>
      <c r="B963">
        <v>271</v>
      </c>
      <c r="C963">
        <v>392</v>
      </c>
    </row>
    <row r="964" spans="1:3" x14ac:dyDescent="0.2">
      <c r="A964" t="s">
        <v>50</v>
      </c>
      <c r="B964">
        <v>271</v>
      </c>
      <c r="C964">
        <v>502</v>
      </c>
    </row>
    <row r="965" spans="1:3" x14ac:dyDescent="0.2">
      <c r="A965" t="s">
        <v>50</v>
      </c>
      <c r="B965">
        <v>271</v>
      </c>
      <c r="C965">
        <v>132.5</v>
      </c>
    </row>
    <row r="966" spans="1:3" x14ac:dyDescent="0.2">
      <c r="A966" t="s">
        <v>50</v>
      </c>
      <c r="B966">
        <v>271</v>
      </c>
      <c r="C966">
        <v>281</v>
      </c>
    </row>
    <row r="967" spans="1:3" x14ac:dyDescent="0.2">
      <c r="A967" t="s">
        <v>50</v>
      </c>
      <c r="B967">
        <v>271</v>
      </c>
      <c r="C967">
        <v>492</v>
      </c>
    </row>
    <row r="968" spans="1:3" x14ac:dyDescent="0.2">
      <c r="A968" t="s">
        <v>50</v>
      </c>
      <c r="B968">
        <v>271</v>
      </c>
      <c r="C968">
        <v>563</v>
      </c>
    </row>
    <row r="969" spans="1:3" x14ac:dyDescent="0.2">
      <c r="A969" t="s">
        <v>50</v>
      </c>
      <c r="B969">
        <v>271</v>
      </c>
      <c r="C969">
        <v>697.5</v>
      </c>
    </row>
    <row r="970" spans="1:3" x14ac:dyDescent="0.2">
      <c r="A970" t="s">
        <v>50</v>
      </c>
      <c r="B970">
        <v>271</v>
      </c>
      <c r="C970">
        <v>702.5</v>
      </c>
    </row>
    <row r="971" spans="1:3" x14ac:dyDescent="0.2">
      <c r="A971" t="s">
        <v>50</v>
      </c>
      <c r="B971">
        <v>271</v>
      </c>
      <c r="C971">
        <v>511</v>
      </c>
    </row>
    <row r="972" spans="1:3" x14ac:dyDescent="0.2">
      <c r="A972" t="s">
        <v>50</v>
      </c>
      <c r="B972">
        <v>271</v>
      </c>
      <c r="C972">
        <v>245</v>
      </c>
    </row>
    <row r="973" spans="1:3" x14ac:dyDescent="0.2">
      <c r="A973" t="s">
        <v>50</v>
      </c>
      <c r="B973">
        <v>271</v>
      </c>
      <c r="C973">
        <v>275</v>
      </c>
    </row>
    <row r="974" spans="1:3" x14ac:dyDescent="0.2">
      <c r="A974" t="s">
        <v>50</v>
      </c>
      <c r="B974">
        <v>271</v>
      </c>
      <c r="C974">
        <v>477.5</v>
      </c>
    </row>
    <row r="975" spans="1:3" x14ac:dyDescent="0.2">
      <c r="A975" t="s">
        <v>50</v>
      </c>
      <c r="B975">
        <v>271</v>
      </c>
      <c r="C975">
        <v>176</v>
      </c>
    </row>
    <row r="976" spans="1:3" x14ac:dyDescent="0.2">
      <c r="A976" t="s">
        <v>50</v>
      </c>
      <c r="B976">
        <v>271</v>
      </c>
      <c r="C976">
        <v>253.5</v>
      </c>
    </row>
    <row r="977" spans="1:3" x14ac:dyDescent="0.2">
      <c r="A977" t="s">
        <v>50</v>
      </c>
      <c r="B977">
        <v>271</v>
      </c>
      <c r="C977">
        <v>182</v>
      </c>
    </row>
    <row r="978" spans="1:3" x14ac:dyDescent="0.2">
      <c r="A978" t="s">
        <v>50</v>
      </c>
      <c r="B978">
        <v>271</v>
      </c>
      <c r="C978">
        <v>294</v>
      </c>
    </row>
    <row r="979" spans="1:3" x14ac:dyDescent="0.2">
      <c r="A979" t="s">
        <v>50</v>
      </c>
      <c r="B979">
        <v>271</v>
      </c>
      <c r="C979">
        <v>420.5</v>
      </c>
    </row>
    <row r="980" spans="1:3" x14ac:dyDescent="0.2">
      <c r="A980" t="s">
        <v>51</v>
      </c>
      <c r="B980">
        <v>271</v>
      </c>
      <c r="C980">
        <v>53</v>
      </c>
    </row>
    <row r="981" spans="1:3" x14ac:dyDescent="0.2">
      <c r="A981" t="s">
        <v>51</v>
      </c>
      <c r="B981">
        <v>271</v>
      </c>
      <c r="C981">
        <v>103</v>
      </c>
    </row>
    <row r="982" spans="1:3" x14ac:dyDescent="0.2">
      <c r="A982" t="s">
        <v>51</v>
      </c>
      <c r="B982">
        <v>271</v>
      </c>
      <c r="C982">
        <v>189</v>
      </c>
    </row>
    <row r="983" spans="1:3" x14ac:dyDescent="0.2">
      <c r="A983" t="s">
        <v>51</v>
      </c>
      <c r="B983">
        <v>271</v>
      </c>
      <c r="C983">
        <v>74</v>
      </c>
    </row>
    <row r="984" spans="1:3" x14ac:dyDescent="0.2">
      <c r="A984" t="s">
        <v>51</v>
      </c>
      <c r="B984">
        <v>271</v>
      </c>
      <c r="C984">
        <v>58</v>
      </c>
    </row>
    <row r="985" spans="1:3" x14ac:dyDescent="0.2">
      <c r="A985" t="s">
        <v>51</v>
      </c>
      <c r="B985">
        <v>271</v>
      </c>
      <c r="C985">
        <v>26</v>
      </c>
    </row>
    <row r="986" spans="1:3" x14ac:dyDescent="0.2">
      <c r="A986" t="s">
        <v>51</v>
      </c>
      <c r="B986">
        <v>271</v>
      </c>
      <c r="C986">
        <v>23</v>
      </c>
    </row>
    <row r="987" spans="1:3" x14ac:dyDescent="0.2">
      <c r="A987" t="s">
        <v>51</v>
      </c>
      <c r="B987">
        <v>271</v>
      </c>
      <c r="C987">
        <v>21</v>
      </c>
    </row>
    <row r="988" spans="1:3" x14ac:dyDescent="0.2">
      <c r="A988" t="s">
        <v>51</v>
      </c>
      <c r="B988">
        <v>271</v>
      </c>
      <c r="C988">
        <v>83</v>
      </c>
    </row>
    <row r="989" spans="1:3" x14ac:dyDescent="0.2">
      <c r="A989" t="s">
        <v>51</v>
      </c>
      <c r="B989">
        <v>271</v>
      </c>
      <c r="C989">
        <v>75</v>
      </c>
    </row>
    <row r="990" spans="1:3" x14ac:dyDescent="0.2">
      <c r="A990" t="s">
        <v>51</v>
      </c>
      <c r="B990">
        <v>271</v>
      </c>
      <c r="C990">
        <v>60.5</v>
      </c>
    </row>
    <row r="991" spans="1:3" x14ac:dyDescent="0.2">
      <c r="A991" t="s">
        <v>51</v>
      </c>
      <c r="B991">
        <v>271</v>
      </c>
      <c r="C991">
        <v>43.5</v>
      </c>
    </row>
    <row r="992" spans="1:3" x14ac:dyDescent="0.2">
      <c r="A992" t="s">
        <v>51</v>
      </c>
      <c r="B992">
        <v>271</v>
      </c>
      <c r="C992">
        <v>25.5</v>
      </c>
    </row>
    <row r="993" spans="1:3" x14ac:dyDescent="0.2">
      <c r="A993" t="s">
        <v>51</v>
      </c>
      <c r="B993">
        <v>271</v>
      </c>
      <c r="C993">
        <v>53.5</v>
      </c>
    </row>
    <row r="994" spans="1:3" x14ac:dyDescent="0.2">
      <c r="A994" t="s">
        <v>51</v>
      </c>
      <c r="B994">
        <v>271</v>
      </c>
      <c r="C994">
        <v>31</v>
      </c>
    </row>
    <row r="995" spans="1:3" x14ac:dyDescent="0.2">
      <c r="A995" t="s">
        <v>51</v>
      </c>
      <c r="B995">
        <v>271</v>
      </c>
      <c r="C995">
        <v>50.5</v>
      </c>
    </row>
    <row r="996" spans="1:3" x14ac:dyDescent="0.2">
      <c r="A996" t="s">
        <v>51</v>
      </c>
      <c r="B996">
        <v>271</v>
      </c>
      <c r="C996">
        <v>140</v>
      </c>
    </row>
    <row r="997" spans="1:3" x14ac:dyDescent="0.2">
      <c r="A997" t="s">
        <v>51</v>
      </c>
      <c r="B997">
        <v>271</v>
      </c>
      <c r="C997">
        <v>64</v>
      </c>
    </row>
    <row r="998" spans="1:3" x14ac:dyDescent="0.2">
      <c r="A998" t="s">
        <v>51</v>
      </c>
      <c r="B998">
        <v>271</v>
      </c>
      <c r="C998">
        <v>34</v>
      </c>
    </row>
    <row r="999" spans="1:3" x14ac:dyDescent="0.2">
      <c r="A999" t="s">
        <v>51</v>
      </c>
      <c r="B999">
        <v>271</v>
      </c>
      <c r="C999">
        <v>77</v>
      </c>
    </row>
    <row r="1000" spans="1:3" x14ac:dyDescent="0.2">
      <c r="A1000" t="s">
        <v>51</v>
      </c>
      <c r="B1000">
        <v>271</v>
      </c>
      <c r="C1000">
        <v>39.5</v>
      </c>
    </row>
    <row r="1001" spans="1:3" x14ac:dyDescent="0.2">
      <c r="A1001" t="s">
        <v>51</v>
      </c>
      <c r="B1001">
        <v>271</v>
      </c>
      <c r="C1001">
        <v>58</v>
      </c>
    </row>
    <row r="1002" spans="1:3" x14ac:dyDescent="0.2">
      <c r="A1002" t="s">
        <v>51</v>
      </c>
      <c r="B1002">
        <v>271</v>
      </c>
      <c r="C1002">
        <v>59.5</v>
      </c>
    </row>
    <row r="1003" spans="1:3" x14ac:dyDescent="0.2">
      <c r="A1003" t="s">
        <v>51</v>
      </c>
      <c r="B1003">
        <v>271</v>
      </c>
      <c r="C1003">
        <v>59</v>
      </c>
    </row>
    <row r="1004" spans="1:3" x14ac:dyDescent="0.2">
      <c r="A1004" t="s">
        <v>51</v>
      </c>
      <c r="B1004">
        <v>271</v>
      </c>
      <c r="C1004">
        <v>50</v>
      </c>
    </row>
    <row r="1005" spans="1:3" x14ac:dyDescent="0.2">
      <c r="A1005" t="s">
        <v>51</v>
      </c>
      <c r="B1005">
        <v>271</v>
      </c>
      <c r="C1005">
        <v>32</v>
      </c>
    </row>
    <row r="1006" spans="1:3" x14ac:dyDescent="0.2">
      <c r="A1006" t="s">
        <v>51</v>
      </c>
      <c r="B1006">
        <v>271</v>
      </c>
      <c r="C1006">
        <v>32.5</v>
      </c>
    </row>
    <row r="1007" spans="1:3" x14ac:dyDescent="0.2">
      <c r="A1007" t="s">
        <v>51</v>
      </c>
      <c r="B1007">
        <v>271</v>
      </c>
      <c r="C1007">
        <v>95.5</v>
      </c>
    </row>
    <row r="1008" spans="1:3" x14ac:dyDescent="0.2">
      <c r="A1008" t="s">
        <v>51</v>
      </c>
      <c r="B1008">
        <v>271</v>
      </c>
      <c r="C1008">
        <v>74.5</v>
      </c>
    </row>
    <row r="1009" spans="1:3" x14ac:dyDescent="0.2">
      <c r="A1009" t="s">
        <v>51</v>
      </c>
      <c r="B1009">
        <v>271</v>
      </c>
      <c r="C1009">
        <v>77</v>
      </c>
    </row>
    <row r="1010" spans="1:3" x14ac:dyDescent="0.2">
      <c r="A1010" t="s">
        <v>50</v>
      </c>
      <c r="B1010">
        <v>278</v>
      </c>
      <c r="C1010">
        <v>622</v>
      </c>
    </row>
    <row r="1011" spans="1:3" x14ac:dyDescent="0.2">
      <c r="A1011" t="s">
        <v>50</v>
      </c>
      <c r="B1011">
        <v>278</v>
      </c>
      <c r="C1011">
        <v>574.5</v>
      </c>
    </row>
    <row r="1012" spans="1:3" x14ac:dyDescent="0.2">
      <c r="A1012" t="s">
        <v>50</v>
      </c>
      <c r="B1012">
        <v>278</v>
      </c>
      <c r="C1012">
        <v>638</v>
      </c>
    </row>
    <row r="1013" spans="1:3" x14ac:dyDescent="0.2">
      <c r="A1013" t="s">
        <v>50</v>
      </c>
      <c r="B1013">
        <v>278</v>
      </c>
      <c r="C1013">
        <v>479</v>
      </c>
    </row>
    <row r="1014" spans="1:3" x14ac:dyDescent="0.2">
      <c r="A1014" t="s">
        <v>50</v>
      </c>
      <c r="B1014">
        <v>278</v>
      </c>
      <c r="C1014">
        <v>566.5</v>
      </c>
    </row>
    <row r="1015" spans="1:3" x14ac:dyDescent="0.2">
      <c r="A1015" t="s">
        <v>50</v>
      </c>
      <c r="B1015">
        <v>278</v>
      </c>
      <c r="C1015">
        <v>151</v>
      </c>
    </row>
    <row r="1016" spans="1:3" x14ac:dyDescent="0.2">
      <c r="A1016" t="s">
        <v>50</v>
      </c>
      <c r="B1016">
        <v>278</v>
      </c>
      <c r="C1016">
        <v>601</v>
      </c>
    </row>
    <row r="1017" spans="1:3" x14ac:dyDescent="0.2">
      <c r="A1017" t="s">
        <v>50</v>
      </c>
      <c r="B1017">
        <v>278</v>
      </c>
      <c r="C1017">
        <v>133</v>
      </c>
    </row>
    <row r="1018" spans="1:3" x14ac:dyDescent="0.2">
      <c r="A1018" t="s">
        <v>50</v>
      </c>
      <c r="B1018">
        <v>278</v>
      </c>
      <c r="C1018">
        <v>484</v>
      </c>
    </row>
    <row r="1019" spans="1:3" x14ac:dyDescent="0.2">
      <c r="A1019" t="s">
        <v>50</v>
      </c>
      <c r="B1019">
        <v>278</v>
      </c>
      <c r="C1019">
        <v>111</v>
      </c>
    </row>
    <row r="1020" spans="1:3" x14ac:dyDescent="0.2">
      <c r="A1020" t="s">
        <v>50</v>
      </c>
      <c r="B1020">
        <v>278</v>
      </c>
      <c r="C1020">
        <v>565.5</v>
      </c>
    </row>
    <row r="1021" spans="1:3" x14ac:dyDescent="0.2">
      <c r="A1021" t="s">
        <v>50</v>
      </c>
      <c r="B1021">
        <v>278</v>
      </c>
      <c r="C1021">
        <v>230</v>
      </c>
    </row>
    <row r="1022" spans="1:3" x14ac:dyDescent="0.2">
      <c r="A1022" t="s">
        <v>50</v>
      </c>
      <c r="B1022">
        <v>278</v>
      </c>
      <c r="C1022">
        <v>879</v>
      </c>
    </row>
    <row r="1023" spans="1:3" x14ac:dyDescent="0.2">
      <c r="A1023" t="s">
        <v>50</v>
      </c>
      <c r="B1023">
        <v>278</v>
      </c>
      <c r="C1023">
        <v>426</v>
      </c>
    </row>
    <row r="1024" spans="1:3" x14ac:dyDescent="0.2">
      <c r="A1024" t="s">
        <v>50</v>
      </c>
      <c r="B1024">
        <v>278</v>
      </c>
      <c r="C1024">
        <v>165.5</v>
      </c>
    </row>
    <row r="1025" spans="1:3" x14ac:dyDescent="0.2">
      <c r="A1025" t="s">
        <v>50</v>
      </c>
      <c r="B1025">
        <v>278</v>
      </c>
      <c r="C1025">
        <v>292</v>
      </c>
    </row>
    <row r="1026" spans="1:3" x14ac:dyDescent="0.2">
      <c r="A1026" t="s">
        <v>50</v>
      </c>
      <c r="B1026">
        <v>278</v>
      </c>
      <c r="C1026">
        <v>347.5</v>
      </c>
    </row>
    <row r="1027" spans="1:3" x14ac:dyDescent="0.2">
      <c r="A1027" t="s">
        <v>50</v>
      </c>
      <c r="B1027">
        <v>278</v>
      </c>
      <c r="C1027">
        <v>272</v>
      </c>
    </row>
    <row r="1028" spans="1:3" x14ac:dyDescent="0.2">
      <c r="A1028" t="s">
        <v>50</v>
      </c>
      <c r="B1028">
        <v>278</v>
      </c>
      <c r="C1028">
        <v>665.5</v>
      </c>
    </row>
    <row r="1029" spans="1:3" x14ac:dyDescent="0.2">
      <c r="A1029" t="s">
        <v>50</v>
      </c>
      <c r="B1029">
        <v>278</v>
      </c>
      <c r="C1029">
        <v>725</v>
      </c>
    </row>
    <row r="1030" spans="1:3" x14ac:dyDescent="0.2">
      <c r="A1030" t="s">
        <v>50</v>
      </c>
      <c r="B1030">
        <v>278</v>
      </c>
      <c r="C1030">
        <v>180</v>
      </c>
    </row>
    <row r="1031" spans="1:3" x14ac:dyDescent="0.2">
      <c r="A1031" t="s">
        <v>50</v>
      </c>
      <c r="B1031">
        <v>278</v>
      </c>
      <c r="C1031">
        <v>259.5</v>
      </c>
    </row>
    <row r="1032" spans="1:3" x14ac:dyDescent="0.2">
      <c r="A1032" t="s">
        <v>50</v>
      </c>
      <c r="B1032">
        <v>278</v>
      </c>
      <c r="C1032">
        <v>529.5</v>
      </c>
    </row>
    <row r="1033" spans="1:3" x14ac:dyDescent="0.2">
      <c r="A1033" t="s">
        <v>51</v>
      </c>
      <c r="B1033">
        <v>278</v>
      </c>
      <c r="C1033">
        <v>31</v>
      </c>
    </row>
    <row r="1034" spans="1:3" x14ac:dyDescent="0.2">
      <c r="A1034" t="s">
        <v>51</v>
      </c>
      <c r="B1034">
        <v>278</v>
      </c>
      <c r="C1034">
        <v>126.5</v>
      </c>
    </row>
    <row r="1035" spans="1:3" x14ac:dyDescent="0.2">
      <c r="A1035" t="s">
        <v>51</v>
      </c>
      <c r="B1035">
        <v>278</v>
      </c>
      <c r="C1035">
        <v>73.5</v>
      </c>
    </row>
    <row r="1036" spans="1:3" x14ac:dyDescent="0.2">
      <c r="A1036" t="s">
        <v>51</v>
      </c>
      <c r="B1036">
        <v>278</v>
      </c>
      <c r="C1036">
        <v>47</v>
      </c>
    </row>
    <row r="1037" spans="1:3" x14ac:dyDescent="0.2">
      <c r="A1037" t="s">
        <v>51</v>
      </c>
      <c r="B1037">
        <v>278</v>
      </c>
      <c r="C1037">
        <v>45</v>
      </c>
    </row>
    <row r="1038" spans="1:3" x14ac:dyDescent="0.2">
      <c r="A1038" t="s">
        <v>51</v>
      </c>
      <c r="B1038">
        <v>278</v>
      </c>
      <c r="C1038">
        <v>28</v>
      </c>
    </row>
    <row r="1039" spans="1:3" x14ac:dyDescent="0.2">
      <c r="A1039" t="s">
        <v>51</v>
      </c>
      <c r="B1039">
        <v>278</v>
      </c>
      <c r="C1039">
        <v>25</v>
      </c>
    </row>
    <row r="1040" spans="1:3" x14ac:dyDescent="0.2">
      <c r="A1040" t="s">
        <v>51</v>
      </c>
      <c r="B1040">
        <v>278</v>
      </c>
      <c r="C1040">
        <v>20</v>
      </c>
    </row>
    <row r="1041" spans="1:3" x14ac:dyDescent="0.2">
      <c r="A1041" t="s">
        <v>51</v>
      </c>
      <c r="B1041">
        <v>278</v>
      </c>
      <c r="C1041">
        <v>56</v>
      </c>
    </row>
    <row r="1042" spans="1:3" x14ac:dyDescent="0.2">
      <c r="A1042" t="s">
        <v>51</v>
      </c>
      <c r="B1042">
        <v>278</v>
      </c>
      <c r="C1042">
        <v>59</v>
      </c>
    </row>
    <row r="1043" spans="1:3" x14ac:dyDescent="0.2">
      <c r="A1043" t="s">
        <v>51</v>
      </c>
      <c r="B1043">
        <v>278</v>
      </c>
      <c r="C1043">
        <v>65.5</v>
      </c>
    </row>
    <row r="1044" spans="1:3" x14ac:dyDescent="0.2">
      <c r="A1044" t="s">
        <v>51</v>
      </c>
      <c r="B1044">
        <v>278</v>
      </c>
      <c r="C1044">
        <v>33</v>
      </c>
    </row>
    <row r="1045" spans="1:3" x14ac:dyDescent="0.2">
      <c r="A1045" t="s">
        <v>51</v>
      </c>
      <c r="B1045">
        <v>278</v>
      </c>
      <c r="C1045">
        <v>104.5</v>
      </c>
    </row>
    <row r="1046" spans="1:3" x14ac:dyDescent="0.2">
      <c r="A1046" t="s">
        <v>51</v>
      </c>
      <c r="B1046">
        <v>278</v>
      </c>
      <c r="C1046">
        <v>54</v>
      </c>
    </row>
    <row r="1047" spans="1:3" x14ac:dyDescent="0.2">
      <c r="A1047" t="s">
        <v>51</v>
      </c>
      <c r="B1047">
        <v>278</v>
      </c>
      <c r="C1047">
        <v>57.5</v>
      </c>
    </row>
    <row r="1048" spans="1:3" x14ac:dyDescent="0.2">
      <c r="A1048" t="s">
        <v>51</v>
      </c>
      <c r="B1048">
        <v>278</v>
      </c>
      <c r="C1048">
        <v>62</v>
      </c>
    </row>
    <row r="1049" spans="1:3" x14ac:dyDescent="0.2">
      <c r="A1049" t="s">
        <v>51</v>
      </c>
      <c r="B1049">
        <v>278</v>
      </c>
      <c r="C1049">
        <v>123</v>
      </c>
    </row>
    <row r="1050" spans="1:3" x14ac:dyDescent="0.2">
      <c r="A1050" t="s">
        <v>51</v>
      </c>
      <c r="B1050">
        <v>278</v>
      </c>
      <c r="C1050">
        <v>63</v>
      </c>
    </row>
    <row r="1051" spans="1:3" x14ac:dyDescent="0.2">
      <c r="A1051" t="s">
        <v>51</v>
      </c>
      <c r="B1051">
        <v>278</v>
      </c>
      <c r="C1051">
        <v>48</v>
      </c>
    </row>
    <row r="1052" spans="1:3" x14ac:dyDescent="0.2">
      <c r="A1052" t="s">
        <v>51</v>
      </c>
      <c r="B1052">
        <v>278</v>
      </c>
      <c r="C1052">
        <v>33.5</v>
      </c>
    </row>
    <row r="1053" spans="1:3" x14ac:dyDescent="0.2">
      <c r="A1053" t="s">
        <v>51</v>
      </c>
      <c r="B1053">
        <v>278</v>
      </c>
      <c r="C1053">
        <v>117</v>
      </c>
    </row>
    <row r="1054" spans="1:3" x14ac:dyDescent="0.2">
      <c r="A1054" t="s">
        <v>51</v>
      </c>
      <c r="B1054">
        <v>278</v>
      </c>
      <c r="C1054">
        <v>103</v>
      </c>
    </row>
    <row r="1055" spans="1:3" x14ac:dyDescent="0.2">
      <c r="A1055" t="s">
        <v>51</v>
      </c>
      <c r="B1055">
        <v>278</v>
      </c>
      <c r="C1055">
        <v>239</v>
      </c>
    </row>
    <row r="1056" spans="1:3" x14ac:dyDescent="0.2">
      <c r="A1056" t="s">
        <v>51</v>
      </c>
      <c r="B1056">
        <v>278</v>
      </c>
      <c r="C1056">
        <v>76.5</v>
      </c>
    </row>
    <row r="1057" spans="1:3" x14ac:dyDescent="0.2">
      <c r="A1057" t="s">
        <v>51</v>
      </c>
      <c r="B1057">
        <v>278</v>
      </c>
      <c r="C1057">
        <v>33.5</v>
      </c>
    </row>
    <row r="1058" spans="1:3" x14ac:dyDescent="0.2">
      <c r="A1058" t="s">
        <v>51</v>
      </c>
      <c r="B1058">
        <v>278</v>
      </c>
      <c r="C1058">
        <v>48.5</v>
      </c>
    </row>
    <row r="1059" spans="1:3" x14ac:dyDescent="0.2">
      <c r="A1059" t="s">
        <v>51</v>
      </c>
      <c r="B1059">
        <v>278</v>
      </c>
      <c r="C1059">
        <v>58</v>
      </c>
    </row>
    <row r="1060" spans="1:3" x14ac:dyDescent="0.2">
      <c r="A1060" t="s">
        <v>51</v>
      </c>
      <c r="B1060">
        <v>278</v>
      </c>
      <c r="C1060">
        <v>82.5</v>
      </c>
    </row>
    <row r="1061" spans="1:3" x14ac:dyDescent="0.2">
      <c r="A1061" t="s">
        <v>51</v>
      </c>
      <c r="B1061">
        <v>278</v>
      </c>
      <c r="C1061">
        <v>80.5</v>
      </c>
    </row>
    <row r="1062" spans="1:3" x14ac:dyDescent="0.2">
      <c r="A1062" t="s">
        <v>50</v>
      </c>
      <c r="B1062">
        <v>285</v>
      </c>
      <c r="C1062">
        <v>551</v>
      </c>
    </row>
    <row r="1063" spans="1:3" x14ac:dyDescent="0.2">
      <c r="A1063" t="s">
        <v>50</v>
      </c>
      <c r="B1063">
        <v>285</v>
      </c>
      <c r="C1063">
        <v>688.5</v>
      </c>
    </row>
    <row r="1064" spans="1:3" x14ac:dyDescent="0.2">
      <c r="A1064" t="s">
        <v>50</v>
      </c>
      <c r="B1064">
        <v>285</v>
      </c>
      <c r="C1064">
        <v>209</v>
      </c>
    </row>
    <row r="1065" spans="1:3" x14ac:dyDescent="0.2">
      <c r="A1065" t="s">
        <v>50</v>
      </c>
      <c r="B1065">
        <v>285</v>
      </c>
      <c r="C1065">
        <v>155</v>
      </c>
    </row>
    <row r="1066" spans="1:3" x14ac:dyDescent="0.2">
      <c r="A1066" t="s">
        <v>50</v>
      </c>
      <c r="B1066">
        <v>285</v>
      </c>
      <c r="C1066">
        <v>227</v>
      </c>
    </row>
    <row r="1067" spans="1:3" x14ac:dyDescent="0.2">
      <c r="A1067" t="s">
        <v>50</v>
      </c>
      <c r="B1067">
        <v>285</v>
      </c>
      <c r="C1067">
        <v>498</v>
      </c>
    </row>
    <row r="1068" spans="1:3" x14ac:dyDescent="0.2">
      <c r="A1068" t="s">
        <v>50</v>
      </c>
      <c r="B1068">
        <v>285</v>
      </c>
      <c r="C1068">
        <v>208</v>
      </c>
    </row>
    <row r="1069" spans="1:3" x14ac:dyDescent="0.2">
      <c r="A1069" t="s">
        <v>50</v>
      </c>
      <c r="B1069">
        <v>285</v>
      </c>
      <c r="C1069">
        <v>289</v>
      </c>
    </row>
    <row r="1070" spans="1:3" x14ac:dyDescent="0.2">
      <c r="A1070" t="s">
        <v>50</v>
      </c>
      <c r="B1070">
        <v>285</v>
      </c>
      <c r="C1070">
        <v>440</v>
      </c>
    </row>
    <row r="1071" spans="1:3" x14ac:dyDescent="0.2">
      <c r="A1071" t="s">
        <v>50</v>
      </c>
      <c r="B1071">
        <v>285</v>
      </c>
      <c r="C1071">
        <v>98</v>
      </c>
    </row>
    <row r="1072" spans="1:3" x14ac:dyDescent="0.2">
      <c r="A1072" t="s">
        <v>50</v>
      </c>
      <c r="B1072">
        <v>285</v>
      </c>
      <c r="C1072">
        <v>446</v>
      </c>
    </row>
    <row r="1073" spans="1:3" x14ac:dyDescent="0.2">
      <c r="A1073" t="s">
        <v>50</v>
      </c>
      <c r="B1073">
        <v>285</v>
      </c>
      <c r="C1073">
        <v>666</v>
      </c>
    </row>
    <row r="1074" spans="1:3" x14ac:dyDescent="0.2">
      <c r="A1074" t="s">
        <v>50</v>
      </c>
      <c r="B1074">
        <v>285</v>
      </c>
      <c r="C1074">
        <v>389</v>
      </c>
    </row>
    <row r="1075" spans="1:3" x14ac:dyDescent="0.2">
      <c r="A1075" t="s">
        <v>50</v>
      </c>
      <c r="B1075">
        <v>285</v>
      </c>
      <c r="C1075">
        <v>382</v>
      </c>
    </row>
    <row r="1076" spans="1:3" x14ac:dyDescent="0.2">
      <c r="A1076" t="s">
        <v>50</v>
      </c>
      <c r="B1076">
        <v>285</v>
      </c>
      <c r="C1076">
        <v>148</v>
      </c>
    </row>
    <row r="1077" spans="1:3" x14ac:dyDescent="0.2">
      <c r="A1077" t="s">
        <v>50</v>
      </c>
      <c r="B1077">
        <v>285</v>
      </c>
      <c r="C1077">
        <v>535.5</v>
      </c>
    </row>
    <row r="1078" spans="1:3" x14ac:dyDescent="0.2">
      <c r="A1078" t="s">
        <v>50</v>
      </c>
      <c r="B1078">
        <v>285</v>
      </c>
      <c r="C1078">
        <v>109.5</v>
      </c>
    </row>
    <row r="1079" spans="1:3" x14ac:dyDescent="0.2">
      <c r="A1079" t="s">
        <v>50</v>
      </c>
      <c r="B1079">
        <v>285</v>
      </c>
      <c r="C1079">
        <v>245.5</v>
      </c>
    </row>
    <row r="1080" spans="1:3" x14ac:dyDescent="0.2">
      <c r="A1080" t="s">
        <v>50</v>
      </c>
      <c r="B1080">
        <v>285</v>
      </c>
      <c r="C1080">
        <v>554</v>
      </c>
    </row>
    <row r="1081" spans="1:3" x14ac:dyDescent="0.2">
      <c r="A1081" t="s">
        <v>50</v>
      </c>
      <c r="B1081">
        <v>285</v>
      </c>
      <c r="C1081">
        <v>461</v>
      </c>
    </row>
    <row r="1082" spans="1:3" x14ac:dyDescent="0.2">
      <c r="A1082" t="s">
        <v>50</v>
      </c>
      <c r="B1082">
        <v>285</v>
      </c>
      <c r="C1082">
        <v>731.5</v>
      </c>
    </row>
    <row r="1083" spans="1:3" x14ac:dyDescent="0.2">
      <c r="A1083" t="s">
        <v>50</v>
      </c>
      <c r="B1083">
        <v>285</v>
      </c>
      <c r="C1083">
        <v>485</v>
      </c>
    </row>
    <row r="1084" spans="1:3" x14ac:dyDescent="0.2">
      <c r="A1084" t="s">
        <v>50</v>
      </c>
      <c r="B1084">
        <v>285</v>
      </c>
      <c r="C1084">
        <v>132</v>
      </c>
    </row>
    <row r="1085" spans="1:3" x14ac:dyDescent="0.2">
      <c r="A1085" t="s">
        <v>50</v>
      </c>
      <c r="B1085">
        <v>285</v>
      </c>
      <c r="C1085">
        <v>287.5</v>
      </c>
    </row>
    <row r="1086" spans="1:3" x14ac:dyDescent="0.2">
      <c r="A1086" t="s">
        <v>50</v>
      </c>
      <c r="B1086">
        <v>285</v>
      </c>
      <c r="C1086">
        <v>404</v>
      </c>
    </row>
    <row r="1087" spans="1:3" x14ac:dyDescent="0.2">
      <c r="A1087" t="s">
        <v>51</v>
      </c>
      <c r="B1087">
        <v>285</v>
      </c>
      <c r="C1087">
        <v>90</v>
      </c>
    </row>
    <row r="1088" spans="1:3" x14ac:dyDescent="0.2">
      <c r="A1088" t="s">
        <v>51</v>
      </c>
      <c r="B1088">
        <v>285</v>
      </c>
      <c r="C1088">
        <v>51</v>
      </c>
    </row>
    <row r="1089" spans="1:3" x14ac:dyDescent="0.2">
      <c r="A1089" t="s">
        <v>51</v>
      </c>
      <c r="B1089">
        <v>285</v>
      </c>
      <c r="C1089">
        <v>116.5</v>
      </c>
    </row>
    <row r="1090" spans="1:3" x14ac:dyDescent="0.2">
      <c r="A1090" t="s">
        <v>51</v>
      </c>
      <c r="B1090">
        <v>285</v>
      </c>
      <c r="C1090">
        <v>62.5</v>
      </c>
    </row>
    <row r="1091" spans="1:3" x14ac:dyDescent="0.2">
      <c r="A1091" t="s">
        <v>51</v>
      </c>
      <c r="B1091">
        <v>285</v>
      </c>
      <c r="C1091">
        <v>45</v>
      </c>
    </row>
    <row r="1092" spans="1:3" x14ac:dyDescent="0.2">
      <c r="A1092" t="s">
        <v>51</v>
      </c>
      <c r="B1092">
        <v>285</v>
      </c>
      <c r="C1092">
        <v>93</v>
      </c>
    </row>
    <row r="1093" spans="1:3" x14ac:dyDescent="0.2">
      <c r="A1093" t="s">
        <v>51</v>
      </c>
      <c r="B1093">
        <v>285</v>
      </c>
      <c r="C1093">
        <v>21</v>
      </c>
    </row>
    <row r="1094" spans="1:3" x14ac:dyDescent="0.2">
      <c r="A1094" t="s">
        <v>51</v>
      </c>
      <c r="B1094">
        <v>285</v>
      </c>
      <c r="C1094">
        <v>52</v>
      </c>
    </row>
    <row r="1095" spans="1:3" x14ac:dyDescent="0.2">
      <c r="A1095" t="s">
        <v>51</v>
      </c>
      <c r="B1095">
        <v>285</v>
      </c>
      <c r="C1095">
        <v>46.5</v>
      </c>
    </row>
    <row r="1096" spans="1:3" x14ac:dyDescent="0.2">
      <c r="A1096" t="s">
        <v>51</v>
      </c>
      <c r="B1096">
        <v>285</v>
      </c>
      <c r="C1096">
        <v>217.5</v>
      </c>
    </row>
    <row r="1097" spans="1:3" x14ac:dyDescent="0.2">
      <c r="A1097" t="s">
        <v>51</v>
      </c>
      <c r="B1097">
        <v>285</v>
      </c>
      <c r="C1097">
        <v>54</v>
      </c>
    </row>
    <row r="1098" spans="1:3" x14ac:dyDescent="0.2">
      <c r="A1098" t="s">
        <v>51</v>
      </c>
      <c r="B1098">
        <v>285</v>
      </c>
      <c r="C1098">
        <v>29</v>
      </c>
    </row>
    <row r="1099" spans="1:3" x14ac:dyDescent="0.2">
      <c r="A1099" t="s">
        <v>51</v>
      </c>
      <c r="B1099">
        <v>285</v>
      </c>
      <c r="C1099">
        <v>24</v>
      </c>
    </row>
    <row r="1100" spans="1:3" x14ac:dyDescent="0.2">
      <c r="A1100" t="s">
        <v>51</v>
      </c>
      <c r="B1100">
        <v>285</v>
      </c>
      <c r="C1100">
        <v>29</v>
      </c>
    </row>
    <row r="1101" spans="1:3" x14ac:dyDescent="0.2">
      <c r="A1101" t="s">
        <v>51</v>
      </c>
      <c r="B1101">
        <v>285</v>
      </c>
      <c r="C1101">
        <v>18.5</v>
      </c>
    </row>
    <row r="1102" spans="1:3" x14ac:dyDescent="0.2">
      <c r="A1102" t="s">
        <v>51</v>
      </c>
      <c r="B1102">
        <v>285</v>
      </c>
      <c r="C1102">
        <v>118.5</v>
      </c>
    </row>
    <row r="1103" spans="1:3" x14ac:dyDescent="0.2">
      <c r="A1103" t="s">
        <v>51</v>
      </c>
      <c r="B1103">
        <v>285</v>
      </c>
      <c r="C1103">
        <v>63.5</v>
      </c>
    </row>
    <row r="1104" spans="1:3" x14ac:dyDescent="0.2">
      <c r="A1104" t="s">
        <v>51</v>
      </c>
      <c r="B1104">
        <v>285</v>
      </c>
      <c r="C1104">
        <v>65</v>
      </c>
    </row>
    <row r="1105" spans="1:3" x14ac:dyDescent="0.2">
      <c r="A1105" t="s">
        <v>51</v>
      </c>
      <c r="B1105">
        <v>285</v>
      </c>
      <c r="C1105">
        <v>37</v>
      </c>
    </row>
    <row r="1106" spans="1:3" x14ac:dyDescent="0.2">
      <c r="A1106" t="s">
        <v>51</v>
      </c>
      <c r="B1106">
        <v>285</v>
      </c>
      <c r="C1106">
        <v>48.5</v>
      </c>
    </row>
    <row r="1107" spans="1:3" x14ac:dyDescent="0.2">
      <c r="A1107" t="s">
        <v>51</v>
      </c>
      <c r="B1107">
        <v>285</v>
      </c>
      <c r="C1107">
        <v>54</v>
      </c>
    </row>
    <row r="1108" spans="1:3" x14ac:dyDescent="0.2">
      <c r="A1108" t="s">
        <v>51</v>
      </c>
      <c r="B1108">
        <v>285</v>
      </c>
      <c r="C1108">
        <v>89</v>
      </c>
    </row>
    <row r="1109" spans="1:3" x14ac:dyDescent="0.2">
      <c r="A1109" t="s">
        <v>51</v>
      </c>
      <c r="B1109">
        <v>285</v>
      </c>
      <c r="C1109">
        <v>50</v>
      </c>
    </row>
    <row r="1110" spans="1:3" x14ac:dyDescent="0.2">
      <c r="A1110" t="s">
        <v>51</v>
      </c>
      <c r="B1110">
        <v>285</v>
      </c>
      <c r="C1110">
        <v>41</v>
      </c>
    </row>
    <row r="1111" spans="1:3" x14ac:dyDescent="0.2">
      <c r="A1111" t="s">
        <v>51</v>
      </c>
      <c r="B1111">
        <v>285</v>
      </c>
      <c r="C1111">
        <v>25</v>
      </c>
    </row>
    <row r="1112" spans="1:3" x14ac:dyDescent="0.2">
      <c r="A1112" t="s">
        <v>51</v>
      </c>
      <c r="B1112">
        <v>285</v>
      </c>
      <c r="C1112">
        <v>46.5</v>
      </c>
    </row>
    <row r="1113" spans="1:3" x14ac:dyDescent="0.2">
      <c r="A1113" t="s">
        <v>51</v>
      </c>
      <c r="B1113">
        <v>285</v>
      </c>
      <c r="C1113">
        <v>26</v>
      </c>
    </row>
    <row r="1114" spans="1:3" x14ac:dyDescent="0.2">
      <c r="A1114" t="s">
        <v>51</v>
      </c>
      <c r="B1114">
        <v>285</v>
      </c>
      <c r="C1114">
        <v>73</v>
      </c>
    </row>
    <row r="1115" spans="1:3" x14ac:dyDescent="0.2">
      <c r="A1115" t="s">
        <v>51</v>
      </c>
      <c r="B1115">
        <v>285</v>
      </c>
      <c r="C1115">
        <v>70.5</v>
      </c>
    </row>
    <row r="1116" spans="1:3" x14ac:dyDescent="0.2">
      <c r="A1116" t="s">
        <v>50</v>
      </c>
      <c r="B1116">
        <v>292</v>
      </c>
      <c r="C1116">
        <v>629</v>
      </c>
    </row>
    <row r="1117" spans="1:3" x14ac:dyDescent="0.2">
      <c r="A1117" t="s">
        <v>50</v>
      </c>
      <c r="B1117">
        <v>292</v>
      </c>
      <c r="C1117">
        <v>513.5</v>
      </c>
    </row>
    <row r="1118" spans="1:3" x14ac:dyDescent="0.2">
      <c r="A1118" t="s">
        <v>50</v>
      </c>
      <c r="B1118">
        <v>292</v>
      </c>
      <c r="C1118">
        <v>630.5</v>
      </c>
    </row>
    <row r="1119" spans="1:3" x14ac:dyDescent="0.2">
      <c r="A1119" t="s">
        <v>50</v>
      </c>
      <c r="B1119">
        <v>292</v>
      </c>
      <c r="C1119">
        <v>157</v>
      </c>
    </row>
    <row r="1120" spans="1:3" x14ac:dyDescent="0.2">
      <c r="A1120" t="s">
        <v>50</v>
      </c>
      <c r="B1120">
        <v>292</v>
      </c>
      <c r="C1120">
        <v>213.5</v>
      </c>
    </row>
    <row r="1121" spans="1:3" x14ac:dyDescent="0.2">
      <c r="A1121" t="s">
        <v>50</v>
      </c>
      <c r="B1121">
        <v>292</v>
      </c>
      <c r="C1121">
        <v>117.5</v>
      </c>
    </row>
    <row r="1122" spans="1:3" x14ac:dyDescent="0.2">
      <c r="A1122" t="s">
        <v>50</v>
      </c>
      <c r="B1122">
        <v>292</v>
      </c>
      <c r="C1122">
        <v>197.5</v>
      </c>
    </row>
    <row r="1123" spans="1:3" x14ac:dyDescent="0.2">
      <c r="A1123" t="s">
        <v>50</v>
      </c>
      <c r="B1123">
        <v>292</v>
      </c>
      <c r="C1123">
        <v>264</v>
      </c>
    </row>
    <row r="1124" spans="1:3" x14ac:dyDescent="0.2">
      <c r="A1124" t="s">
        <v>50</v>
      </c>
      <c r="B1124">
        <v>292</v>
      </c>
      <c r="C1124">
        <v>411.5</v>
      </c>
    </row>
    <row r="1125" spans="1:3" x14ac:dyDescent="0.2">
      <c r="A1125" t="s">
        <v>50</v>
      </c>
      <c r="B1125">
        <v>292</v>
      </c>
      <c r="C1125">
        <v>90.5</v>
      </c>
    </row>
    <row r="1126" spans="1:3" x14ac:dyDescent="0.2">
      <c r="A1126" t="s">
        <v>50</v>
      </c>
      <c r="B1126">
        <v>292</v>
      </c>
      <c r="C1126">
        <v>682.5</v>
      </c>
    </row>
    <row r="1127" spans="1:3" x14ac:dyDescent="0.2">
      <c r="A1127" t="s">
        <v>50</v>
      </c>
      <c r="B1127">
        <v>292</v>
      </c>
      <c r="C1127">
        <v>208</v>
      </c>
    </row>
    <row r="1128" spans="1:3" x14ac:dyDescent="0.2">
      <c r="A1128" t="s">
        <v>50</v>
      </c>
      <c r="B1128">
        <v>292</v>
      </c>
      <c r="C1128">
        <v>833</v>
      </c>
    </row>
    <row r="1129" spans="1:3" x14ac:dyDescent="0.2">
      <c r="A1129" t="s">
        <v>50</v>
      </c>
      <c r="B1129">
        <v>292</v>
      </c>
      <c r="C1129">
        <v>500</v>
      </c>
    </row>
    <row r="1130" spans="1:3" x14ac:dyDescent="0.2">
      <c r="A1130" t="s">
        <v>50</v>
      </c>
      <c r="B1130">
        <v>292</v>
      </c>
      <c r="C1130">
        <v>549</v>
      </c>
    </row>
    <row r="1131" spans="1:3" x14ac:dyDescent="0.2">
      <c r="A1131" t="s">
        <v>50</v>
      </c>
      <c r="B1131">
        <v>292</v>
      </c>
      <c r="C1131">
        <v>626</v>
      </c>
    </row>
    <row r="1132" spans="1:3" x14ac:dyDescent="0.2">
      <c r="A1132" t="s">
        <v>50</v>
      </c>
      <c r="B1132">
        <v>292</v>
      </c>
      <c r="C1132">
        <v>103</v>
      </c>
    </row>
    <row r="1133" spans="1:3" x14ac:dyDescent="0.2">
      <c r="A1133" t="s">
        <v>50</v>
      </c>
      <c r="B1133">
        <v>292</v>
      </c>
      <c r="C1133">
        <v>230.5</v>
      </c>
    </row>
    <row r="1134" spans="1:3" x14ac:dyDescent="0.2">
      <c r="A1134" t="s">
        <v>50</v>
      </c>
      <c r="B1134">
        <v>292</v>
      </c>
      <c r="C1134">
        <v>626</v>
      </c>
    </row>
    <row r="1135" spans="1:3" x14ac:dyDescent="0.2">
      <c r="A1135" t="s">
        <v>50</v>
      </c>
      <c r="B1135">
        <v>292</v>
      </c>
      <c r="C1135">
        <v>334.5</v>
      </c>
    </row>
    <row r="1136" spans="1:3" x14ac:dyDescent="0.2">
      <c r="A1136" t="s">
        <v>50</v>
      </c>
      <c r="B1136">
        <v>292</v>
      </c>
      <c r="C1136">
        <v>135.5</v>
      </c>
    </row>
    <row r="1137" spans="1:3" x14ac:dyDescent="0.2">
      <c r="A1137" t="s">
        <v>50</v>
      </c>
      <c r="B1137">
        <v>292</v>
      </c>
      <c r="C1137">
        <v>343.5</v>
      </c>
    </row>
    <row r="1138" spans="1:3" x14ac:dyDescent="0.2">
      <c r="A1138" t="s">
        <v>50</v>
      </c>
      <c r="B1138">
        <v>292</v>
      </c>
      <c r="C1138">
        <v>239.5</v>
      </c>
    </row>
    <row r="1139" spans="1:3" x14ac:dyDescent="0.2">
      <c r="A1139" t="s">
        <v>51</v>
      </c>
      <c r="B1139">
        <v>292</v>
      </c>
      <c r="C1139">
        <v>91.5</v>
      </c>
    </row>
    <row r="1140" spans="1:3" x14ac:dyDescent="0.2">
      <c r="A1140" t="s">
        <v>51</v>
      </c>
      <c r="B1140">
        <v>292</v>
      </c>
      <c r="C1140">
        <v>68</v>
      </c>
    </row>
    <row r="1141" spans="1:3" x14ac:dyDescent="0.2">
      <c r="A1141" t="s">
        <v>51</v>
      </c>
      <c r="B1141">
        <v>292</v>
      </c>
      <c r="C1141">
        <v>105</v>
      </c>
    </row>
    <row r="1142" spans="1:3" x14ac:dyDescent="0.2">
      <c r="A1142" t="s">
        <v>51</v>
      </c>
      <c r="B1142">
        <v>292</v>
      </c>
      <c r="C1142">
        <v>52</v>
      </c>
    </row>
    <row r="1143" spans="1:3" x14ac:dyDescent="0.2">
      <c r="A1143" t="s">
        <v>51</v>
      </c>
      <c r="B1143">
        <v>292</v>
      </c>
      <c r="C1143">
        <v>42.5</v>
      </c>
    </row>
    <row r="1144" spans="1:3" x14ac:dyDescent="0.2">
      <c r="A1144" t="s">
        <v>51</v>
      </c>
      <c r="B1144">
        <v>292</v>
      </c>
      <c r="C1144">
        <v>22.5</v>
      </c>
    </row>
    <row r="1145" spans="1:3" x14ac:dyDescent="0.2">
      <c r="A1145" t="s">
        <v>51</v>
      </c>
      <c r="B1145">
        <v>292</v>
      </c>
      <c r="C1145">
        <v>26.5</v>
      </c>
    </row>
    <row r="1146" spans="1:3" x14ac:dyDescent="0.2">
      <c r="A1146" t="s">
        <v>51</v>
      </c>
      <c r="B1146">
        <v>292</v>
      </c>
      <c r="C1146">
        <v>53.5</v>
      </c>
    </row>
    <row r="1147" spans="1:3" x14ac:dyDescent="0.2">
      <c r="A1147" t="s">
        <v>51</v>
      </c>
      <c r="B1147">
        <v>292</v>
      </c>
      <c r="C1147">
        <v>43</v>
      </c>
    </row>
    <row r="1148" spans="1:3" x14ac:dyDescent="0.2">
      <c r="A1148" t="s">
        <v>51</v>
      </c>
      <c r="B1148">
        <v>292</v>
      </c>
      <c r="C1148">
        <v>60</v>
      </c>
    </row>
    <row r="1149" spans="1:3" x14ac:dyDescent="0.2">
      <c r="A1149" t="s">
        <v>51</v>
      </c>
      <c r="B1149">
        <v>292</v>
      </c>
      <c r="C1149">
        <v>23</v>
      </c>
    </row>
    <row r="1150" spans="1:3" x14ac:dyDescent="0.2">
      <c r="A1150" t="s">
        <v>51</v>
      </c>
      <c r="B1150">
        <v>292</v>
      </c>
      <c r="C1150">
        <v>63.5</v>
      </c>
    </row>
    <row r="1151" spans="1:3" x14ac:dyDescent="0.2">
      <c r="A1151" t="s">
        <v>51</v>
      </c>
      <c r="B1151">
        <v>292</v>
      </c>
      <c r="C1151">
        <v>100</v>
      </c>
    </row>
    <row r="1152" spans="1:3" x14ac:dyDescent="0.2">
      <c r="A1152" t="s">
        <v>51</v>
      </c>
      <c r="B1152">
        <v>292</v>
      </c>
      <c r="C1152">
        <v>47</v>
      </c>
    </row>
    <row r="1153" spans="1:3" x14ac:dyDescent="0.2">
      <c r="A1153" t="s">
        <v>51</v>
      </c>
      <c r="B1153">
        <v>292</v>
      </c>
      <c r="C1153">
        <v>45.5</v>
      </c>
    </row>
    <row r="1154" spans="1:3" x14ac:dyDescent="0.2">
      <c r="A1154" t="s">
        <v>51</v>
      </c>
      <c r="B1154">
        <v>292</v>
      </c>
      <c r="C1154">
        <v>110</v>
      </c>
    </row>
    <row r="1155" spans="1:3" x14ac:dyDescent="0.2">
      <c r="A1155" t="s">
        <v>51</v>
      </c>
      <c r="B1155">
        <v>292</v>
      </c>
      <c r="C1155">
        <v>203.5</v>
      </c>
    </row>
    <row r="1156" spans="1:3" x14ac:dyDescent="0.2">
      <c r="A1156" t="s">
        <v>51</v>
      </c>
      <c r="B1156">
        <v>292</v>
      </c>
      <c r="C1156">
        <v>38</v>
      </c>
    </row>
    <row r="1157" spans="1:3" x14ac:dyDescent="0.2">
      <c r="A1157" t="s">
        <v>51</v>
      </c>
      <c r="B1157">
        <v>292</v>
      </c>
      <c r="C1157">
        <v>53.5</v>
      </c>
    </row>
    <row r="1158" spans="1:3" x14ac:dyDescent="0.2">
      <c r="A1158" t="s">
        <v>51</v>
      </c>
      <c r="B1158">
        <v>292</v>
      </c>
      <c r="C1158">
        <v>20</v>
      </c>
    </row>
    <row r="1159" spans="1:3" x14ac:dyDescent="0.2">
      <c r="A1159" t="s">
        <v>51</v>
      </c>
      <c r="B1159">
        <v>292</v>
      </c>
      <c r="C1159">
        <v>23</v>
      </c>
    </row>
    <row r="1160" spans="1:3" x14ac:dyDescent="0.2">
      <c r="A1160" t="s">
        <v>51</v>
      </c>
      <c r="B1160">
        <v>292</v>
      </c>
      <c r="C1160">
        <v>46.5</v>
      </c>
    </row>
    <row r="1161" spans="1:3" x14ac:dyDescent="0.2">
      <c r="A1161" t="s">
        <v>51</v>
      </c>
      <c r="B1161">
        <v>292</v>
      </c>
      <c r="C1161">
        <v>42</v>
      </c>
    </row>
    <row r="1162" spans="1:3" x14ac:dyDescent="0.2">
      <c r="A1162" t="s">
        <v>51</v>
      </c>
      <c r="B1162">
        <v>292</v>
      </c>
      <c r="C1162">
        <v>61</v>
      </c>
    </row>
    <row r="1163" spans="1:3" x14ac:dyDescent="0.2">
      <c r="A1163" t="s">
        <v>51</v>
      </c>
      <c r="B1163">
        <v>292</v>
      </c>
      <c r="C1163">
        <v>28</v>
      </c>
    </row>
    <row r="1164" spans="1:3" x14ac:dyDescent="0.2">
      <c r="A1164" t="s">
        <v>51</v>
      </c>
      <c r="B1164">
        <v>292</v>
      </c>
      <c r="C1164">
        <v>48</v>
      </c>
    </row>
    <row r="1165" spans="1:3" x14ac:dyDescent="0.2">
      <c r="A1165" t="s">
        <v>51</v>
      </c>
      <c r="B1165">
        <v>292</v>
      </c>
      <c r="C1165">
        <v>15.5</v>
      </c>
    </row>
    <row r="1166" spans="1:3" x14ac:dyDescent="0.2">
      <c r="A1166" t="s">
        <v>51</v>
      </c>
      <c r="B1166">
        <v>292</v>
      </c>
      <c r="C1166">
        <v>91.5</v>
      </c>
    </row>
    <row r="1167" spans="1:3" x14ac:dyDescent="0.2">
      <c r="A1167" t="s">
        <v>51</v>
      </c>
      <c r="B1167">
        <v>292</v>
      </c>
      <c r="C1167">
        <v>37</v>
      </c>
    </row>
    <row r="1168" spans="1:3" x14ac:dyDescent="0.2">
      <c r="A1168" t="s">
        <v>50</v>
      </c>
      <c r="B1168">
        <v>306</v>
      </c>
      <c r="C1168">
        <v>458</v>
      </c>
    </row>
    <row r="1169" spans="1:3" x14ac:dyDescent="0.2">
      <c r="A1169" t="s">
        <v>50</v>
      </c>
      <c r="B1169">
        <v>306</v>
      </c>
      <c r="C1169">
        <v>510</v>
      </c>
    </row>
    <row r="1170" spans="1:3" x14ac:dyDescent="0.2">
      <c r="A1170" t="s">
        <v>50</v>
      </c>
      <c r="B1170">
        <v>306</v>
      </c>
      <c r="C1170">
        <v>175.5</v>
      </c>
    </row>
    <row r="1171" spans="1:3" x14ac:dyDescent="0.2">
      <c r="A1171" t="s">
        <v>50</v>
      </c>
      <c r="B1171">
        <v>306</v>
      </c>
      <c r="C1171">
        <v>294</v>
      </c>
    </row>
    <row r="1172" spans="1:3" x14ac:dyDescent="0.2">
      <c r="A1172" t="s">
        <v>50</v>
      </c>
      <c r="B1172">
        <v>306</v>
      </c>
      <c r="C1172">
        <v>92.5</v>
      </c>
    </row>
    <row r="1173" spans="1:3" x14ac:dyDescent="0.2">
      <c r="A1173" t="s">
        <v>50</v>
      </c>
      <c r="B1173">
        <v>306</v>
      </c>
      <c r="C1173">
        <v>107.5</v>
      </c>
    </row>
    <row r="1174" spans="1:3" x14ac:dyDescent="0.2">
      <c r="A1174" t="s">
        <v>50</v>
      </c>
      <c r="B1174">
        <v>306</v>
      </c>
      <c r="C1174">
        <v>621</v>
      </c>
    </row>
    <row r="1175" spans="1:3" x14ac:dyDescent="0.2">
      <c r="A1175" t="s">
        <v>50</v>
      </c>
      <c r="B1175">
        <v>306</v>
      </c>
      <c r="C1175">
        <v>274.5</v>
      </c>
    </row>
    <row r="1176" spans="1:3" x14ac:dyDescent="0.2">
      <c r="A1176" t="s">
        <v>50</v>
      </c>
      <c r="B1176">
        <v>306</v>
      </c>
      <c r="C1176">
        <v>479.5</v>
      </c>
    </row>
    <row r="1177" spans="1:3" x14ac:dyDescent="0.2">
      <c r="A1177" t="s">
        <v>50</v>
      </c>
      <c r="B1177">
        <v>306</v>
      </c>
      <c r="C1177">
        <v>500</v>
      </c>
    </row>
    <row r="1178" spans="1:3" x14ac:dyDescent="0.2">
      <c r="A1178" t="s">
        <v>50</v>
      </c>
      <c r="B1178">
        <v>306</v>
      </c>
      <c r="C1178">
        <v>522.5</v>
      </c>
    </row>
    <row r="1179" spans="1:3" x14ac:dyDescent="0.2">
      <c r="A1179" t="s">
        <v>50</v>
      </c>
      <c r="B1179">
        <v>306</v>
      </c>
      <c r="C1179">
        <v>455</v>
      </c>
    </row>
    <row r="1180" spans="1:3" x14ac:dyDescent="0.2">
      <c r="A1180" t="s">
        <v>50</v>
      </c>
      <c r="B1180">
        <v>306</v>
      </c>
      <c r="C1180">
        <v>163.5</v>
      </c>
    </row>
    <row r="1181" spans="1:3" x14ac:dyDescent="0.2">
      <c r="A1181" t="s">
        <v>50</v>
      </c>
      <c r="B1181">
        <v>306</v>
      </c>
      <c r="C1181">
        <v>337.5</v>
      </c>
    </row>
    <row r="1182" spans="1:3" x14ac:dyDescent="0.2">
      <c r="A1182" t="s">
        <v>50</v>
      </c>
      <c r="B1182">
        <v>306</v>
      </c>
      <c r="C1182">
        <v>201.5</v>
      </c>
    </row>
    <row r="1183" spans="1:3" x14ac:dyDescent="0.2">
      <c r="A1183" t="s">
        <v>50</v>
      </c>
      <c r="B1183">
        <v>306</v>
      </c>
      <c r="C1183">
        <v>178.5</v>
      </c>
    </row>
    <row r="1184" spans="1:3" x14ac:dyDescent="0.2">
      <c r="A1184" t="s">
        <v>50</v>
      </c>
      <c r="B1184">
        <v>306</v>
      </c>
      <c r="C1184">
        <v>96</v>
      </c>
    </row>
    <row r="1185" spans="1:3" x14ac:dyDescent="0.2">
      <c r="A1185" t="s">
        <v>50</v>
      </c>
      <c r="B1185">
        <v>306</v>
      </c>
      <c r="C1185">
        <v>404</v>
      </c>
    </row>
    <row r="1186" spans="1:3" x14ac:dyDescent="0.2">
      <c r="A1186" t="s">
        <v>50</v>
      </c>
      <c r="B1186">
        <v>306</v>
      </c>
      <c r="C1186">
        <v>233.5</v>
      </c>
    </row>
    <row r="1187" spans="1:3" x14ac:dyDescent="0.2">
      <c r="A1187" t="s">
        <v>51</v>
      </c>
      <c r="B1187">
        <v>306</v>
      </c>
      <c r="C1187">
        <v>58</v>
      </c>
    </row>
    <row r="1188" spans="1:3" x14ac:dyDescent="0.2">
      <c r="A1188" t="s">
        <v>51</v>
      </c>
      <c r="B1188">
        <v>306</v>
      </c>
      <c r="C1188">
        <v>38</v>
      </c>
    </row>
    <row r="1189" spans="1:3" x14ac:dyDescent="0.2">
      <c r="A1189" t="s">
        <v>51</v>
      </c>
      <c r="B1189">
        <v>306</v>
      </c>
      <c r="C1189">
        <v>99</v>
      </c>
    </row>
    <row r="1190" spans="1:3" x14ac:dyDescent="0.2">
      <c r="A1190" t="s">
        <v>51</v>
      </c>
      <c r="B1190">
        <v>306</v>
      </c>
      <c r="C1190">
        <v>20.5</v>
      </c>
    </row>
    <row r="1191" spans="1:3" x14ac:dyDescent="0.2">
      <c r="A1191" t="s">
        <v>51</v>
      </c>
      <c r="B1191">
        <v>306</v>
      </c>
      <c r="C1191">
        <v>63</v>
      </c>
    </row>
    <row r="1192" spans="1:3" x14ac:dyDescent="0.2">
      <c r="A1192" t="s">
        <v>51</v>
      </c>
      <c r="B1192">
        <v>306</v>
      </c>
      <c r="C1192">
        <v>19.5</v>
      </c>
    </row>
    <row r="1193" spans="1:3" x14ac:dyDescent="0.2">
      <c r="A1193" t="s">
        <v>51</v>
      </c>
      <c r="B1193">
        <v>306</v>
      </c>
      <c r="C1193">
        <v>23</v>
      </c>
    </row>
    <row r="1194" spans="1:3" x14ac:dyDescent="0.2">
      <c r="A1194" t="s">
        <v>51</v>
      </c>
      <c r="B1194">
        <v>306</v>
      </c>
      <c r="C1194">
        <v>76.5</v>
      </c>
    </row>
    <row r="1195" spans="1:3" x14ac:dyDescent="0.2">
      <c r="A1195" t="s">
        <v>51</v>
      </c>
      <c r="B1195">
        <v>306</v>
      </c>
      <c r="C1195">
        <v>116.5</v>
      </c>
    </row>
    <row r="1196" spans="1:3" x14ac:dyDescent="0.2">
      <c r="A1196" t="s">
        <v>51</v>
      </c>
      <c r="B1196">
        <v>306</v>
      </c>
      <c r="C1196">
        <v>51</v>
      </c>
    </row>
    <row r="1197" spans="1:3" x14ac:dyDescent="0.2">
      <c r="A1197" t="s">
        <v>51</v>
      </c>
      <c r="B1197">
        <v>306</v>
      </c>
      <c r="C1197">
        <v>36</v>
      </c>
    </row>
    <row r="1198" spans="1:3" x14ac:dyDescent="0.2">
      <c r="A1198" t="s">
        <v>51</v>
      </c>
      <c r="B1198">
        <v>306</v>
      </c>
      <c r="C1198">
        <v>51</v>
      </c>
    </row>
    <row r="1199" spans="1:3" x14ac:dyDescent="0.2">
      <c r="A1199" t="s">
        <v>51</v>
      </c>
      <c r="B1199">
        <v>306</v>
      </c>
      <c r="C1199">
        <v>100</v>
      </c>
    </row>
    <row r="1200" spans="1:3" x14ac:dyDescent="0.2">
      <c r="A1200" t="s">
        <v>51</v>
      </c>
      <c r="B1200">
        <v>306</v>
      </c>
      <c r="C1200">
        <v>23</v>
      </c>
    </row>
    <row r="1201" spans="1:3" x14ac:dyDescent="0.2">
      <c r="A1201" t="s">
        <v>51</v>
      </c>
      <c r="B1201">
        <v>306</v>
      </c>
      <c r="C1201">
        <v>12</v>
      </c>
    </row>
    <row r="1202" spans="1:3" x14ac:dyDescent="0.2">
      <c r="A1202" t="s">
        <v>51</v>
      </c>
      <c r="B1202">
        <v>306</v>
      </c>
      <c r="C1202">
        <v>42.5</v>
      </c>
    </row>
    <row r="1203" spans="1:3" x14ac:dyDescent="0.2">
      <c r="A1203" t="s">
        <v>51</v>
      </c>
      <c r="B1203">
        <v>306</v>
      </c>
      <c r="C1203">
        <v>36.5</v>
      </c>
    </row>
    <row r="1204" spans="1:3" x14ac:dyDescent="0.2">
      <c r="A1204" t="s">
        <v>51</v>
      </c>
      <c r="B1204">
        <v>306</v>
      </c>
      <c r="C1204">
        <v>83.5</v>
      </c>
    </row>
    <row r="1205" spans="1:3" x14ac:dyDescent="0.2">
      <c r="A1205" t="s">
        <v>51</v>
      </c>
      <c r="B1205">
        <v>306</v>
      </c>
      <c r="C1205">
        <v>18</v>
      </c>
    </row>
    <row r="1206" spans="1:3" x14ac:dyDescent="0.2">
      <c r="A1206" t="s">
        <v>51</v>
      </c>
      <c r="B1206">
        <v>306</v>
      </c>
      <c r="C1206">
        <v>58</v>
      </c>
    </row>
    <row r="1207" spans="1:3" x14ac:dyDescent="0.2">
      <c r="A1207" t="s">
        <v>51</v>
      </c>
      <c r="B1207">
        <v>306</v>
      </c>
      <c r="C1207">
        <v>40</v>
      </c>
    </row>
    <row r="1208" spans="1:3" x14ac:dyDescent="0.2">
      <c r="A1208" t="s">
        <v>51</v>
      </c>
      <c r="B1208">
        <v>306</v>
      </c>
      <c r="C1208">
        <v>71</v>
      </c>
    </row>
    <row r="1209" spans="1:3" x14ac:dyDescent="0.2">
      <c r="A1209" t="s">
        <v>51</v>
      </c>
      <c r="B1209">
        <v>306</v>
      </c>
      <c r="C1209">
        <v>211</v>
      </c>
    </row>
    <row r="1210" spans="1:3" x14ac:dyDescent="0.2">
      <c r="A1210" t="s">
        <v>51</v>
      </c>
      <c r="B1210">
        <v>306</v>
      </c>
      <c r="C1210">
        <v>49</v>
      </c>
    </row>
    <row r="1211" spans="1:3" x14ac:dyDescent="0.2">
      <c r="A1211" t="s">
        <v>51</v>
      </c>
      <c r="B1211">
        <v>306</v>
      </c>
      <c r="C1211">
        <v>37.5</v>
      </c>
    </row>
    <row r="1212" spans="1:3" x14ac:dyDescent="0.2">
      <c r="A1212" t="s">
        <v>51</v>
      </c>
      <c r="B1212">
        <v>306</v>
      </c>
      <c r="C1212">
        <v>37.5</v>
      </c>
    </row>
    <row r="1213" spans="1:3" x14ac:dyDescent="0.2">
      <c r="A1213" t="s">
        <v>51</v>
      </c>
      <c r="B1213">
        <v>306</v>
      </c>
      <c r="C1213">
        <v>17.5</v>
      </c>
    </row>
    <row r="1214" spans="1:3" x14ac:dyDescent="0.2">
      <c r="A1214" t="s">
        <v>51</v>
      </c>
      <c r="B1214">
        <v>306</v>
      </c>
      <c r="C1214">
        <v>85</v>
      </c>
    </row>
    <row r="1215" spans="1:3" x14ac:dyDescent="0.2">
      <c r="A1215" t="s">
        <v>51</v>
      </c>
      <c r="B1215">
        <v>306</v>
      </c>
      <c r="C1215">
        <v>30</v>
      </c>
    </row>
    <row r="1216" spans="1:3" x14ac:dyDescent="0.2">
      <c r="A1216" t="s">
        <v>50</v>
      </c>
      <c r="B1216">
        <v>313</v>
      </c>
      <c r="C1216">
        <v>529.5</v>
      </c>
    </row>
    <row r="1217" spans="1:3" x14ac:dyDescent="0.2">
      <c r="A1217" t="s">
        <v>50</v>
      </c>
      <c r="B1217">
        <v>313</v>
      </c>
      <c r="C1217">
        <v>431.5</v>
      </c>
    </row>
    <row r="1218" spans="1:3" x14ac:dyDescent="0.2">
      <c r="A1218" t="s">
        <v>50</v>
      </c>
      <c r="B1218">
        <v>313</v>
      </c>
      <c r="C1218">
        <v>80.5</v>
      </c>
    </row>
    <row r="1219" spans="1:3" x14ac:dyDescent="0.2">
      <c r="A1219" t="s">
        <v>50</v>
      </c>
      <c r="B1219">
        <v>313</v>
      </c>
      <c r="C1219">
        <v>345</v>
      </c>
    </row>
    <row r="1220" spans="1:3" x14ac:dyDescent="0.2">
      <c r="A1220" t="s">
        <v>50</v>
      </c>
      <c r="B1220">
        <v>313</v>
      </c>
      <c r="C1220">
        <v>501.5</v>
      </c>
    </row>
    <row r="1221" spans="1:3" x14ac:dyDescent="0.2">
      <c r="A1221" t="s">
        <v>50</v>
      </c>
      <c r="B1221">
        <v>313</v>
      </c>
      <c r="C1221">
        <v>319</v>
      </c>
    </row>
    <row r="1222" spans="1:3" x14ac:dyDescent="0.2">
      <c r="A1222" t="s">
        <v>50</v>
      </c>
      <c r="B1222">
        <v>313</v>
      </c>
      <c r="C1222">
        <v>350</v>
      </c>
    </row>
    <row r="1223" spans="1:3" x14ac:dyDescent="0.2">
      <c r="A1223" t="s">
        <v>50</v>
      </c>
      <c r="B1223">
        <v>313</v>
      </c>
      <c r="C1223">
        <v>451</v>
      </c>
    </row>
    <row r="1224" spans="1:3" x14ac:dyDescent="0.2">
      <c r="A1224" t="s">
        <v>50</v>
      </c>
      <c r="B1224">
        <v>313</v>
      </c>
      <c r="C1224">
        <v>167.5</v>
      </c>
    </row>
    <row r="1225" spans="1:3" x14ac:dyDescent="0.2">
      <c r="A1225" t="s">
        <v>50</v>
      </c>
      <c r="B1225">
        <v>313</v>
      </c>
      <c r="C1225">
        <v>165</v>
      </c>
    </row>
    <row r="1226" spans="1:3" x14ac:dyDescent="0.2">
      <c r="A1226" t="s">
        <v>50</v>
      </c>
      <c r="B1226">
        <v>313</v>
      </c>
      <c r="C1226">
        <v>137</v>
      </c>
    </row>
    <row r="1227" spans="1:3" x14ac:dyDescent="0.2">
      <c r="A1227" t="s">
        <v>50</v>
      </c>
      <c r="B1227">
        <v>313</v>
      </c>
      <c r="C1227">
        <v>88</v>
      </c>
    </row>
    <row r="1228" spans="1:3" x14ac:dyDescent="0.2">
      <c r="A1228" t="s">
        <v>50</v>
      </c>
      <c r="B1228">
        <v>313</v>
      </c>
      <c r="C1228">
        <v>179</v>
      </c>
    </row>
    <row r="1229" spans="1:3" x14ac:dyDescent="0.2">
      <c r="A1229" t="s">
        <v>50</v>
      </c>
      <c r="B1229">
        <v>313</v>
      </c>
      <c r="C1229">
        <v>459.5</v>
      </c>
    </row>
    <row r="1230" spans="1:3" x14ac:dyDescent="0.2">
      <c r="A1230" t="s">
        <v>50</v>
      </c>
      <c r="B1230">
        <v>313</v>
      </c>
      <c r="C1230">
        <v>236</v>
      </c>
    </row>
    <row r="1231" spans="1:3" x14ac:dyDescent="0.2">
      <c r="A1231" t="s">
        <v>50</v>
      </c>
      <c r="B1231">
        <v>313</v>
      </c>
      <c r="C1231">
        <v>142.5</v>
      </c>
    </row>
    <row r="1232" spans="1:3" x14ac:dyDescent="0.2">
      <c r="A1232" t="s">
        <v>50</v>
      </c>
      <c r="B1232">
        <v>313</v>
      </c>
      <c r="C1232">
        <v>241.5</v>
      </c>
    </row>
    <row r="1233" spans="1:3" x14ac:dyDescent="0.2">
      <c r="A1233" t="s">
        <v>50</v>
      </c>
      <c r="B1233">
        <v>313</v>
      </c>
      <c r="C1233">
        <v>528.5</v>
      </c>
    </row>
    <row r="1234" spans="1:3" x14ac:dyDescent="0.2">
      <c r="A1234" t="s">
        <v>50</v>
      </c>
      <c r="B1234">
        <v>313</v>
      </c>
      <c r="C1234">
        <v>94</v>
      </c>
    </row>
    <row r="1235" spans="1:3" x14ac:dyDescent="0.2">
      <c r="A1235" t="s">
        <v>50</v>
      </c>
      <c r="B1235">
        <v>313</v>
      </c>
      <c r="C1235">
        <v>195.5</v>
      </c>
    </row>
    <row r="1236" spans="1:3" x14ac:dyDescent="0.2">
      <c r="A1236" t="s">
        <v>51</v>
      </c>
      <c r="B1236">
        <v>313</v>
      </c>
      <c r="C1236">
        <v>62.5</v>
      </c>
    </row>
    <row r="1237" spans="1:3" x14ac:dyDescent="0.2">
      <c r="A1237" t="s">
        <v>51</v>
      </c>
      <c r="B1237">
        <v>313</v>
      </c>
      <c r="C1237">
        <v>89.5</v>
      </c>
    </row>
    <row r="1238" spans="1:3" x14ac:dyDescent="0.2">
      <c r="A1238" t="s">
        <v>51</v>
      </c>
      <c r="B1238">
        <v>313</v>
      </c>
      <c r="C1238">
        <v>202.5</v>
      </c>
    </row>
    <row r="1239" spans="1:3" x14ac:dyDescent="0.2">
      <c r="A1239" t="s">
        <v>51</v>
      </c>
      <c r="B1239">
        <v>313</v>
      </c>
      <c r="C1239">
        <v>75</v>
      </c>
    </row>
    <row r="1240" spans="1:3" x14ac:dyDescent="0.2">
      <c r="A1240" t="s">
        <v>51</v>
      </c>
      <c r="B1240">
        <v>313</v>
      </c>
      <c r="C1240">
        <v>15</v>
      </c>
    </row>
    <row r="1241" spans="1:3" x14ac:dyDescent="0.2">
      <c r="A1241" t="s">
        <v>51</v>
      </c>
      <c r="B1241">
        <v>313</v>
      </c>
      <c r="C1241">
        <v>98.5</v>
      </c>
    </row>
    <row r="1242" spans="1:3" x14ac:dyDescent="0.2">
      <c r="A1242" t="s">
        <v>51</v>
      </c>
      <c r="B1242">
        <v>313</v>
      </c>
      <c r="C1242">
        <v>23</v>
      </c>
    </row>
    <row r="1243" spans="1:3" x14ac:dyDescent="0.2">
      <c r="A1243" t="s">
        <v>51</v>
      </c>
      <c r="B1243">
        <v>313</v>
      </c>
      <c r="C1243">
        <v>54</v>
      </c>
    </row>
    <row r="1244" spans="1:3" x14ac:dyDescent="0.2">
      <c r="A1244" t="s">
        <v>51</v>
      </c>
      <c r="B1244">
        <v>313</v>
      </c>
      <c r="C1244">
        <v>110</v>
      </c>
    </row>
    <row r="1245" spans="1:3" x14ac:dyDescent="0.2">
      <c r="A1245" t="s">
        <v>51</v>
      </c>
      <c r="B1245">
        <v>313</v>
      </c>
      <c r="C1245">
        <v>85</v>
      </c>
    </row>
    <row r="1246" spans="1:3" x14ac:dyDescent="0.2">
      <c r="A1246" t="s">
        <v>51</v>
      </c>
      <c r="B1246">
        <v>313</v>
      </c>
      <c r="C1246">
        <v>45</v>
      </c>
    </row>
    <row r="1247" spans="1:3" x14ac:dyDescent="0.2">
      <c r="A1247" t="s">
        <v>51</v>
      </c>
      <c r="B1247">
        <v>313</v>
      </c>
      <c r="C1247">
        <v>48</v>
      </c>
    </row>
    <row r="1248" spans="1:3" x14ac:dyDescent="0.2">
      <c r="A1248" t="s">
        <v>51</v>
      </c>
      <c r="B1248">
        <v>313</v>
      </c>
      <c r="C1248">
        <v>17.5</v>
      </c>
    </row>
    <row r="1249" spans="1:3" x14ac:dyDescent="0.2">
      <c r="A1249" t="s">
        <v>51</v>
      </c>
      <c r="B1249">
        <v>313</v>
      </c>
      <c r="C1249">
        <v>19.5</v>
      </c>
    </row>
    <row r="1250" spans="1:3" x14ac:dyDescent="0.2">
      <c r="A1250" t="s">
        <v>51</v>
      </c>
      <c r="B1250">
        <v>313</v>
      </c>
      <c r="C1250">
        <v>32</v>
      </c>
    </row>
    <row r="1251" spans="1:3" x14ac:dyDescent="0.2">
      <c r="A1251" t="s">
        <v>51</v>
      </c>
      <c r="B1251">
        <v>313</v>
      </c>
      <c r="C1251">
        <v>39</v>
      </c>
    </row>
    <row r="1252" spans="1:3" x14ac:dyDescent="0.2">
      <c r="A1252" t="s">
        <v>51</v>
      </c>
      <c r="B1252">
        <v>313</v>
      </c>
      <c r="C1252">
        <v>31.5</v>
      </c>
    </row>
    <row r="1253" spans="1:3" x14ac:dyDescent="0.2">
      <c r="A1253" t="s">
        <v>51</v>
      </c>
      <c r="B1253">
        <v>313</v>
      </c>
      <c r="C1253">
        <v>17</v>
      </c>
    </row>
    <row r="1254" spans="1:3" x14ac:dyDescent="0.2">
      <c r="A1254" t="s">
        <v>51</v>
      </c>
      <c r="B1254">
        <v>313</v>
      </c>
      <c r="C1254">
        <v>61</v>
      </c>
    </row>
    <row r="1255" spans="1:3" x14ac:dyDescent="0.2">
      <c r="A1255" t="s">
        <v>51</v>
      </c>
      <c r="B1255">
        <v>313</v>
      </c>
      <c r="C1255">
        <v>36</v>
      </c>
    </row>
    <row r="1256" spans="1:3" x14ac:dyDescent="0.2">
      <c r="A1256" t="s">
        <v>51</v>
      </c>
      <c r="B1256">
        <v>313</v>
      </c>
      <c r="C1256">
        <v>11</v>
      </c>
    </row>
    <row r="1257" spans="1:3" x14ac:dyDescent="0.2">
      <c r="A1257" t="s">
        <v>51</v>
      </c>
      <c r="B1257">
        <v>313</v>
      </c>
      <c r="C1257">
        <v>32</v>
      </c>
    </row>
    <row r="1258" spans="1:3" x14ac:dyDescent="0.2">
      <c r="A1258" t="s">
        <v>51</v>
      </c>
      <c r="B1258">
        <v>313</v>
      </c>
      <c r="C1258">
        <v>44.5</v>
      </c>
    </row>
    <row r="1259" spans="1:3" x14ac:dyDescent="0.2">
      <c r="A1259" t="s">
        <v>51</v>
      </c>
      <c r="B1259">
        <v>313</v>
      </c>
      <c r="C1259">
        <v>27</v>
      </c>
    </row>
    <row r="1260" spans="1:3" x14ac:dyDescent="0.2">
      <c r="A1260" t="s">
        <v>51</v>
      </c>
      <c r="B1260">
        <v>313</v>
      </c>
      <c r="C1260">
        <v>31</v>
      </c>
    </row>
    <row r="1261" spans="1:3" x14ac:dyDescent="0.2">
      <c r="A1261" t="s">
        <v>51</v>
      </c>
      <c r="B1261">
        <v>313</v>
      </c>
      <c r="C1261">
        <v>55</v>
      </c>
    </row>
    <row r="1262" spans="1:3" x14ac:dyDescent="0.2">
      <c r="A1262" t="s">
        <v>51</v>
      </c>
      <c r="B1262">
        <v>313</v>
      </c>
      <c r="C1262">
        <v>15.5</v>
      </c>
    </row>
    <row r="1263" spans="1:3" x14ac:dyDescent="0.2">
      <c r="A1263" t="s">
        <v>51</v>
      </c>
      <c r="B1263">
        <v>313</v>
      </c>
      <c r="C1263">
        <v>76</v>
      </c>
    </row>
    <row r="1264" spans="1:3" x14ac:dyDescent="0.2">
      <c r="A1264" t="s">
        <v>51</v>
      </c>
      <c r="B1264">
        <v>313</v>
      </c>
      <c r="C1264">
        <v>30.5</v>
      </c>
    </row>
    <row r="1265" spans="1:3" x14ac:dyDescent="0.2">
      <c r="A1265" t="s">
        <v>50</v>
      </c>
      <c r="B1265">
        <v>321</v>
      </c>
      <c r="C1265">
        <v>215.5</v>
      </c>
    </row>
    <row r="1266" spans="1:3" x14ac:dyDescent="0.2">
      <c r="A1266" t="s">
        <v>50</v>
      </c>
      <c r="B1266">
        <v>321</v>
      </c>
      <c r="C1266">
        <v>173</v>
      </c>
    </row>
    <row r="1267" spans="1:3" x14ac:dyDescent="0.2">
      <c r="A1267" t="s">
        <v>50</v>
      </c>
      <c r="B1267">
        <v>321</v>
      </c>
      <c r="C1267">
        <v>364</v>
      </c>
    </row>
    <row r="1268" spans="1:3" x14ac:dyDescent="0.2">
      <c r="A1268" t="s">
        <v>50</v>
      </c>
      <c r="B1268">
        <v>321</v>
      </c>
      <c r="C1268">
        <v>240</v>
      </c>
    </row>
    <row r="1269" spans="1:3" x14ac:dyDescent="0.2">
      <c r="A1269" t="s">
        <v>50</v>
      </c>
      <c r="B1269">
        <v>321</v>
      </c>
      <c r="C1269">
        <v>612.5</v>
      </c>
    </row>
    <row r="1270" spans="1:3" x14ac:dyDescent="0.2">
      <c r="A1270" t="s">
        <v>50</v>
      </c>
      <c r="B1270">
        <v>321</v>
      </c>
      <c r="C1270">
        <v>130.5</v>
      </c>
    </row>
    <row r="1271" spans="1:3" x14ac:dyDescent="0.2">
      <c r="A1271" t="s">
        <v>50</v>
      </c>
      <c r="B1271">
        <v>321</v>
      </c>
      <c r="C1271">
        <v>89</v>
      </c>
    </row>
    <row r="1272" spans="1:3" x14ac:dyDescent="0.2">
      <c r="A1272" t="s">
        <v>50</v>
      </c>
      <c r="B1272">
        <v>321</v>
      </c>
      <c r="C1272">
        <v>511.5</v>
      </c>
    </row>
    <row r="1273" spans="1:3" x14ac:dyDescent="0.2">
      <c r="A1273" t="s">
        <v>50</v>
      </c>
      <c r="B1273">
        <v>321</v>
      </c>
      <c r="C1273">
        <v>177.5</v>
      </c>
    </row>
    <row r="1274" spans="1:3" x14ac:dyDescent="0.2">
      <c r="A1274" t="s">
        <v>50</v>
      </c>
      <c r="B1274">
        <v>321</v>
      </c>
      <c r="C1274">
        <v>86</v>
      </c>
    </row>
    <row r="1275" spans="1:3" x14ac:dyDescent="0.2">
      <c r="A1275" t="s">
        <v>50</v>
      </c>
      <c r="B1275">
        <v>321</v>
      </c>
      <c r="C1275">
        <v>169</v>
      </c>
    </row>
    <row r="1276" spans="1:3" x14ac:dyDescent="0.2">
      <c r="A1276" t="s">
        <v>50</v>
      </c>
      <c r="B1276">
        <v>321</v>
      </c>
      <c r="C1276">
        <v>590.5</v>
      </c>
    </row>
    <row r="1277" spans="1:3" x14ac:dyDescent="0.2">
      <c r="A1277" t="s">
        <v>50</v>
      </c>
      <c r="B1277">
        <v>321</v>
      </c>
      <c r="C1277">
        <v>201.5</v>
      </c>
    </row>
    <row r="1278" spans="1:3" x14ac:dyDescent="0.2">
      <c r="A1278" t="s">
        <v>50</v>
      </c>
      <c r="B1278">
        <v>321</v>
      </c>
      <c r="C1278">
        <v>352.5</v>
      </c>
    </row>
    <row r="1279" spans="1:3" x14ac:dyDescent="0.2">
      <c r="A1279" t="s">
        <v>50</v>
      </c>
      <c r="B1279">
        <v>321</v>
      </c>
      <c r="C1279">
        <v>339</v>
      </c>
    </row>
    <row r="1280" spans="1:3" x14ac:dyDescent="0.2">
      <c r="A1280" t="s">
        <v>50</v>
      </c>
      <c r="B1280">
        <v>321</v>
      </c>
      <c r="C1280">
        <v>542</v>
      </c>
    </row>
    <row r="1281" spans="1:3" x14ac:dyDescent="0.2">
      <c r="A1281" t="s">
        <v>51</v>
      </c>
      <c r="B1281">
        <v>321</v>
      </c>
      <c r="C1281">
        <v>98.5</v>
      </c>
    </row>
    <row r="1282" spans="1:3" x14ac:dyDescent="0.2">
      <c r="A1282" t="s">
        <v>51</v>
      </c>
      <c r="B1282">
        <v>321</v>
      </c>
      <c r="C1282">
        <v>27</v>
      </c>
    </row>
    <row r="1283" spans="1:3" x14ac:dyDescent="0.2">
      <c r="A1283" t="s">
        <v>51</v>
      </c>
      <c r="B1283">
        <v>321</v>
      </c>
      <c r="C1283">
        <v>46</v>
      </c>
    </row>
    <row r="1284" spans="1:3" x14ac:dyDescent="0.2">
      <c r="A1284" t="s">
        <v>51</v>
      </c>
      <c r="B1284">
        <v>321</v>
      </c>
      <c r="C1284">
        <v>13</v>
      </c>
    </row>
    <row r="1285" spans="1:3" x14ac:dyDescent="0.2">
      <c r="A1285" t="s">
        <v>51</v>
      </c>
      <c r="B1285">
        <v>321</v>
      </c>
      <c r="C1285">
        <v>33</v>
      </c>
    </row>
    <row r="1286" spans="1:3" x14ac:dyDescent="0.2">
      <c r="A1286" t="s">
        <v>51</v>
      </c>
      <c r="B1286">
        <v>321</v>
      </c>
      <c r="C1286">
        <v>15</v>
      </c>
    </row>
    <row r="1287" spans="1:3" x14ac:dyDescent="0.2">
      <c r="A1287" t="s">
        <v>51</v>
      </c>
      <c r="B1287">
        <v>321</v>
      </c>
      <c r="C1287">
        <v>20.5</v>
      </c>
    </row>
    <row r="1288" spans="1:3" x14ac:dyDescent="0.2">
      <c r="A1288" t="s">
        <v>51</v>
      </c>
      <c r="B1288">
        <v>321</v>
      </c>
      <c r="C1288">
        <v>28.5</v>
      </c>
    </row>
    <row r="1289" spans="1:3" x14ac:dyDescent="0.2">
      <c r="A1289" t="s">
        <v>51</v>
      </c>
      <c r="B1289">
        <v>321</v>
      </c>
      <c r="C1289">
        <v>85</v>
      </c>
    </row>
    <row r="1290" spans="1:3" x14ac:dyDescent="0.2">
      <c r="A1290" t="s">
        <v>51</v>
      </c>
      <c r="B1290">
        <v>321</v>
      </c>
      <c r="C1290">
        <v>15</v>
      </c>
    </row>
    <row r="1291" spans="1:3" x14ac:dyDescent="0.2">
      <c r="A1291" t="s">
        <v>51</v>
      </c>
      <c r="B1291">
        <v>321</v>
      </c>
      <c r="C1291">
        <v>27.5</v>
      </c>
    </row>
    <row r="1292" spans="1:3" x14ac:dyDescent="0.2">
      <c r="A1292" t="s">
        <v>51</v>
      </c>
      <c r="B1292">
        <v>321</v>
      </c>
      <c r="C1292">
        <v>24</v>
      </c>
    </row>
    <row r="1293" spans="1:3" x14ac:dyDescent="0.2">
      <c r="A1293" t="s">
        <v>51</v>
      </c>
      <c r="B1293">
        <v>321</v>
      </c>
      <c r="C1293">
        <v>103.5</v>
      </c>
    </row>
    <row r="1294" spans="1:3" x14ac:dyDescent="0.2">
      <c r="A1294" t="s">
        <v>51</v>
      </c>
      <c r="B1294">
        <v>321</v>
      </c>
      <c r="C1294">
        <v>58</v>
      </c>
    </row>
    <row r="1295" spans="1:3" x14ac:dyDescent="0.2">
      <c r="A1295" t="s">
        <v>51</v>
      </c>
      <c r="B1295">
        <v>321</v>
      </c>
      <c r="C1295">
        <v>41.5</v>
      </c>
    </row>
    <row r="1296" spans="1:3" x14ac:dyDescent="0.2">
      <c r="A1296" t="s">
        <v>51</v>
      </c>
      <c r="B1296">
        <v>321</v>
      </c>
      <c r="C1296">
        <v>41</v>
      </c>
    </row>
    <row r="1297" spans="1:3" x14ac:dyDescent="0.2">
      <c r="A1297" t="s">
        <v>51</v>
      </c>
      <c r="B1297">
        <v>321</v>
      </c>
      <c r="C1297">
        <v>45</v>
      </c>
    </row>
    <row r="1298" spans="1:3" x14ac:dyDescent="0.2">
      <c r="A1298" t="s">
        <v>51</v>
      </c>
      <c r="B1298">
        <v>321</v>
      </c>
      <c r="C1298">
        <v>16.5</v>
      </c>
    </row>
    <row r="1299" spans="1:3" x14ac:dyDescent="0.2">
      <c r="A1299" t="s">
        <v>51</v>
      </c>
      <c r="B1299">
        <v>321</v>
      </c>
      <c r="C1299">
        <v>14</v>
      </c>
    </row>
    <row r="1300" spans="1:3" x14ac:dyDescent="0.2">
      <c r="A1300" t="s">
        <v>51</v>
      </c>
      <c r="B1300">
        <v>321</v>
      </c>
      <c r="C1300">
        <v>199</v>
      </c>
    </row>
    <row r="1301" spans="1:3" x14ac:dyDescent="0.2">
      <c r="A1301" t="s">
        <v>51</v>
      </c>
      <c r="B1301">
        <v>321</v>
      </c>
      <c r="C1301">
        <v>55</v>
      </c>
    </row>
    <row r="1302" spans="1:3" x14ac:dyDescent="0.2">
      <c r="A1302" t="s">
        <v>50</v>
      </c>
      <c r="B1302">
        <v>328</v>
      </c>
      <c r="C1302">
        <v>186</v>
      </c>
    </row>
    <row r="1303" spans="1:3" x14ac:dyDescent="0.2">
      <c r="A1303" t="s">
        <v>50</v>
      </c>
      <c r="B1303">
        <v>328</v>
      </c>
      <c r="C1303">
        <v>150.5</v>
      </c>
    </row>
    <row r="1304" spans="1:3" x14ac:dyDescent="0.2">
      <c r="A1304" t="s">
        <v>50</v>
      </c>
      <c r="B1304">
        <v>328</v>
      </c>
      <c r="C1304">
        <v>329.5</v>
      </c>
    </row>
    <row r="1305" spans="1:3" x14ac:dyDescent="0.2">
      <c r="A1305" t="s">
        <v>50</v>
      </c>
      <c r="B1305">
        <v>328</v>
      </c>
      <c r="C1305">
        <v>221.5</v>
      </c>
    </row>
    <row r="1306" spans="1:3" x14ac:dyDescent="0.2">
      <c r="A1306" t="s">
        <v>50</v>
      </c>
      <c r="B1306">
        <v>328</v>
      </c>
      <c r="C1306">
        <v>415.5</v>
      </c>
    </row>
    <row r="1307" spans="1:3" x14ac:dyDescent="0.2">
      <c r="A1307" t="s">
        <v>50</v>
      </c>
      <c r="B1307">
        <v>328</v>
      </c>
      <c r="C1307">
        <v>215</v>
      </c>
    </row>
    <row r="1308" spans="1:3" x14ac:dyDescent="0.2">
      <c r="A1308" t="s">
        <v>50</v>
      </c>
      <c r="B1308">
        <v>328</v>
      </c>
      <c r="C1308">
        <v>490.5</v>
      </c>
    </row>
    <row r="1309" spans="1:3" x14ac:dyDescent="0.2">
      <c r="A1309" t="s">
        <v>50</v>
      </c>
      <c r="B1309">
        <v>328</v>
      </c>
      <c r="C1309">
        <v>81</v>
      </c>
    </row>
    <row r="1310" spans="1:3" x14ac:dyDescent="0.2">
      <c r="A1310" t="s">
        <v>50</v>
      </c>
      <c r="B1310">
        <v>328</v>
      </c>
      <c r="C1310">
        <v>299</v>
      </c>
    </row>
    <row r="1311" spans="1:3" x14ac:dyDescent="0.2">
      <c r="A1311" t="s">
        <v>50</v>
      </c>
      <c r="B1311">
        <v>328</v>
      </c>
      <c r="C1311">
        <v>173.5</v>
      </c>
    </row>
    <row r="1312" spans="1:3" x14ac:dyDescent="0.2">
      <c r="A1312" t="s">
        <v>50</v>
      </c>
      <c r="B1312">
        <v>328</v>
      </c>
      <c r="C1312">
        <v>319</v>
      </c>
    </row>
    <row r="1313" spans="1:3" x14ac:dyDescent="0.2">
      <c r="A1313" t="s">
        <v>50</v>
      </c>
      <c r="B1313">
        <v>328</v>
      </c>
      <c r="C1313">
        <v>505.5</v>
      </c>
    </row>
    <row r="1314" spans="1:3" x14ac:dyDescent="0.2">
      <c r="A1314" t="s">
        <v>50</v>
      </c>
      <c r="B1314">
        <v>328</v>
      </c>
      <c r="C1314">
        <v>114.5</v>
      </c>
    </row>
    <row r="1315" spans="1:3" x14ac:dyDescent="0.2">
      <c r="A1315" t="s">
        <v>50</v>
      </c>
      <c r="B1315">
        <v>328</v>
      </c>
      <c r="C1315">
        <v>179.5</v>
      </c>
    </row>
    <row r="1316" spans="1:3" x14ac:dyDescent="0.2">
      <c r="A1316" t="s">
        <v>50</v>
      </c>
      <c r="B1316">
        <v>328</v>
      </c>
      <c r="C1316">
        <v>153</v>
      </c>
    </row>
    <row r="1317" spans="1:3" x14ac:dyDescent="0.2">
      <c r="A1317" t="s">
        <v>50</v>
      </c>
      <c r="B1317">
        <v>328</v>
      </c>
      <c r="C1317">
        <v>79</v>
      </c>
    </row>
    <row r="1318" spans="1:3" x14ac:dyDescent="0.2">
      <c r="A1318" t="s">
        <v>50</v>
      </c>
      <c r="B1318">
        <v>328</v>
      </c>
      <c r="C1318">
        <v>430.5</v>
      </c>
    </row>
    <row r="1319" spans="1:3" x14ac:dyDescent="0.2">
      <c r="A1319" t="s">
        <v>51</v>
      </c>
      <c r="B1319">
        <v>328</v>
      </c>
      <c r="C1319">
        <v>25.5</v>
      </c>
    </row>
    <row r="1320" spans="1:3" x14ac:dyDescent="0.2">
      <c r="A1320" t="s">
        <v>51</v>
      </c>
      <c r="B1320">
        <v>328</v>
      </c>
      <c r="C1320">
        <v>37.5</v>
      </c>
    </row>
    <row r="1321" spans="1:3" x14ac:dyDescent="0.2">
      <c r="A1321" t="s">
        <v>51</v>
      </c>
      <c r="B1321">
        <v>328</v>
      </c>
      <c r="C1321">
        <v>13.5</v>
      </c>
    </row>
    <row r="1322" spans="1:3" x14ac:dyDescent="0.2">
      <c r="A1322" t="s">
        <v>51</v>
      </c>
      <c r="B1322">
        <v>328</v>
      </c>
      <c r="C1322">
        <v>25.5</v>
      </c>
    </row>
    <row r="1323" spans="1:3" x14ac:dyDescent="0.2">
      <c r="A1323" t="s">
        <v>51</v>
      </c>
      <c r="B1323">
        <v>328</v>
      </c>
      <c r="C1323">
        <v>21</v>
      </c>
    </row>
    <row r="1324" spans="1:3" x14ac:dyDescent="0.2">
      <c r="A1324" t="s">
        <v>51</v>
      </c>
      <c r="B1324">
        <v>328</v>
      </c>
      <c r="C1324">
        <v>14.5</v>
      </c>
    </row>
    <row r="1325" spans="1:3" x14ac:dyDescent="0.2">
      <c r="A1325" t="s">
        <v>51</v>
      </c>
      <c r="B1325">
        <v>328</v>
      </c>
      <c r="C1325">
        <v>54.5</v>
      </c>
    </row>
    <row r="1326" spans="1:3" x14ac:dyDescent="0.2">
      <c r="A1326" t="s">
        <v>51</v>
      </c>
      <c r="B1326">
        <v>328</v>
      </c>
      <c r="C1326">
        <v>35.5</v>
      </c>
    </row>
    <row r="1327" spans="1:3" x14ac:dyDescent="0.2">
      <c r="A1327" t="s">
        <v>51</v>
      </c>
      <c r="B1327">
        <v>328</v>
      </c>
      <c r="C1327">
        <v>24.5</v>
      </c>
    </row>
    <row r="1328" spans="1:3" x14ac:dyDescent="0.2">
      <c r="A1328" t="s">
        <v>51</v>
      </c>
      <c r="B1328">
        <v>328</v>
      </c>
      <c r="C1328">
        <v>40.5</v>
      </c>
    </row>
    <row r="1329" spans="1:3" x14ac:dyDescent="0.2">
      <c r="A1329" t="s">
        <v>51</v>
      </c>
      <c r="B1329">
        <v>328</v>
      </c>
      <c r="C1329">
        <v>40</v>
      </c>
    </row>
    <row r="1330" spans="1:3" x14ac:dyDescent="0.2">
      <c r="A1330" t="s">
        <v>51</v>
      </c>
      <c r="B1330">
        <v>328</v>
      </c>
      <c r="C1330">
        <v>95</v>
      </c>
    </row>
    <row r="1331" spans="1:3" x14ac:dyDescent="0.2">
      <c r="A1331" t="s">
        <v>51</v>
      </c>
      <c r="B1331">
        <v>328</v>
      </c>
      <c r="C1331">
        <v>19.5</v>
      </c>
    </row>
    <row r="1332" spans="1:3" x14ac:dyDescent="0.2">
      <c r="A1332" t="s">
        <v>51</v>
      </c>
      <c r="B1332">
        <v>328</v>
      </c>
      <c r="C1332">
        <v>86.5</v>
      </c>
    </row>
    <row r="1333" spans="1:3" x14ac:dyDescent="0.2">
      <c r="A1333" t="s">
        <v>51</v>
      </c>
      <c r="B1333">
        <v>328</v>
      </c>
      <c r="C1333">
        <v>189</v>
      </c>
    </row>
    <row r="1334" spans="1:3" x14ac:dyDescent="0.2">
      <c r="A1334" t="s">
        <v>51</v>
      </c>
      <c r="B1334">
        <v>328</v>
      </c>
      <c r="C1334">
        <v>52</v>
      </c>
    </row>
    <row r="1335" spans="1:3" x14ac:dyDescent="0.2">
      <c r="A1335" t="s">
        <v>51</v>
      </c>
      <c r="B1335">
        <v>328</v>
      </c>
      <c r="C1335">
        <v>15</v>
      </c>
    </row>
    <row r="1336" spans="1:3" x14ac:dyDescent="0.2">
      <c r="A1336" t="s">
        <v>51</v>
      </c>
      <c r="B1336">
        <v>328</v>
      </c>
      <c r="C1336">
        <v>78.5</v>
      </c>
    </row>
    <row r="1337" spans="1:3" x14ac:dyDescent="0.2">
      <c r="A1337" t="s">
        <v>51</v>
      </c>
      <c r="B1337">
        <v>328</v>
      </c>
      <c r="C1337">
        <v>27.5</v>
      </c>
    </row>
    <row r="1338" spans="1:3" x14ac:dyDescent="0.2">
      <c r="A1338" t="s">
        <v>50</v>
      </c>
      <c r="B1338">
        <v>336</v>
      </c>
      <c r="C1338">
        <v>111</v>
      </c>
    </row>
    <row r="1339" spans="1:3" x14ac:dyDescent="0.2">
      <c r="A1339" t="s">
        <v>50</v>
      </c>
      <c r="B1339">
        <v>336</v>
      </c>
      <c r="C1339">
        <v>71.5</v>
      </c>
    </row>
    <row r="1340" spans="1:3" x14ac:dyDescent="0.2">
      <c r="A1340" t="s">
        <v>50</v>
      </c>
      <c r="B1340">
        <v>336</v>
      </c>
      <c r="C1340">
        <v>295</v>
      </c>
    </row>
    <row r="1341" spans="1:3" x14ac:dyDescent="0.2">
      <c r="A1341" t="s">
        <v>50</v>
      </c>
      <c r="B1341">
        <v>336</v>
      </c>
      <c r="C1341">
        <v>200.5</v>
      </c>
    </row>
    <row r="1342" spans="1:3" x14ac:dyDescent="0.2">
      <c r="A1342" t="s">
        <v>50</v>
      </c>
      <c r="B1342">
        <v>336</v>
      </c>
      <c r="C1342">
        <v>166.5</v>
      </c>
    </row>
    <row r="1343" spans="1:3" x14ac:dyDescent="0.2">
      <c r="A1343" t="s">
        <v>50</v>
      </c>
      <c r="B1343">
        <v>336</v>
      </c>
      <c r="C1343">
        <v>186</v>
      </c>
    </row>
    <row r="1344" spans="1:3" x14ac:dyDescent="0.2">
      <c r="A1344" t="s">
        <v>50</v>
      </c>
      <c r="B1344">
        <v>336</v>
      </c>
      <c r="C1344">
        <v>143.5</v>
      </c>
    </row>
    <row r="1345" spans="1:3" x14ac:dyDescent="0.2">
      <c r="A1345" t="s">
        <v>50</v>
      </c>
      <c r="B1345">
        <v>336</v>
      </c>
      <c r="C1345">
        <v>322</v>
      </c>
    </row>
    <row r="1346" spans="1:3" x14ac:dyDescent="0.2">
      <c r="A1346" t="s">
        <v>50</v>
      </c>
      <c r="B1346">
        <v>336</v>
      </c>
      <c r="C1346">
        <v>158</v>
      </c>
    </row>
    <row r="1347" spans="1:3" x14ac:dyDescent="0.2">
      <c r="A1347" t="s">
        <v>50</v>
      </c>
      <c r="B1347">
        <v>336</v>
      </c>
      <c r="C1347">
        <v>471</v>
      </c>
    </row>
    <row r="1348" spans="1:3" x14ac:dyDescent="0.2">
      <c r="A1348" t="s">
        <v>50</v>
      </c>
      <c r="B1348">
        <v>336</v>
      </c>
      <c r="C1348">
        <v>516.5</v>
      </c>
    </row>
    <row r="1349" spans="1:3" x14ac:dyDescent="0.2">
      <c r="A1349" t="s">
        <v>50</v>
      </c>
      <c r="B1349">
        <v>336</v>
      </c>
      <c r="C1349">
        <v>78</v>
      </c>
    </row>
    <row r="1350" spans="1:3" x14ac:dyDescent="0.2">
      <c r="A1350" t="s">
        <v>50</v>
      </c>
      <c r="B1350">
        <v>336</v>
      </c>
      <c r="C1350">
        <v>402.5</v>
      </c>
    </row>
    <row r="1351" spans="1:3" x14ac:dyDescent="0.2">
      <c r="A1351" t="s">
        <v>50</v>
      </c>
      <c r="B1351">
        <v>336</v>
      </c>
      <c r="C1351">
        <v>281.5</v>
      </c>
    </row>
    <row r="1352" spans="1:3" x14ac:dyDescent="0.2">
      <c r="A1352" t="s">
        <v>50</v>
      </c>
      <c r="B1352">
        <v>336</v>
      </c>
      <c r="C1352">
        <v>516.5</v>
      </c>
    </row>
    <row r="1353" spans="1:3" x14ac:dyDescent="0.2">
      <c r="A1353" t="s">
        <v>51</v>
      </c>
      <c r="B1353">
        <v>336</v>
      </c>
      <c r="C1353">
        <v>32</v>
      </c>
    </row>
    <row r="1354" spans="1:3" x14ac:dyDescent="0.2">
      <c r="A1354" t="s">
        <v>51</v>
      </c>
      <c r="B1354">
        <v>336</v>
      </c>
      <c r="C1354">
        <v>38</v>
      </c>
    </row>
    <row r="1355" spans="1:3" x14ac:dyDescent="0.2">
      <c r="A1355" t="s">
        <v>51</v>
      </c>
      <c r="B1355">
        <v>336</v>
      </c>
      <c r="C1355">
        <v>37</v>
      </c>
    </row>
    <row r="1356" spans="1:3" x14ac:dyDescent="0.2">
      <c r="A1356" t="s">
        <v>51</v>
      </c>
      <c r="B1356">
        <v>336</v>
      </c>
      <c r="C1356">
        <v>12.5</v>
      </c>
    </row>
    <row r="1357" spans="1:3" x14ac:dyDescent="0.2">
      <c r="A1357" t="s">
        <v>51</v>
      </c>
      <c r="B1357">
        <v>336</v>
      </c>
      <c r="C1357">
        <v>151.5</v>
      </c>
    </row>
    <row r="1358" spans="1:3" x14ac:dyDescent="0.2">
      <c r="A1358" t="s">
        <v>51</v>
      </c>
      <c r="B1358">
        <v>336</v>
      </c>
      <c r="C1358">
        <v>12</v>
      </c>
    </row>
    <row r="1359" spans="1:3" x14ac:dyDescent="0.2">
      <c r="A1359" t="s">
        <v>51</v>
      </c>
      <c r="B1359">
        <v>336</v>
      </c>
      <c r="C1359">
        <v>19</v>
      </c>
    </row>
    <row r="1360" spans="1:3" x14ac:dyDescent="0.2">
      <c r="A1360" t="s">
        <v>51</v>
      </c>
      <c r="B1360">
        <v>336</v>
      </c>
      <c r="C1360">
        <v>105.5</v>
      </c>
    </row>
    <row r="1361" spans="1:3" x14ac:dyDescent="0.2">
      <c r="A1361" t="s">
        <v>51</v>
      </c>
      <c r="B1361">
        <v>336</v>
      </c>
      <c r="C1361">
        <v>72</v>
      </c>
    </row>
    <row r="1362" spans="1:3" x14ac:dyDescent="0.2">
      <c r="A1362" t="s">
        <v>51</v>
      </c>
      <c r="B1362">
        <v>336</v>
      </c>
      <c r="C1362">
        <v>26</v>
      </c>
    </row>
    <row r="1363" spans="1:3" x14ac:dyDescent="0.2">
      <c r="A1363" t="s">
        <v>51</v>
      </c>
      <c r="B1363">
        <v>336</v>
      </c>
      <c r="C1363">
        <v>23.5</v>
      </c>
    </row>
    <row r="1364" spans="1:3" x14ac:dyDescent="0.2">
      <c r="A1364" t="s">
        <v>51</v>
      </c>
      <c r="B1364">
        <v>336</v>
      </c>
      <c r="C1364">
        <v>23</v>
      </c>
    </row>
    <row r="1365" spans="1:3" x14ac:dyDescent="0.2">
      <c r="A1365" t="s">
        <v>51</v>
      </c>
      <c r="B1365">
        <v>336</v>
      </c>
      <c r="C1365">
        <v>48</v>
      </c>
    </row>
    <row r="1366" spans="1:3" x14ac:dyDescent="0.2">
      <c r="A1366" t="s">
        <v>50</v>
      </c>
      <c r="B1366">
        <v>341</v>
      </c>
      <c r="C1366">
        <v>495</v>
      </c>
    </row>
    <row r="1367" spans="1:3" x14ac:dyDescent="0.2">
      <c r="A1367" t="s">
        <v>50</v>
      </c>
      <c r="B1367">
        <v>341</v>
      </c>
      <c r="C1367">
        <v>162.5</v>
      </c>
    </row>
    <row r="1368" spans="1:3" x14ac:dyDescent="0.2">
      <c r="A1368" t="s">
        <v>50</v>
      </c>
      <c r="B1368">
        <v>341</v>
      </c>
      <c r="C1368">
        <v>245</v>
      </c>
    </row>
    <row r="1369" spans="1:3" x14ac:dyDescent="0.2">
      <c r="A1369" t="s">
        <v>50</v>
      </c>
      <c r="B1369">
        <v>341</v>
      </c>
      <c r="C1369">
        <v>183</v>
      </c>
    </row>
    <row r="1370" spans="1:3" x14ac:dyDescent="0.2">
      <c r="A1370" t="s">
        <v>50</v>
      </c>
      <c r="B1370">
        <v>341</v>
      </c>
      <c r="C1370">
        <v>149.5</v>
      </c>
    </row>
    <row r="1371" spans="1:3" x14ac:dyDescent="0.2">
      <c r="A1371" t="s">
        <v>50</v>
      </c>
      <c r="B1371">
        <v>341</v>
      </c>
      <c r="C1371">
        <v>161.5</v>
      </c>
    </row>
    <row r="1372" spans="1:3" x14ac:dyDescent="0.2">
      <c r="A1372" t="s">
        <v>50</v>
      </c>
      <c r="B1372">
        <v>341</v>
      </c>
      <c r="C1372">
        <v>419</v>
      </c>
    </row>
    <row r="1373" spans="1:3" x14ac:dyDescent="0.2">
      <c r="A1373" t="s">
        <v>50</v>
      </c>
      <c r="B1373">
        <v>341</v>
      </c>
      <c r="C1373">
        <v>103.5</v>
      </c>
    </row>
    <row r="1374" spans="1:3" x14ac:dyDescent="0.2">
      <c r="A1374" t="s">
        <v>50</v>
      </c>
      <c r="B1374">
        <v>341</v>
      </c>
      <c r="C1374">
        <v>252</v>
      </c>
    </row>
    <row r="1375" spans="1:3" x14ac:dyDescent="0.2">
      <c r="A1375" t="s">
        <v>50</v>
      </c>
      <c r="B1375">
        <v>341</v>
      </c>
      <c r="C1375">
        <v>124.5</v>
      </c>
    </row>
    <row r="1376" spans="1:3" x14ac:dyDescent="0.2">
      <c r="A1376" t="s">
        <v>50</v>
      </c>
      <c r="B1376">
        <v>341</v>
      </c>
      <c r="C1376">
        <v>280.5</v>
      </c>
    </row>
    <row r="1377" spans="1:3" x14ac:dyDescent="0.2">
      <c r="A1377" t="s">
        <v>50</v>
      </c>
      <c r="B1377">
        <v>341</v>
      </c>
      <c r="C1377">
        <v>58.5</v>
      </c>
    </row>
    <row r="1378" spans="1:3" x14ac:dyDescent="0.2">
      <c r="A1378" t="s">
        <v>50</v>
      </c>
      <c r="B1378">
        <v>341</v>
      </c>
      <c r="C1378">
        <v>515</v>
      </c>
    </row>
    <row r="1379" spans="1:3" x14ac:dyDescent="0.2">
      <c r="A1379" t="s">
        <v>50</v>
      </c>
      <c r="B1379">
        <v>341</v>
      </c>
      <c r="C1379">
        <v>483</v>
      </c>
    </row>
    <row r="1380" spans="1:3" x14ac:dyDescent="0.2">
      <c r="A1380" t="s">
        <v>51</v>
      </c>
      <c r="B1380">
        <v>341</v>
      </c>
      <c r="C1380">
        <v>193.5</v>
      </c>
    </row>
    <row r="1381" spans="1:3" x14ac:dyDescent="0.2">
      <c r="A1381" t="s">
        <v>51</v>
      </c>
      <c r="B1381">
        <v>341</v>
      </c>
      <c r="C1381">
        <v>33.5</v>
      </c>
    </row>
    <row r="1382" spans="1:3" x14ac:dyDescent="0.2">
      <c r="A1382" t="s">
        <v>51</v>
      </c>
      <c r="B1382">
        <v>341</v>
      </c>
      <c r="C1382">
        <v>124.5</v>
      </c>
    </row>
    <row r="1383" spans="1:3" x14ac:dyDescent="0.2">
      <c r="A1383" t="s">
        <v>51</v>
      </c>
      <c r="B1383">
        <v>341</v>
      </c>
      <c r="C1383">
        <v>21</v>
      </c>
    </row>
    <row r="1384" spans="1:3" x14ac:dyDescent="0.2">
      <c r="A1384" t="s">
        <v>51</v>
      </c>
      <c r="B1384">
        <v>341</v>
      </c>
      <c r="C1384">
        <v>48</v>
      </c>
    </row>
    <row r="1385" spans="1:3" x14ac:dyDescent="0.2">
      <c r="A1385" t="s">
        <v>51</v>
      </c>
      <c r="B1385">
        <v>341</v>
      </c>
      <c r="C1385">
        <v>20.5</v>
      </c>
    </row>
    <row r="1386" spans="1:3" x14ac:dyDescent="0.2">
      <c r="A1386" t="s">
        <v>51</v>
      </c>
      <c r="B1386">
        <v>341</v>
      </c>
      <c r="C1386">
        <v>29</v>
      </c>
    </row>
    <row r="1387" spans="1:3" x14ac:dyDescent="0.2">
      <c r="A1387" t="s">
        <v>51</v>
      </c>
      <c r="B1387">
        <v>341</v>
      </c>
      <c r="C1387">
        <v>24.5</v>
      </c>
    </row>
    <row r="1388" spans="1:3" x14ac:dyDescent="0.2">
      <c r="A1388" t="s">
        <v>51</v>
      </c>
      <c r="B1388">
        <v>341</v>
      </c>
      <c r="C1388">
        <v>12</v>
      </c>
    </row>
    <row r="1389" spans="1:3" x14ac:dyDescent="0.2">
      <c r="A1389" t="s">
        <v>51</v>
      </c>
      <c r="B1389">
        <v>341</v>
      </c>
      <c r="C1389">
        <v>75</v>
      </c>
    </row>
    <row r="1390" spans="1:3" x14ac:dyDescent="0.2">
      <c r="A1390" t="s">
        <v>51</v>
      </c>
      <c r="B1390">
        <v>341</v>
      </c>
      <c r="C1390">
        <v>35</v>
      </c>
    </row>
    <row r="1391" spans="1:3" x14ac:dyDescent="0.2">
      <c r="A1391" t="s">
        <v>50</v>
      </c>
      <c r="B1391">
        <v>348</v>
      </c>
      <c r="C1391">
        <v>484.5</v>
      </c>
    </row>
    <row r="1392" spans="1:3" x14ac:dyDescent="0.2">
      <c r="A1392" t="s">
        <v>50</v>
      </c>
      <c r="B1392">
        <v>348</v>
      </c>
      <c r="C1392">
        <v>171</v>
      </c>
    </row>
    <row r="1393" spans="1:3" x14ac:dyDescent="0.2">
      <c r="A1393" t="s">
        <v>50</v>
      </c>
      <c r="B1393">
        <v>348</v>
      </c>
      <c r="C1393">
        <v>241.5</v>
      </c>
    </row>
    <row r="1394" spans="1:3" x14ac:dyDescent="0.2">
      <c r="A1394" t="s">
        <v>50</v>
      </c>
      <c r="B1394">
        <v>348</v>
      </c>
      <c r="C1394">
        <v>172.5</v>
      </c>
    </row>
    <row r="1395" spans="1:3" x14ac:dyDescent="0.2">
      <c r="A1395" t="s">
        <v>50</v>
      </c>
      <c r="B1395">
        <v>348</v>
      </c>
      <c r="C1395">
        <v>278</v>
      </c>
    </row>
    <row r="1396" spans="1:3" x14ac:dyDescent="0.2">
      <c r="A1396" t="s">
        <v>50</v>
      </c>
      <c r="B1396">
        <v>348</v>
      </c>
      <c r="C1396">
        <v>62</v>
      </c>
    </row>
    <row r="1397" spans="1:3" x14ac:dyDescent="0.2">
      <c r="A1397" t="s">
        <v>50</v>
      </c>
      <c r="B1397">
        <v>348</v>
      </c>
      <c r="C1397">
        <v>120</v>
      </c>
    </row>
    <row r="1398" spans="1:3" x14ac:dyDescent="0.2">
      <c r="A1398" t="s">
        <v>50</v>
      </c>
      <c r="B1398">
        <v>348</v>
      </c>
      <c r="C1398">
        <v>96</v>
      </c>
    </row>
    <row r="1399" spans="1:3" x14ac:dyDescent="0.2">
      <c r="A1399" t="s">
        <v>50</v>
      </c>
      <c r="B1399">
        <v>348</v>
      </c>
      <c r="C1399">
        <v>206.5</v>
      </c>
    </row>
    <row r="1400" spans="1:3" x14ac:dyDescent="0.2">
      <c r="A1400" t="s">
        <v>50</v>
      </c>
      <c r="B1400">
        <v>348</v>
      </c>
      <c r="C1400">
        <v>395.5</v>
      </c>
    </row>
    <row r="1401" spans="1:3" x14ac:dyDescent="0.2">
      <c r="A1401" t="s">
        <v>50</v>
      </c>
      <c r="B1401">
        <v>348</v>
      </c>
      <c r="C1401">
        <v>123.5</v>
      </c>
    </row>
    <row r="1402" spans="1:3" x14ac:dyDescent="0.2">
      <c r="A1402" t="s">
        <v>50</v>
      </c>
      <c r="B1402">
        <v>348</v>
      </c>
      <c r="C1402">
        <v>136</v>
      </c>
    </row>
    <row r="1403" spans="1:3" x14ac:dyDescent="0.2">
      <c r="A1403" t="s">
        <v>50</v>
      </c>
      <c r="B1403">
        <v>348</v>
      </c>
      <c r="C1403">
        <v>443</v>
      </c>
    </row>
    <row r="1404" spans="1:3" x14ac:dyDescent="0.2">
      <c r="A1404" t="s">
        <v>50</v>
      </c>
      <c r="B1404">
        <v>348</v>
      </c>
      <c r="C1404">
        <v>486.5</v>
      </c>
    </row>
    <row r="1405" spans="1:3" x14ac:dyDescent="0.2">
      <c r="A1405" t="s">
        <v>51</v>
      </c>
      <c r="B1405">
        <v>348</v>
      </c>
      <c r="C1405">
        <v>66.5</v>
      </c>
    </row>
    <row r="1406" spans="1:3" x14ac:dyDescent="0.2">
      <c r="A1406" t="s">
        <v>51</v>
      </c>
      <c r="B1406">
        <v>348</v>
      </c>
      <c r="C1406">
        <v>19.5</v>
      </c>
    </row>
    <row r="1407" spans="1:3" x14ac:dyDescent="0.2">
      <c r="A1407" t="s">
        <v>51</v>
      </c>
      <c r="B1407">
        <v>348</v>
      </c>
      <c r="C1407">
        <v>32</v>
      </c>
    </row>
    <row r="1408" spans="1:3" x14ac:dyDescent="0.2">
      <c r="A1408" t="s">
        <v>51</v>
      </c>
      <c r="B1408">
        <v>348</v>
      </c>
      <c r="C1408">
        <v>27.5</v>
      </c>
    </row>
    <row r="1409" spans="1:3" x14ac:dyDescent="0.2">
      <c r="A1409" t="s">
        <v>51</v>
      </c>
      <c r="B1409">
        <v>348</v>
      </c>
      <c r="C1409">
        <v>30.5</v>
      </c>
    </row>
    <row r="1410" spans="1:3" x14ac:dyDescent="0.2">
      <c r="A1410" t="s">
        <v>51</v>
      </c>
      <c r="B1410">
        <v>348</v>
      </c>
      <c r="C1410">
        <v>93.5</v>
      </c>
    </row>
    <row r="1411" spans="1:3" x14ac:dyDescent="0.2">
      <c r="A1411" t="s">
        <v>51</v>
      </c>
      <c r="B1411">
        <v>348</v>
      </c>
      <c r="C1411">
        <v>171.5</v>
      </c>
    </row>
    <row r="1412" spans="1:3" x14ac:dyDescent="0.2">
      <c r="A1412" t="s">
        <v>51</v>
      </c>
      <c r="B1412">
        <v>348</v>
      </c>
      <c r="C1412">
        <v>36</v>
      </c>
    </row>
    <row r="1413" spans="1:3" x14ac:dyDescent="0.2">
      <c r="A1413" t="s">
        <v>51</v>
      </c>
      <c r="B1413">
        <v>348</v>
      </c>
      <c r="C1413">
        <v>13</v>
      </c>
    </row>
    <row r="1414" spans="1:3" x14ac:dyDescent="0.2">
      <c r="A1414" t="s">
        <v>50</v>
      </c>
      <c r="B1414">
        <v>355</v>
      </c>
      <c r="C1414">
        <v>81</v>
      </c>
    </row>
    <row r="1415" spans="1:3" x14ac:dyDescent="0.2">
      <c r="A1415" t="s">
        <v>50</v>
      </c>
      <c r="B1415">
        <v>355</v>
      </c>
      <c r="C1415">
        <v>182</v>
      </c>
    </row>
    <row r="1416" spans="1:3" x14ac:dyDescent="0.2">
      <c r="A1416" t="s">
        <v>50</v>
      </c>
      <c r="B1416">
        <v>355</v>
      </c>
      <c r="C1416">
        <v>348</v>
      </c>
    </row>
    <row r="1417" spans="1:3" x14ac:dyDescent="0.2">
      <c r="A1417" t="s">
        <v>50</v>
      </c>
      <c r="B1417">
        <v>355</v>
      </c>
      <c r="C1417">
        <v>156</v>
      </c>
    </row>
    <row r="1418" spans="1:3" x14ac:dyDescent="0.2">
      <c r="A1418" t="s">
        <v>50</v>
      </c>
      <c r="B1418">
        <v>355</v>
      </c>
      <c r="C1418">
        <v>235</v>
      </c>
    </row>
    <row r="1419" spans="1:3" x14ac:dyDescent="0.2">
      <c r="A1419" t="s">
        <v>50</v>
      </c>
      <c r="B1419">
        <v>355</v>
      </c>
      <c r="C1419">
        <v>131</v>
      </c>
    </row>
    <row r="1420" spans="1:3" x14ac:dyDescent="0.2">
      <c r="A1420" t="s">
        <v>50</v>
      </c>
      <c r="B1420">
        <v>355</v>
      </c>
      <c r="C1420">
        <v>204</v>
      </c>
    </row>
    <row r="1421" spans="1:3" x14ac:dyDescent="0.2">
      <c r="A1421" t="s">
        <v>50</v>
      </c>
      <c r="B1421">
        <v>355</v>
      </c>
      <c r="C1421">
        <v>111.5</v>
      </c>
    </row>
    <row r="1422" spans="1:3" x14ac:dyDescent="0.2">
      <c r="A1422" t="s">
        <v>50</v>
      </c>
      <c r="B1422">
        <v>355</v>
      </c>
      <c r="C1422">
        <v>109</v>
      </c>
    </row>
    <row r="1423" spans="1:3" x14ac:dyDescent="0.2">
      <c r="A1423" t="s">
        <v>50</v>
      </c>
      <c r="B1423">
        <v>355</v>
      </c>
      <c r="C1423">
        <v>354</v>
      </c>
    </row>
    <row r="1424" spans="1:3" x14ac:dyDescent="0.2">
      <c r="A1424" t="s">
        <v>50</v>
      </c>
      <c r="B1424">
        <v>355</v>
      </c>
      <c r="C1424">
        <v>409</v>
      </c>
    </row>
    <row r="1425" spans="1:3" x14ac:dyDescent="0.2">
      <c r="A1425" t="s">
        <v>50</v>
      </c>
      <c r="B1425">
        <v>355</v>
      </c>
      <c r="C1425">
        <v>440.5</v>
      </c>
    </row>
    <row r="1426" spans="1:3" x14ac:dyDescent="0.2">
      <c r="A1426" t="s">
        <v>51</v>
      </c>
      <c r="B1426">
        <v>355</v>
      </c>
      <c r="C1426">
        <v>57</v>
      </c>
    </row>
    <row r="1427" spans="1:3" x14ac:dyDescent="0.2">
      <c r="A1427" t="s">
        <v>51</v>
      </c>
      <c r="B1427">
        <v>355</v>
      </c>
      <c r="C1427">
        <v>26.5</v>
      </c>
    </row>
    <row r="1428" spans="1:3" x14ac:dyDescent="0.2">
      <c r="A1428" t="s">
        <v>51</v>
      </c>
      <c r="B1428">
        <v>355</v>
      </c>
      <c r="C1428">
        <v>28</v>
      </c>
    </row>
    <row r="1429" spans="1:3" x14ac:dyDescent="0.2">
      <c r="A1429" t="s">
        <v>51</v>
      </c>
      <c r="B1429">
        <v>355</v>
      </c>
      <c r="C1429">
        <v>140</v>
      </c>
    </row>
    <row r="1430" spans="1:3" x14ac:dyDescent="0.2">
      <c r="A1430" t="s">
        <v>51</v>
      </c>
      <c r="B1430">
        <v>355</v>
      </c>
      <c r="C1430">
        <v>18</v>
      </c>
    </row>
    <row r="1431" spans="1:3" x14ac:dyDescent="0.2">
      <c r="A1431" t="s">
        <v>51</v>
      </c>
      <c r="B1431">
        <v>355</v>
      </c>
      <c r="C1431">
        <v>80.5</v>
      </c>
    </row>
    <row r="1432" spans="1:3" x14ac:dyDescent="0.2">
      <c r="A1432" t="s">
        <v>51</v>
      </c>
      <c r="B1432">
        <v>355</v>
      </c>
      <c r="C1432">
        <v>32</v>
      </c>
    </row>
    <row r="1433" spans="1:3" x14ac:dyDescent="0.2">
      <c r="A1433" t="s">
        <v>50</v>
      </c>
      <c r="B1433">
        <v>362</v>
      </c>
      <c r="C1433">
        <v>96.5</v>
      </c>
    </row>
    <row r="1434" spans="1:3" x14ac:dyDescent="0.2">
      <c r="A1434" t="s">
        <v>50</v>
      </c>
      <c r="B1434">
        <v>362</v>
      </c>
      <c r="C1434">
        <v>157</v>
      </c>
    </row>
    <row r="1435" spans="1:3" x14ac:dyDescent="0.2">
      <c r="A1435" t="s">
        <v>50</v>
      </c>
      <c r="B1435">
        <v>362</v>
      </c>
      <c r="C1435">
        <v>373.5</v>
      </c>
    </row>
    <row r="1436" spans="1:3" x14ac:dyDescent="0.2">
      <c r="A1436" t="s">
        <v>50</v>
      </c>
      <c r="B1436">
        <v>362</v>
      </c>
      <c r="C1436">
        <v>210</v>
      </c>
    </row>
    <row r="1437" spans="1:3" x14ac:dyDescent="0.2">
      <c r="A1437" t="s">
        <v>50</v>
      </c>
      <c r="B1437">
        <v>362</v>
      </c>
      <c r="C1437">
        <v>152.5</v>
      </c>
    </row>
    <row r="1438" spans="1:3" x14ac:dyDescent="0.2">
      <c r="A1438" t="s">
        <v>50</v>
      </c>
      <c r="B1438">
        <v>362</v>
      </c>
      <c r="C1438">
        <v>352.5</v>
      </c>
    </row>
    <row r="1439" spans="1:3" x14ac:dyDescent="0.2">
      <c r="A1439" t="s">
        <v>50</v>
      </c>
      <c r="B1439">
        <v>362</v>
      </c>
      <c r="C1439">
        <v>425</v>
      </c>
    </row>
    <row r="1440" spans="1:3" x14ac:dyDescent="0.2">
      <c r="A1440" t="s">
        <v>50</v>
      </c>
      <c r="B1440">
        <v>362</v>
      </c>
      <c r="C1440">
        <v>453</v>
      </c>
    </row>
    <row r="1441" spans="1:3" x14ac:dyDescent="0.2">
      <c r="A1441" t="s">
        <v>50</v>
      </c>
      <c r="B1441">
        <v>362</v>
      </c>
      <c r="C1441">
        <v>183</v>
      </c>
    </row>
    <row r="1442" spans="1:3" x14ac:dyDescent="0.2">
      <c r="A1442" t="s">
        <v>51</v>
      </c>
      <c r="B1442">
        <v>362</v>
      </c>
      <c r="C1442">
        <v>137.5</v>
      </c>
    </row>
    <row r="1443" spans="1:3" x14ac:dyDescent="0.2">
      <c r="A1443" t="s">
        <v>51</v>
      </c>
      <c r="B1443">
        <v>362</v>
      </c>
      <c r="C1443">
        <v>24.5</v>
      </c>
    </row>
    <row r="1444" spans="1:3" x14ac:dyDescent="0.2">
      <c r="A1444" t="s">
        <v>51</v>
      </c>
      <c r="B1444">
        <v>362</v>
      </c>
      <c r="C1444">
        <v>26.5</v>
      </c>
    </row>
    <row r="1445" spans="1:3" x14ac:dyDescent="0.2">
      <c r="A1445" t="s">
        <v>51</v>
      </c>
      <c r="B1445">
        <v>362</v>
      </c>
      <c r="C1445">
        <v>50</v>
      </c>
    </row>
    <row r="1446" spans="1:3" x14ac:dyDescent="0.2">
      <c r="A1446" t="s">
        <v>51</v>
      </c>
      <c r="B1446">
        <v>362</v>
      </c>
      <c r="C1446">
        <v>86.5</v>
      </c>
    </row>
    <row r="1447" spans="1:3" x14ac:dyDescent="0.2">
      <c r="A1447" t="s">
        <v>50</v>
      </c>
      <c r="B1447">
        <v>369</v>
      </c>
      <c r="C1447">
        <v>139.5</v>
      </c>
    </row>
    <row r="1448" spans="1:3" x14ac:dyDescent="0.2">
      <c r="A1448" t="s">
        <v>50</v>
      </c>
      <c r="B1448">
        <v>369</v>
      </c>
      <c r="C1448">
        <v>451</v>
      </c>
    </row>
    <row r="1449" spans="1:3" x14ac:dyDescent="0.2">
      <c r="A1449" t="s">
        <v>50</v>
      </c>
      <c r="B1449">
        <v>369</v>
      </c>
      <c r="C1449">
        <v>411</v>
      </c>
    </row>
    <row r="1450" spans="1:3" x14ac:dyDescent="0.2">
      <c r="A1450" t="s">
        <v>50</v>
      </c>
      <c r="B1450">
        <v>369</v>
      </c>
      <c r="C1450">
        <v>175.5</v>
      </c>
    </row>
    <row r="1451" spans="1:3" x14ac:dyDescent="0.2">
      <c r="A1451" t="s">
        <v>50</v>
      </c>
      <c r="B1451">
        <v>369</v>
      </c>
      <c r="C1451">
        <v>340</v>
      </c>
    </row>
    <row r="1452" spans="1:3" x14ac:dyDescent="0.2">
      <c r="A1452" t="s">
        <v>50</v>
      </c>
      <c r="B1452">
        <v>369</v>
      </c>
      <c r="C1452">
        <v>358</v>
      </c>
    </row>
    <row r="1453" spans="1:3" x14ac:dyDescent="0.2">
      <c r="A1453" t="s">
        <v>51</v>
      </c>
      <c r="B1453">
        <v>369</v>
      </c>
      <c r="C1453">
        <v>42.5</v>
      </c>
    </row>
    <row r="1454" spans="1:3" x14ac:dyDescent="0.2">
      <c r="A1454" t="s">
        <v>51</v>
      </c>
      <c r="B1454">
        <v>369</v>
      </c>
      <c r="C1454">
        <v>22.5</v>
      </c>
    </row>
    <row r="1455" spans="1:3" x14ac:dyDescent="0.2">
      <c r="A1455" t="s">
        <v>51</v>
      </c>
      <c r="B1455">
        <v>369</v>
      </c>
      <c r="C1455">
        <v>82.5</v>
      </c>
    </row>
    <row r="1456" spans="1:3" x14ac:dyDescent="0.2">
      <c r="A1456" t="s">
        <v>51</v>
      </c>
      <c r="B1456">
        <v>369</v>
      </c>
      <c r="C1456">
        <v>122.5</v>
      </c>
    </row>
    <row r="1457" spans="1:3" x14ac:dyDescent="0.2">
      <c r="A1457" t="s">
        <v>51</v>
      </c>
      <c r="B1457">
        <v>369</v>
      </c>
      <c r="C1457">
        <v>25</v>
      </c>
    </row>
    <row r="1458" spans="1:3" x14ac:dyDescent="0.2">
      <c r="A1458" t="s">
        <v>50</v>
      </c>
      <c r="B1458">
        <v>376</v>
      </c>
      <c r="C1458">
        <v>388</v>
      </c>
    </row>
    <row r="1459" spans="1:3" x14ac:dyDescent="0.2">
      <c r="A1459" t="s">
        <v>50</v>
      </c>
      <c r="B1459">
        <v>376</v>
      </c>
      <c r="C1459">
        <v>428</v>
      </c>
    </row>
    <row r="1460" spans="1:3" x14ac:dyDescent="0.2">
      <c r="A1460" t="s">
        <v>50</v>
      </c>
      <c r="B1460">
        <v>376</v>
      </c>
      <c r="C1460">
        <v>324</v>
      </c>
    </row>
    <row r="1461" spans="1:3" x14ac:dyDescent="0.2">
      <c r="A1461" t="s">
        <v>50</v>
      </c>
      <c r="B1461">
        <v>376</v>
      </c>
      <c r="C1461">
        <v>263</v>
      </c>
    </row>
    <row r="1462" spans="1:3" x14ac:dyDescent="0.2">
      <c r="A1462" t="s">
        <v>50</v>
      </c>
      <c r="B1462">
        <v>376</v>
      </c>
      <c r="C1462">
        <v>151</v>
      </c>
    </row>
    <row r="1463" spans="1:3" x14ac:dyDescent="0.2">
      <c r="A1463" t="s">
        <v>51</v>
      </c>
      <c r="B1463">
        <v>376</v>
      </c>
      <c r="C1463">
        <v>116.5</v>
      </c>
    </row>
    <row r="1464" spans="1:3" x14ac:dyDescent="0.2">
      <c r="A1464" t="s">
        <v>51</v>
      </c>
      <c r="B1464">
        <v>376</v>
      </c>
      <c r="C1464">
        <v>81</v>
      </c>
    </row>
    <row r="1465" spans="1:3" x14ac:dyDescent="0.2">
      <c r="A1465" t="s">
        <v>50</v>
      </c>
      <c r="B1465">
        <v>383</v>
      </c>
      <c r="C1465">
        <v>370</v>
      </c>
    </row>
    <row r="1466" spans="1:3" x14ac:dyDescent="0.2">
      <c r="A1466" t="s">
        <v>50</v>
      </c>
      <c r="B1466">
        <v>383</v>
      </c>
      <c r="C1466">
        <v>310.5</v>
      </c>
    </row>
    <row r="1467" spans="1:3" x14ac:dyDescent="0.2">
      <c r="A1467" t="s">
        <v>50</v>
      </c>
      <c r="B1467">
        <v>383</v>
      </c>
      <c r="C1467">
        <v>284.5</v>
      </c>
    </row>
    <row r="1468" spans="1:3" x14ac:dyDescent="0.2">
      <c r="A1468" t="s">
        <v>50</v>
      </c>
      <c r="B1468">
        <v>383</v>
      </c>
      <c r="C1468">
        <v>424</v>
      </c>
    </row>
    <row r="1469" spans="1:3" x14ac:dyDescent="0.2">
      <c r="A1469" t="s">
        <v>50</v>
      </c>
      <c r="B1469">
        <v>383</v>
      </c>
      <c r="C1469">
        <v>150.5</v>
      </c>
    </row>
    <row r="1470" spans="1:3" x14ac:dyDescent="0.2">
      <c r="A1470" t="s">
        <v>51</v>
      </c>
      <c r="B1470">
        <v>383</v>
      </c>
      <c r="C1470">
        <v>102</v>
      </c>
    </row>
    <row r="1471" spans="1:3" x14ac:dyDescent="0.2">
      <c r="A1471" t="s">
        <v>51</v>
      </c>
      <c r="B1471">
        <v>383</v>
      </c>
      <c r="C1471">
        <v>76.5</v>
      </c>
    </row>
    <row r="1472" spans="1:3" x14ac:dyDescent="0.2">
      <c r="A1472" t="s">
        <v>50</v>
      </c>
      <c r="B1472">
        <v>390</v>
      </c>
      <c r="C1472">
        <v>332</v>
      </c>
    </row>
    <row r="1473" spans="1:3" x14ac:dyDescent="0.2">
      <c r="A1473" t="s">
        <v>50</v>
      </c>
      <c r="B1473">
        <v>390</v>
      </c>
      <c r="C1473">
        <v>366.5</v>
      </c>
    </row>
    <row r="1474" spans="1:3" x14ac:dyDescent="0.2">
      <c r="A1474" t="s">
        <v>50</v>
      </c>
      <c r="B1474">
        <v>390</v>
      </c>
      <c r="C1474">
        <v>268.5</v>
      </c>
    </row>
    <row r="1475" spans="1:3" x14ac:dyDescent="0.2">
      <c r="A1475" t="s">
        <v>50</v>
      </c>
      <c r="B1475">
        <v>390</v>
      </c>
      <c r="C1475">
        <v>196</v>
      </c>
    </row>
    <row r="1476" spans="1:3" x14ac:dyDescent="0.2">
      <c r="A1476" t="s">
        <v>51</v>
      </c>
      <c r="B1476">
        <v>390</v>
      </c>
      <c r="C1476">
        <v>91</v>
      </c>
    </row>
    <row r="1477" spans="1:3" x14ac:dyDescent="0.2">
      <c r="A1477" t="s">
        <v>51</v>
      </c>
      <c r="B1477">
        <v>390</v>
      </c>
      <c r="C1477">
        <v>63.5</v>
      </c>
    </row>
    <row r="1478" spans="1:3" x14ac:dyDescent="0.2">
      <c r="A1478" t="s">
        <v>50</v>
      </c>
      <c r="B1478">
        <v>397</v>
      </c>
      <c r="C1478">
        <v>343.5</v>
      </c>
    </row>
    <row r="1479" spans="1:3" x14ac:dyDescent="0.2">
      <c r="A1479" t="s">
        <v>50</v>
      </c>
      <c r="B1479">
        <v>397</v>
      </c>
      <c r="C1479">
        <v>298</v>
      </c>
    </row>
    <row r="1480" spans="1:3" x14ac:dyDescent="0.2">
      <c r="A1480" t="s">
        <v>51</v>
      </c>
      <c r="B1480">
        <v>397</v>
      </c>
      <c r="C1480">
        <v>85.5</v>
      </c>
    </row>
    <row r="1481" spans="1:3" x14ac:dyDescent="0.2">
      <c r="A1481" t="s">
        <v>51</v>
      </c>
      <c r="B1481">
        <v>397</v>
      </c>
      <c r="C1481">
        <v>58</v>
      </c>
    </row>
    <row r="1482" spans="1:3" x14ac:dyDescent="0.2">
      <c r="A1482" t="s">
        <v>50</v>
      </c>
      <c r="B1482">
        <v>404</v>
      </c>
      <c r="C1482">
        <v>301.5</v>
      </c>
    </row>
    <row r="1483" spans="1:3" x14ac:dyDescent="0.2">
      <c r="A1483" t="s">
        <v>51</v>
      </c>
      <c r="B1483">
        <v>404</v>
      </c>
      <c r="C1483">
        <v>54.5</v>
      </c>
    </row>
    <row r="1484" spans="1:3" x14ac:dyDescent="0.2">
      <c r="A1484" t="s">
        <v>50</v>
      </c>
      <c r="B1484">
        <v>412</v>
      </c>
      <c r="C1484">
        <v>287.5</v>
      </c>
    </row>
    <row r="1485" spans="1:3" x14ac:dyDescent="0.2">
      <c r="A1485" t="s">
        <v>50</v>
      </c>
      <c r="B1485">
        <v>419</v>
      </c>
      <c r="C1485">
        <v>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101F-FB12-BF4B-9BBC-A24F6D70D9DE}">
  <dimension ref="A1:CS428"/>
  <sheetViews>
    <sheetView zoomScaleNormal="100" workbookViewId="0">
      <selection activeCell="A4" sqref="A4"/>
    </sheetView>
  </sheetViews>
  <sheetFormatPr baseColWidth="10" defaultRowHeight="16" x14ac:dyDescent="0.2"/>
  <cols>
    <col min="1" max="1" width="12.1640625" customWidth="1"/>
    <col min="5" max="5" width="12.5" customWidth="1"/>
    <col min="8" max="8" width="13.5" customWidth="1"/>
    <col min="10" max="10" width="15.1640625" customWidth="1"/>
    <col min="11" max="12" width="13.5" customWidth="1"/>
    <col min="13" max="13" width="14" customWidth="1"/>
    <col min="17" max="17" width="14.5" customWidth="1"/>
    <col min="19" max="19" width="14" customWidth="1"/>
    <col min="20" max="20" width="10.83203125" style="21"/>
    <col min="21" max="21" width="20" customWidth="1"/>
    <col min="22" max="22" width="15" customWidth="1"/>
    <col min="23" max="23" width="13.6640625" customWidth="1"/>
    <col min="24" max="24" width="25.5" customWidth="1"/>
    <col min="38" max="38" width="10.83203125" style="16"/>
    <col min="40" max="40" width="14.6640625" customWidth="1"/>
    <col min="45" max="45" width="15.6640625" customWidth="1"/>
    <col min="50" max="50" width="14.1640625" customWidth="1"/>
    <col min="55" max="55" width="14.6640625" customWidth="1"/>
    <col min="60" max="60" width="14.5" customWidth="1"/>
    <col min="65" max="65" width="15.5" customWidth="1"/>
    <col min="70" max="70" width="14.5" customWidth="1"/>
    <col min="75" max="75" width="16.1640625" customWidth="1"/>
    <col min="83" max="83" width="10.83203125" style="38"/>
    <col min="85" max="85" width="12.5" customWidth="1"/>
    <col min="86" max="86" width="16.5" customWidth="1"/>
    <col min="87" max="87" width="17.6640625" customWidth="1"/>
    <col min="88" max="90" width="26.5" customWidth="1"/>
    <col min="91" max="91" width="15.83203125" customWidth="1"/>
  </cols>
  <sheetData>
    <row r="1" spans="1:97" ht="17" thickBot="1" x14ac:dyDescent="0.25">
      <c r="A1" s="8" t="s">
        <v>115</v>
      </c>
      <c r="U1" s="8" t="s">
        <v>116</v>
      </c>
      <c r="AN1" s="8" t="s">
        <v>117</v>
      </c>
      <c r="CG1" s="8" t="s">
        <v>167</v>
      </c>
      <c r="CH1" s="35"/>
    </row>
    <row r="3" spans="1:97" x14ac:dyDescent="0.2">
      <c r="AN3" s="1" t="s">
        <v>119</v>
      </c>
      <c r="AS3" s="1" t="s">
        <v>120</v>
      </c>
      <c r="AX3" s="1" t="s">
        <v>262</v>
      </c>
      <c r="BC3" s="1" t="s">
        <v>263</v>
      </c>
      <c r="BH3" s="1" t="s">
        <v>264</v>
      </c>
      <c r="BM3" s="1" t="s">
        <v>265</v>
      </c>
      <c r="BR3" s="1" t="s">
        <v>266</v>
      </c>
      <c r="BW3" s="1" t="s">
        <v>267</v>
      </c>
      <c r="CG3" t="s">
        <v>118</v>
      </c>
      <c r="CH3" s="40" t="s">
        <v>172</v>
      </c>
      <c r="CI3" s="40" t="s">
        <v>172</v>
      </c>
      <c r="CJ3" s="40" t="s">
        <v>172</v>
      </c>
      <c r="CK3" s="56" t="s">
        <v>172</v>
      </c>
      <c r="CL3" s="57" t="s">
        <v>172</v>
      </c>
      <c r="CM3" t="s">
        <v>130</v>
      </c>
      <c r="CN3" s="40" t="s">
        <v>130</v>
      </c>
      <c r="CO3" s="40" t="s">
        <v>130</v>
      </c>
      <c r="CP3" s="56" t="s">
        <v>130</v>
      </c>
      <c r="CQ3" s="57" t="s">
        <v>130</v>
      </c>
    </row>
    <row r="4" spans="1:97" x14ac:dyDescent="0.2">
      <c r="A4" s="2">
        <v>43775</v>
      </c>
      <c r="B4" t="s">
        <v>243</v>
      </c>
      <c r="AN4" t="s">
        <v>118</v>
      </c>
      <c r="AO4" t="s">
        <v>101</v>
      </c>
      <c r="AP4" t="s">
        <v>130</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H4" t="s">
        <v>119</v>
      </c>
      <c r="CI4" t="s">
        <v>120</v>
      </c>
      <c r="CJ4" t="s">
        <v>139</v>
      </c>
      <c r="CK4" s="21" t="s">
        <v>269</v>
      </c>
      <c r="CL4" s="16" t="s">
        <v>270</v>
      </c>
      <c r="CM4" t="s">
        <v>119</v>
      </c>
      <c r="CN4" t="s">
        <v>120</v>
      </c>
      <c r="CO4" t="s">
        <v>139</v>
      </c>
      <c r="CP4" s="21" t="s">
        <v>269</v>
      </c>
      <c r="CQ4" s="16" t="s">
        <v>270</v>
      </c>
      <c r="CS4" s="1"/>
    </row>
    <row r="5" spans="1:97" ht="17" thickBot="1" x14ac:dyDescent="0.25">
      <c r="U5" s="22" t="s">
        <v>134</v>
      </c>
      <c r="V5" s="23" t="s">
        <v>239</v>
      </c>
      <c r="AN5" s="32">
        <v>43775</v>
      </c>
      <c r="AO5">
        <f>AVERAGE(B8:G12)</f>
        <v>108.93333333333334</v>
      </c>
      <c r="AP5">
        <f>STDEV(B8:G12)</f>
        <v>66.923622618383533</v>
      </c>
      <c r="AS5" s="32">
        <v>43775</v>
      </c>
      <c r="AT5">
        <f>AVERAGE(K8:P12)</f>
        <v>102.18518518518519</v>
      </c>
      <c r="AU5">
        <f>STDEV(K8:P12)</f>
        <v>21.707916026961669</v>
      </c>
      <c r="AX5" s="32">
        <v>43775</v>
      </c>
      <c r="AY5">
        <f>AVERAGE(K8:K12)</f>
        <v>100.4</v>
      </c>
      <c r="AZ5">
        <f>STDEV(K8:K12)</f>
        <v>15.753571023739324</v>
      </c>
      <c r="BC5" s="32">
        <v>43775</v>
      </c>
      <c r="BD5">
        <f>AVERAGE(L8:L12)</f>
        <v>87.5</v>
      </c>
      <c r="BE5">
        <f>STDEV(L8:L12)</f>
        <v>19.309971517327519</v>
      </c>
      <c r="BH5" s="32">
        <v>43775</v>
      </c>
      <c r="BI5">
        <f>AVERAGE(M8:M12)</f>
        <v>84.5</v>
      </c>
      <c r="BJ5">
        <f>STDEV(M8:M12)</f>
        <v>12.762249018100219</v>
      </c>
      <c r="BM5" s="32">
        <v>43775</v>
      </c>
      <c r="BN5">
        <f>AVERAGE(N8:N12)</f>
        <v>92.5</v>
      </c>
      <c r="BO5">
        <f>STDEV(N8:N12)</f>
        <v>13.536986370680884</v>
      </c>
      <c r="BR5" s="32">
        <v>43775</v>
      </c>
      <c r="BS5">
        <f>AVERAGE(O8:O12)</f>
        <v>124.2</v>
      </c>
      <c r="BT5">
        <f>STDEV(O8:O12)</f>
        <v>16.746641454333485</v>
      </c>
      <c r="BW5" s="32">
        <v>43775</v>
      </c>
      <c r="BX5">
        <f>AVERAGE(P8:P12)</f>
        <v>124.625</v>
      </c>
      <c r="BY5">
        <f>STDEV(P8:P12)</f>
        <v>9.1503642914731369</v>
      </c>
      <c r="CG5" s="32">
        <v>43676</v>
      </c>
      <c r="CH5">
        <v>50.6</v>
      </c>
      <c r="CI5">
        <v>23.244444444444447</v>
      </c>
      <c r="CK5" s="21"/>
      <c r="CL5" s="16"/>
      <c r="CM5">
        <v>16.656489316888972</v>
      </c>
      <c r="CN5">
        <v>6.9360899240381402</v>
      </c>
      <c r="CP5" s="21"/>
      <c r="CQ5" s="16"/>
    </row>
    <row r="6" spans="1:97" ht="17" thickBot="1" x14ac:dyDescent="0.25">
      <c r="A6" s="6" t="s">
        <v>100</v>
      </c>
      <c r="B6" t="s">
        <v>256</v>
      </c>
      <c r="J6" s="6" t="s">
        <v>90</v>
      </c>
      <c r="O6" s="53" t="s">
        <v>257</v>
      </c>
      <c r="P6" s="54"/>
      <c r="U6" t="s">
        <v>216</v>
      </c>
      <c r="AN6" s="4" t="s">
        <v>239</v>
      </c>
      <c r="AO6">
        <f>AVERAGE(B26:G30)</f>
        <v>123.73333333333333</v>
      </c>
      <c r="AP6">
        <f>STDEV(B26:G30)</f>
        <v>68.529220212902644</v>
      </c>
      <c r="AS6" s="4" t="s">
        <v>239</v>
      </c>
      <c r="AT6">
        <f>AVERAGE(K26:P30)</f>
        <v>98.351851851851848</v>
      </c>
      <c r="AU6">
        <f>STDEV(K26:P30)</f>
        <v>24.160049197134878</v>
      </c>
      <c r="AX6" s="4" t="s">
        <v>239</v>
      </c>
      <c r="AY6">
        <f>AVERAGE(K26:K30)</f>
        <v>99.9</v>
      </c>
      <c r="AZ6">
        <f>STDEV(K26:K30)</f>
        <v>20.15378376384939</v>
      </c>
      <c r="BC6" s="4" t="s">
        <v>239</v>
      </c>
      <c r="BD6">
        <f>AVERAGE(L26:L30)</f>
        <v>88.2</v>
      </c>
      <c r="BE6">
        <f>STDEV(L26:L30)</f>
        <v>21.796215267793645</v>
      </c>
      <c r="BH6" s="4" t="s">
        <v>239</v>
      </c>
      <c r="BI6">
        <f>AVERAGE(M26:M30)</f>
        <v>87.6</v>
      </c>
      <c r="BJ6">
        <f>STDEV(M26:M30)</f>
        <v>17.9492339669413</v>
      </c>
      <c r="BM6" s="4" t="s">
        <v>239</v>
      </c>
      <c r="BN6">
        <f>AVERAGE(N26:N30)</f>
        <v>72.5</v>
      </c>
      <c r="BO6">
        <f>STDEV(N26:N30)</f>
        <v>24.879710609249457</v>
      </c>
      <c r="BR6" s="4" t="s">
        <v>239</v>
      </c>
      <c r="BS6">
        <f>AVERAGE(O26:O30)</f>
        <v>117.1</v>
      </c>
      <c r="BT6">
        <f>STDEV(O26:O30)</f>
        <v>18.13628958745419</v>
      </c>
      <c r="BW6" s="4" t="s">
        <v>239</v>
      </c>
      <c r="BX6">
        <f>AVERAGE(P26:P30)</f>
        <v>118.5</v>
      </c>
      <c r="BY6">
        <f>STDEV(P26:P30)</f>
        <v>20.956303745333209</v>
      </c>
      <c r="CG6" t="s">
        <v>131</v>
      </c>
      <c r="CH6">
        <v>79.655555555555566</v>
      </c>
      <c r="CI6">
        <v>22.411111111111111</v>
      </c>
      <c r="CJ6">
        <v>24.75</v>
      </c>
      <c r="CK6" s="21"/>
      <c r="CL6" s="16"/>
      <c r="CM6">
        <v>24.162758304649099</v>
      </c>
      <c r="CN6">
        <v>6.5628853903191606</v>
      </c>
      <c r="CO6">
        <v>2.4181030214244847</v>
      </c>
      <c r="CP6" s="21"/>
      <c r="CQ6" s="16"/>
      <c r="CS6" s="32"/>
    </row>
    <row r="7" spans="1:97" ht="17" thickBot="1" x14ac:dyDescent="0.25">
      <c r="A7" s="8" t="s">
        <v>80</v>
      </c>
      <c r="B7" s="9" t="s">
        <v>244</v>
      </c>
      <c r="C7" s="10" t="s">
        <v>245</v>
      </c>
      <c r="D7" s="10" t="s">
        <v>246</v>
      </c>
      <c r="E7" s="10" t="s">
        <v>247</v>
      </c>
      <c r="F7" s="10" t="s">
        <v>248</v>
      </c>
      <c r="G7" s="10" t="s">
        <v>249</v>
      </c>
      <c r="H7" s="50"/>
      <c r="I7" s="50"/>
      <c r="J7" s="8" t="s">
        <v>103</v>
      </c>
      <c r="K7" s="9" t="s">
        <v>250</v>
      </c>
      <c r="L7" s="10" t="s">
        <v>251</v>
      </c>
      <c r="M7" s="10" t="s">
        <v>252</v>
      </c>
      <c r="N7" s="10" t="s">
        <v>253</v>
      </c>
      <c r="O7" s="10" t="s">
        <v>254</v>
      </c>
      <c r="P7" s="10" t="s">
        <v>255</v>
      </c>
      <c r="Q7" s="50"/>
      <c r="U7" s="4" t="s">
        <v>217</v>
      </c>
      <c r="AN7" t="s">
        <v>258</v>
      </c>
      <c r="AO7">
        <f>AVERAGE(B46:G50)</f>
        <v>128.15</v>
      </c>
      <c r="AP7">
        <f>STDEV(B46:G50)</f>
        <v>56.738229829083771</v>
      </c>
      <c r="AS7" t="s">
        <v>258</v>
      </c>
      <c r="AT7">
        <f>AVERAGE(K46:P50)</f>
        <v>93.888888888888886</v>
      </c>
      <c r="AU7">
        <f>STDEV(K46:P50)</f>
        <v>22.724661854695572</v>
      </c>
      <c r="AX7" t="s">
        <v>258</v>
      </c>
      <c r="AY7">
        <f>AVERAGE(K46:K50)</f>
        <v>94.5</v>
      </c>
      <c r="AZ7">
        <f>STDEV(K46:K50)</f>
        <v>23.315767197328078</v>
      </c>
      <c r="BC7" t="s">
        <v>258</v>
      </c>
      <c r="BD7">
        <f>AVERAGE(L46:L50)</f>
        <v>84.2</v>
      </c>
      <c r="BE7">
        <f>STDEV(L46:L50)</f>
        <v>24.206404111309073</v>
      </c>
      <c r="BH7" t="s">
        <v>258</v>
      </c>
      <c r="BI7">
        <f>AVERAGE(M46:M50)</f>
        <v>84.7</v>
      </c>
      <c r="BJ7">
        <f>STDEV(M46:M50)</f>
        <v>20.617347065032416</v>
      </c>
      <c r="BM7" t="s">
        <v>258</v>
      </c>
      <c r="BN7">
        <f>AVERAGE(N46:N50)</f>
        <v>82.833333333333329</v>
      </c>
      <c r="BO7">
        <f>STDEV(N46:N50)</f>
        <v>12.291596044994886</v>
      </c>
      <c r="BR7" t="s">
        <v>258</v>
      </c>
      <c r="BS7">
        <f>AVERAGE(O46:O50)</f>
        <v>103.3</v>
      </c>
      <c r="BT7">
        <f>STDEV(O46:O50)</f>
        <v>17.075567340501479</v>
      </c>
      <c r="BW7" t="s">
        <v>258</v>
      </c>
      <c r="BX7">
        <f>AVERAGE(P46:P50)</f>
        <v>113.25</v>
      </c>
      <c r="BY7">
        <f>STDEV(P46:P50)</f>
        <v>29.081781238431734</v>
      </c>
      <c r="CG7" t="s">
        <v>152</v>
      </c>
      <c r="CH7">
        <v>103.31111111111112</v>
      </c>
      <c r="CI7">
        <v>25.099999999999998</v>
      </c>
      <c r="CJ7">
        <v>29.05</v>
      </c>
      <c r="CK7" s="21"/>
      <c r="CL7" s="16"/>
      <c r="CM7">
        <v>29.676721993556303</v>
      </c>
      <c r="CN7">
        <v>7.2641711033112237</v>
      </c>
      <c r="CO7">
        <v>3.2011282733158732</v>
      </c>
      <c r="CP7" s="21"/>
      <c r="CQ7" s="16"/>
    </row>
    <row r="8" spans="1:97" x14ac:dyDescent="0.2">
      <c r="B8">
        <v>341</v>
      </c>
      <c r="C8">
        <v>54.5</v>
      </c>
      <c r="D8">
        <v>103</v>
      </c>
      <c r="E8">
        <v>83.5</v>
      </c>
      <c r="F8">
        <v>65.5</v>
      </c>
      <c r="G8">
        <v>75</v>
      </c>
      <c r="K8">
        <v>110</v>
      </c>
      <c r="L8">
        <v>59.5</v>
      </c>
      <c r="M8">
        <v>96.5</v>
      </c>
      <c r="N8">
        <v>102</v>
      </c>
      <c r="O8">
        <v>150.5</v>
      </c>
      <c r="P8">
        <v>132.5</v>
      </c>
      <c r="AN8" t="s">
        <v>274</v>
      </c>
      <c r="AS8" t="s">
        <v>274</v>
      </c>
      <c r="AX8" t="s">
        <v>274</v>
      </c>
      <c r="BC8" t="s">
        <v>274</v>
      </c>
      <c r="BH8" t="s">
        <v>274</v>
      </c>
      <c r="BM8" t="s">
        <v>274</v>
      </c>
      <c r="BR8" t="s">
        <v>274</v>
      </c>
      <c r="BW8" t="s">
        <v>274</v>
      </c>
      <c r="CG8" t="s">
        <v>144</v>
      </c>
      <c r="CH8">
        <v>146.01111111111109</v>
      </c>
      <c r="CI8">
        <v>30.422222222222224</v>
      </c>
      <c r="CJ8">
        <v>36.5</v>
      </c>
      <c r="CK8" s="21"/>
      <c r="CL8" s="16"/>
      <c r="CM8">
        <v>35.381281788681719</v>
      </c>
      <c r="CN8">
        <v>9.1240164822120278</v>
      </c>
      <c r="CO8">
        <v>4.3011626335213133</v>
      </c>
      <c r="CP8" s="21"/>
      <c r="CQ8" s="16"/>
      <c r="CS8" s="32"/>
    </row>
    <row r="9" spans="1:97" x14ac:dyDescent="0.2">
      <c r="A9" t="s">
        <v>141</v>
      </c>
      <c r="B9">
        <v>178.5</v>
      </c>
      <c r="C9">
        <v>84.5</v>
      </c>
      <c r="D9">
        <v>90</v>
      </c>
      <c r="E9">
        <v>47</v>
      </c>
      <c r="F9">
        <v>104.5</v>
      </c>
      <c r="G9">
        <v>90.5</v>
      </c>
      <c r="J9" t="s">
        <v>141</v>
      </c>
      <c r="K9">
        <v>106</v>
      </c>
      <c r="L9">
        <v>75</v>
      </c>
      <c r="M9">
        <v>82.5</v>
      </c>
      <c r="N9">
        <v>77</v>
      </c>
      <c r="O9">
        <v>130.5</v>
      </c>
      <c r="P9">
        <v>111.5</v>
      </c>
      <c r="AN9" t="s">
        <v>279</v>
      </c>
      <c r="AO9">
        <f>AVERAGE(B61:G65)</f>
        <v>128.94827586206895</v>
      </c>
      <c r="AP9">
        <f>STDEV(B61:G65)</f>
        <v>55.78935907686067</v>
      </c>
      <c r="AS9" t="s">
        <v>279</v>
      </c>
      <c r="AT9">
        <f>AVERAGE(K61:P65)</f>
        <v>87.18518518518519</v>
      </c>
      <c r="AU9">
        <f>STDEV(K61:P65)</f>
        <v>20.618395515127592</v>
      </c>
      <c r="AX9" t="s">
        <v>279</v>
      </c>
      <c r="AY9">
        <f>AVERAGE(K61:K65)</f>
        <v>85.7</v>
      </c>
      <c r="AZ9">
        <f>STDEV(K61:K65)</f>
        <v>21.927722179925592</v>
      </c>
      <c r="BC9" t="s">
        <v>279</v>
      </c>
      <c r="BD9">
        <f>AVERAGE(L61:L65)</f>
        <v>79.400000000000006</v>
      </c>
      <c r="BE9">
        <f>STDEV(L61:L65)</f>
        <v>21.778429695457849</v>
      </c>
      <c r="BH9" t="s">
        <v>279</v>
      </c>
      <c r="BI9">
        <f>AVERAGE(M61:M65)</f>
        <v>82.8</v>
      </c>
      <c r="BJ9">
        <f>STDEV(M61:M65)</f>
        <v>16.350076452420666</v>
      </c>
      <c r="BM9" t="s">
        <v>279</v>
      </c>
      <c r="BN9">
        <f>AVERAGE(N61:N65)</f>
        <v>80</v>
      </c>
      <c r="BO9">
        <f>STDEV(N61:N65)</f>
        <v>7.399324293474371</v>
      </c>
      <c r="BR9" t="s">
        <v>279</v>
      </c>
      <c r="BS9">
        <f>AVERAGE(O61:O65)</f>
        <v>93.3</v>
      </c>
      <c r="BT9">
        <f>STDEV(O61:O65)</f>
        <v>22.887223510072179</v>
      </c>
      <c r="BW9" t="s">
        <v>279</v>
      </c>
      <c r="BX9">
        <f>AVERAGE(P61:P65)</f>
        <v>102</v>
      </c>
      <c r="BY9">
        <f>STDEV(P61:P65)</f>
        <v>27.859767886087397</v>
      </c>
      <c r="CG9" t="s">
        <v>155</v>
      </c>
      <c r="CH9">
        <v>188.93333333333331</v>
      </c>
      <c r="CI9">
        <v>32.211111111111109</v>
      </c>
      <c r="CJ9">
        <v>37.5</v>
      </c>
      <c r="CK9" s="21"/>
      <c r="CL9" s="16"/>
      <c r="CM9">
        <v>41.267227807415075</v>
      </c>
      <c r="CN9">
        <v>10.870878993945707</v>
      </c>
      <c r="CO9">
        <v>6.1146454426147132</v>
      </c>
      <c r="CP9" s="21"/>
      <c r="CQ9" s="16"/>
    </row>
    <row r="10" spans="1:97" x14ac:dyDescent="0.2">
      <c r="A10" s="2">
        <v>43775</v>
      </c>
      <c r="B10">
        <v>262</v>
      </c>
      <c r="C10">
        <v>66</v>
      </c>
      <c r="D10">
        <v>89</v>
      </c>
      <c r="E10">
        <v>102</v>
      </c>
      <c r="F10">
        <v>58</v>
      </c>
      <c r="G10">
        <v>109</v>
      </c>
      <c r="J10" s="2">
        <v>43775</v>
      </c>
      <c r="K10">
        <v>116.5</v>
      </c>
      <c r="L10">
        <v>99.5</v>
      </c>
      <c r="M10">
        <v>64</v>
      </c>
      <c r="N10">
        <v>98.5</v>
      </c>
      <c r="O10">
        <v>113.5</v>
      </c>
      <c r="P10">
        <v>128.5</v>
      </c>
      <c r="U10" s="13" t="s">
        <v>146</v>
      </c>
      <c r="V10" s="20"/>
      <c r="W10" s="27">
        <v>0.108</v>
      </c>
      <c r="X10" s="30" t="s">
        <v>7</v>
      </c>
      <c r="Y10" s="29" t="s">
        <v>15</v>
      </c>
      <c r="AN10" t="s">
        <v>277</v>
      </c>
      <c r="AO10">
        <f>AVERAGE(B81:G86)</f>
        <v>124.62068965517241</v>
      </c>
      <c r="AP10">
        <f>STDEV(B81:G86)</f>
        <v>51.195817207144856</v>
      </c>
      <c r="AS10" t="s">
        <v>277</v>
      </c>
      <c r="AT10">
        <f>AVERAGE(K81:P85)</f>
        <v>87.111111111111114</v>
      </c>
      <c r="AU10">
        <f>STDEV(K81:P85)</f>
        <v>23.929517230228328</v>
      </c>
      <c r="AX10" t="s">
        <v>277</v>
      </c>
      <c r="AY10">
        <f>AVERAGE(K81:K85)</f>
        <v>84.8</v>
      </c>
      <c r="AZ10">
        <f>STDEV(K81:K85)</f>
        <v>24.391596913691419</v>
      </c>
      <c r="BC10" t="s">
        <v>277</v>
      </c>
      <c r="BD10">
        <f>AVERAGE(L81:L85)</f>
        <v>79</v>
      </c>
      <c r="BE10">
        <f>STDEV(L81:L85)</f>
        <v>25.512251958617842</v>
      </c>
      <c r="BH10" t="s">
        <v>277</v>
      </c>
      <c r="BI10">
        <f>AVERAGE(M81:M85)</f>
        <v>79.3</v>
      </c>
      <c r="BJ10">
        <f>STDEV(M81:M85)</f>
        <v>14.122676800097063</v>
      </c>
      <c r="BM10" t="s">
        <v>277</v>
      </c>
      <c r="BN10">
        <f>AVERAGE(N81:N85)</f>
        <v>79</v>
      </c>
      <c r="BO10">
        <f>STDEV(N81:N85)</f>
        <v>8</v>
      </c>
      <c r="BR10" t="s">
        <v>277</v>
      </c>
      <c r="BS10">
        <f>AVERAGE(O81:O85)</f>
        <v>92.2</v>
      </c>
      <c r="BT10">
        <f>STDEV(O81:O85)</f>
        <v>27.218100595008476</v>
      </c>
      <c r="BW10" t="s">
        <v>277</v>
      </c>
      <c r="BX10">
        <f>AVERAGE(P81:P85)</f>
        <v>109.625</v>
      </c>
      <c r="BY10">
        <f>STDEV(P81:P85)</f>
        <v>31.626399837266757</v>
      </c>
      <c r="CG10" t="s">
        <v>163</v>
      </c>
      <c r="CH10">
        <v>240.31818181818181</v>
      </c>
      <c r="CI10">
        <v>33.058139534883722</v>
      </c>
      <c r="CJ10">
        <v>37.75</v>
      </c>
      <c r="CK10" s="21"/>
      <c r="CL10" s="16"/>
      <c r="CM10">
        <v>58.25047069468382</v>
      </c>
      <c r="CN10">
        <v>11.325387254140894</v>
      </c>
      <c r="CO10">
        <v>4.894725051862804</v>
      </c>
      <c r="CP10" s="21"/>
      <c r="CQ10" s="16"/>
    </row>
    <row r="11" spans="1:97" ht="17" thickBot="1" x14ac:dyDescent="0.25">
      <c r="B11">
        <v>255.5</v>
      </c>
      <c r="C11">
        <v>95.5</v>
      </c>
      <c r="D11">
        <v>73</v>
      </c>
      <c r="E11">
        <v>69</v>
      </c>
      <c r="F11">
        <v>95</v>
      </c>
      <c r="G11">
        <v>73</v>
      </c>
      <c r="K11">
        <v>92.5</v>
      </c>
      <c r="L11">
        <v>102.5</v>
      </c>
      <c r="M11">
        <v>86</v>
      </c>
      <c r="O11">
        <v>109</v>
      </c>
      <c r="P11">
        <v>126</v>
      </c>
      <c r="U11" s="15" t="s">
        <v>250</v>
      </c>
      <c r="V11">
        <f>SUM(K8:K12)</f>
        <v>502</v>
      </c>
      <c r="W11" s="26">
        <f t="shared" ref="W11:W16" si="0">V11*0.108</f>
        <v>54.216000000000001</v>
      </c>
      <c r="X11" s="26">
        <f>W11-Y11</f>
        <v>48.794400000000003</v>
      </c>
      <c r="Y11" s="24">
        <f>W11*0.1</f>
        <v>5.4216000000000006</v>
      </c>
      <c r="AN11" t="s">
        <v>283</v>
      </c>
      <c r="AO11">
        <f>AVERAGE(B95:G100)</f>
        <v>150.85714285714286</v>
      </c>
      <c r="AP11">
        <f>STDEV(B95:G100)</f>
        <v>60.175339039937505</v>
      </c>
      <c r="AS11" t="s">
        <v>283</v>
      </c>
      <c r="AT11">
        <f>AVERAGE(K95:P99)</f>
        <v>95.67307692307692</v>
      </c>
      <c r="AU11">
        <f>STDEV(K95:P99)</f>
        <v>27.808970605792769</v>
      </c>
      <c r="AX11" t="s">
        <v>283</v>
      </c>
      <c r="AY11">
        <f>AVERAGE(K95:K99)</f>
        <v>103.5</v>
      </c>
      <c r="AZ11">
        <f>STDEV(K95:K99)</f>
        <v>12.668859459319927</v>
      </c>
      <c r="BC11" t="s">
        <v>283</v>
      </c>
      <c r="BD11">
        <f>AVERAGE(L95:L99)</f>
        <v>85</v>
      </c>
      <c r="BE11">
        <f>STDEV(L95:L99)</f>
        <v>32.411417741283707</v>
      </c>
      <c r="BH11" t="s">
        <v>283</v>
      </c>
      <c r="BI11">
        <f>AVERAGE(M95:M99)</f>
        <v>89.2</v>
      </c>
      <c r="BJ11">
        <f>STDEV(M95:M99)</f>
        <v>20.599150467919806</v>
      </c>
      <c r="BM11" t="s">
        <v>283</v>
      </c>
      <c r="BN11">
        <f>AVERAGE(N95:N99)</f>
        <v>84.166666666666671</v>
      </c>
      <c r="BO11">
        <f>STDEV(N95:N99)</f>
        <v>8.1445278152470788</v>
      </c>
      <c r="BR11" t="s">
        <v>283</v>
      </c>
      <c r="BS11">
        <f>AVERAGE(O95:O99)</f>
        <v>96.3</v>
      </c>
      <c r="BT11">
        <f>STDEV(O95:O99)</f>
        <v>31.256199385082006</v>
      </c>
      <c r="BW11" t="s">
        <v>283</v>
      </c>
      <c r="BX11">
        <f>AVERAGE(P95:P99)</f>
        <v>117.125</v>
      </c>
      <c r="BY11">
        <f>STDEV(P95:P99)</f>
        <v>43.390427131645829</v>
      </c>
      <c r="CG11" t="s">
        <v>173</v>
      </c>
      <c r="CH11">
        <v>298.53658536585368</v>
      </c>
      <c r="CI11">
        <v>40.774999999999999</v>
      </c>
      <c r="CJ11">
        <v>48.3</v>
      </c>
      <c r="CK11" s="21"/>
      <c r="CL11" s="16"/>
      <c r="CM11">
        <v>75.736499642172433</v>
      </c>
      <c r="CN11">
        <v>14.055727001420513</v>
      </c>
      <c r="CO11">
        <v>8.5706216551400392</v>
      </c>
      <c r="CP11" s="21"/>
      <c r="CQ11" s="16"/>
    </row>
    <row r="12" spans="1:97" x14ac:dyDescent="0.2">
      <c r="B12">
        <v>161</v>
      </c>
      <c r="C12">
        <v>82</v>
      </c>
      <c r="D12">
        <v>85.5</v>
      </c>
      <c r="E12">
        <v>87</v>
      </c>
      <c r="F12">
        <v>101</v>
      </c>
      <c r="G12">
        <v>87</v>
      </c>
      <c r="H12" s="11" t="s">
        <v>102</v>
      </c>
      <c r="K12">
        <v>77</v>
      </c>
      <c r="L12">
        <v>101</v>
      </c>
      <c r="M12">
        <v>93.5</v>
      </c>
      <c r="O12">
        <v>117.5</v>
      </c>
      <c r="Q12" s="11" t="s">
        <v>102</v>
      </c>
      <c r="S12" s="1"/>
      <c r="U12" s="15" t="s">
        <v>251</v>
      </c>
      <c r="V12">
        <f>SUM(L8:L12)</f>
        <v>437.5</v>
      </c>
      <c r="W12" s="26">
        <f t="shared" si="0"/>
        <v>47.25</v>
      </c>
      <c r="X12" s="26">
        <f t="shared" ref="X12:X16" si="1">W12-Y12</f>
        <v>42.524999999999999</v>
      </c>
      <c r="Y12" s="24">
        <f t="shared" ref="Y12:Y16" si="2">W12*0.1</f>
        <v>4.7250000000000005</v>
      </c>
      <c r="AN12" t="s">
        <v>299</v>
      </c>
      <c r="AO12">
        <f>AVERAGE(B111:G116)</f>
        <v>132.59615384615384</v>
      </c>
      <c r="AP12">
        <f>STDEV(B111:G116)</f>
        <v>54.065519368775</v>
      </c>
      <c r="AS12" t="s">
        <v>299</v>
      </c>
      <c r="AT12">
        <f>AVERAGE(K111:P115)</f>
        <v>85.65384615384616</v>
      </c>
      <c r="AU12">
        <f>STDEV(K111:P115)</f>
        <v>27.078319457000742</v>
      </c>
      <c r="AX12" t="s">
        <v>299</v>
      </c>
      <c r="AY12">
        <f>AVERAGE(K111:K115)</f>
        <v>91.625</v>
      </c>
      <c r="AZ12">
        <f>STDEV(K111:K115)</f>
        <v>13.33775968194559</v>
      </c>
      <c r="BC12" t="s">
        <v>299</v>
      </c>
      <c r="BD12">
        <f>AVERAGE(L111:L115)</f>
        <v>75.099999999999994</v>
      </c>
      <c r="BE12">
        <f>STDEV(L111:L115)</f>
        <v>28.003124825633304</v>
      </c>
      <c r="BH12" t="s">
        <v>299</v>
      </c>
      <c r="BI12">
        <f>AVERAGE(M111:M115)</f>
        <v>82.3</v>
      </c>
      <c r="BJ12">
        <f>STDEV(M111:M115)</f>
        <v>22.281157959136699</v>
      </c>
      <c r="BM12" t="s">
        <v>299</v>
      </c>
      <c r="BN12">
        <f>AVERAGE(N111:N115)</f>
        <v>74.5</v>
      </c>
      <c r="BO12">
        <f>STDEV(N111:N115)</f>
        <v>7.8581168227508558</v>
      </c>
      <c r="BR12" t="s">
        <v>299</v>
      </c>
      <c r="BS12">
        <f>AVERAGE(O111:O115)</f>
        <v>82.1</v>
      </c>
      <c r="BT12">
        <f>STDEV(O111:O115)</f>
        <v>25.880494585691348</v>
      </c>
      <c r="BW12" t="s">
        <v>299</v>
      </c>
      <c r="BX12">
        <f>AVERAGE(P111:P115)</f>
        <v>109.875</v>
      </c>
      <c r="BY12">
        <f>STDEV(P111:P115)</f>
        <v>45.94630017748981</v>
      </c>
      <c r="CG12" t="s">
        <v>204</v>
      </c>
      <c r="CH12">
        <v>322.85714285714283</v>
      </c>
      <c r="CI12">
        <v>38.702702702702702</v>
      </c>
      <c r="CJ12">
        <v>42.3</v>
      </c>
      <c r="CK12" s="21"/>
      <c r="CL12" s="16"/>
      <c r="CM12">
        <v>89.057200011843989</v>
      </c>
      <c r="CN12">
        <v>14.484407065808664</v>
      </c>
      <c r="CO12">
        <v>6.4429116951197578</v>
      </c>
      <c r="CP12" s="21"/>
      <c r="CQ12" s="16"/>
    </row>
    <row r="13" spans="1:97" ht="17" thickBot="1" x14ac:dyDescent="0.25">
      <c r="A13" s="1" t="s">
        <v>101</v>
      </c>
      <c r="B13" s="1">
        <f>AVERAGE(B8:B12)</f>
        <v>239.6</v>
      </c>
      <c r="C13" s="1">
        <f t="shared" ref="C13:G13" si="3">AVERAGE(C8:C12)</f>
        <v>76.5</v>
      </c>
      <c r="D13" s="1">
        <f t="shared" si="3"/>
        <v>88.1</v>
      </c>
      <c r="E13" s="1">
        <f t="shared" si="3"/>
        <v>77.7</v>
      </c>
      <c r="F13" s="1">
        <f t="shared" si="3"/>
        <v>84.8</v>
      </c>
      <c r="G13" s="1">
        <f t="shared" si="3"/>
        <v>86.9</v>
      </c>
      <c r="H13" s="12">
        <f>AVERAGE(B13:G13)</f>
        <v>108.93333333333334</v>
      </c>
      <c r="I13" s="1"/>
      <c r="J13" s="1" t="s">
        <v>101</v>
      </c>
      <c r="K13" s="1">
        <f t="shared" ref="K13:P13" si="4">AVERAGE(K8:K12)</f>
        <v>100.4</v>
      </c>
      <c r="L13" s="1">
        <f t="shared" si="4"/>
        <v>87.5</v>
      </c>
      <c r="M13" s="1">
        <f t="shared" si="4"/>
        <v>84.5</v>
      </c>
      <c r="N13" s="1">
        <f t="shared" si="4"/>
        <v>92.5</v>
      </c>
      <c r="O13" s="1">
        <f t="shared" si="4"/>
        <v>124.2</v>
      </c>
      <c r="P13" s="1">
        <f t="shared" si="4"/>
        <v>124.625</v>
      </c>
      <c r="Q13" s="12">
        <f>AVERAGE(K13:P13)</f>
        <v>102.28749999999998</v>
      </c>
      <c r="S13" s="1"/>
      <c r="U13" s="15" t="s">
        <v>252</v>
      </c>
      <c r="V13">
        <f>SUM(M8:M12)</f>
        <v>422.5</v>
      </c>
      <c r="W13" s="26">
        <f t="shared" si="0"/>
        <v>45.63</v>
      </c>
      <c r="X13" s="26">
        <f t="shared" si="1"/>
        <v>41.067</v>
      </c>
      <c r="Y13" s="24">
        <f t="shared" si="2"/>
        <v>4.5630000000000006</v>
      </c>
      <c r="AN13" t="s">
        <v>304</v>
      </c>
      <c r="AO13">
        <f>AVERAGE(B128:G133)</f>
        <v>140.77272727272728</v>
      </c>
      <c r="AP13">
        <f>STDEV(B128:G133)</f>
        <v>58.842753988657748</v>
      </c>
      <c r="AS13" t="s">
        <v>304</v>
      </c>
      <c r="AT13">
        <f>AVERAGE(K128:P132)</f>
        <v>90.92307692307692</v>
      </c>
      <c r="AU13">
        <f>STDEV(K128:P132)</f>
        <v>30.052518133325304</v>
      </c>
      <c r="AX13" t="s">
        <v>304</v>
      </c>
      <c r="AY13">
        <f>AVERAGE(K128:K132)</f>
        <v>96.875</v>
      </c>
      <c r="AZ13">
        <f>STDEV(K128:K132)</f>
        <v>27.614534216604124</v>
      </c>
      <c r="BC13" t="s">
        <v>304</v>
      </c>
      <c r="BD13">
        <f>AVERAGE(L128:L132)</f>
        <v>79.599999999999994</v>
      </c>
      <c r="BE13">
        <f>STDEV(L128:L132)</f>
        <v>32.608281156785928</v>
      </c>
      <c r="BH13" t="s">
        <v>304</v>
      </c>
      <c r="BI13">
        <f>AVERAGE(M128:M132)</f>
        <v>87.9</v>
      </c>
      <c r="BJ13">
        <f>STDEV(M128:M132)</f>
        <v>23.117633961978015</v>
      </c>
      <c r="BM13" t="s">
        <v>304</v>
      </c>
      <c r="BN13">
        <f>AVERAGE(N128:N132)</f>
        <v>84.5</v>
      </c>
      <c r="BO13">
        <f>STDEV(N128:N132)</f>
        <v>3.5</v>
      </c>
      <c r="BR13" t="s">
        <v>304</v>
      </c>
      <c r="BS13">
        <f>AVERAGE(O128:O132)</f>
        <v>87.8</v>
      </c>
      <c r="BT13">
        <f>STDEV(O128:O132)</f>
        <v>30.587170513141629</v>
      </c>
      <c r="BW13" t="s">
        <v>304</v>
      </c>
      <c r="BX13">
        <f>AVERAGE(P128:P132)</f>
        <v>111.625</v>
      </c>
      <c r="BY13">
        <f>STDEV(P128:P132)</f>
        <v>49.726543884193951</v>
      </c>
      <c r="CG13" t="s">
        <v>211</v>
      </c>
      <c r="CH13">
        <v>350.71212121212119</v>
      </c>
      <c r="CI13">
        <v>39.984848484848484</v>
      </c>
      <c r="CJ13">
        <v>63.85</v>
      </c>
      <c r="CK13" s="21"/>
      <c r="CL13" s="16"/>
      <c r="CM13">
        <v>107.62601845504111</v>
      </c>
      <c r="CN13">
        <v>16.215099468013626</v>
      </c>
      <c r="CO13">
        <v>11.474730691586823</v>
      </c>
      <c r="CP13" s="21"/>
      <c r="CQ13" s="16"/>
    </row>
    <row r="14" spans="1:97" x14ac:dyDescent="0.2">
      <c r="U14" s="15" t="s">
        <v>253</v>
      </c>
      <c r="V14">
        <f>SUM(N8:N12)</f>
        <v>277.5</v>
      </c>
      <c r="W14" s="26">
        <f t="shared" si="0"/>
        <v>29.97</v>
      </c>
      <c r="X14" s="26">
        <f t="shared" si="1"/>
        <v>26.972999999999999</v>
      </c>
      <c r="Y14" s="24">
        <f t="shared" si="2"/>
        <v>2.9969999999999999</v>
      </c>
      <c r="AN14" t="s">
        <v>303</v>
      </c>
      <c r="AO14">
        <f>AVERAGE(B147:G152)</f>
        <v>154.02380952380952</v>
      </c>
      <c r="AP14">
        <f>STDEV(B147:G152)</f>
        <v>69.722570985025399</v>
      </c>
      <c r="AS14" t="s">
        <v>303</v>
      </c>
      <c r="AT14">
        <f>AVERAGE(K147:P151)</f>
        <v>102.19230769230769</v>
      </c>
      <c r="AU14">
        <f>STDEV(K147:P151)</f>
        <v>40.378478654619187</v>
      </c>
      <c r="AX14" t="s">
        <v>303</v>
      </c>
      <c r="AY14">
        <f>AVERAGE(K147:K151)</f>
        <v>105.125</v>
      </c>
      <c r="AZ14">
        <f>STDEV(K147:K151)</f>
        <v>41.799870414472181</v>
      </c>
      <c r="BC14" t="s">
        <v>303</v>
      </c>
      <c r="BD14">
        <f>AVERAGE(L147:L151)</f>
        <v>89.7</v>
      </c>
      <c r="BE14">
        <f>STDEV(L147:L151)</f>
        <v>43.169144073052927</v>
      </c>
      <c r="BH14" t="s">
        <v>303</v>
      </c>
      <c r="BI14">
        <f>AVERAGE(M147:M151)</f>
        <v>99.6</v>
      </c>
      <c r="BJ14">
        <f>STDEV(M147:M151)</f>
        <v>31.279785804893219</v>
      </c>
      <c r="BM14" t="s">
        <v>303</v>
      </c>
      <c r="BN14">
        <f>AVERAGE(N147:N151)</f>
        <v>94.833333333333329</v>
      </c>
      <c r="BO14">
        <f>STDEV(N147:N151)</f>
        <v>4.0414518843273806</v>
      </c>
      <c r="BR14" t="s">
        <v>303</v>
      </c>
      <c r="BS14">
        <f>AVERAGE(O147:O151)</f>
        <v>94.6</v>
      </c>
      <c r="BT14">
        <f>STDEV(O147:O151)</f>
        <v>42.351800433983904</v>
      </c>
      <c r="BW14" t="s">
        <v>303</v>
      </c>
      <c r="BX14">
        <f>AVERAGE(P147:P151)</f>
        <v>133.125</v>
      </c>
      <c r="BY14">
        <f>STDEV(P147:P151)</f>
        <v>62.761951053165959</v>
      </c>
      <c r="CG14" t="s">
        <v>220</v>
      </c>
      <c r="CH14">
        <v>357.44285714285712</v>
      </c>
      <c r="CI14">
        <v>45</v>
      </c>
      <c r="CJ14">
        <v>67.150000000000006</v>
      </c>
      <c r="CK14" s="21"/>
      <c r="CL14" s="16"/>
      <c r="CM14">
        <v>118.82251788403799</v>
      </c>
      <c r="CN14">
        <v>18.907670401189037</v>
      </c>
      <c r="CO14">
        <v>25.315838257238628</v>
      </c>
      <c r="CP14" s="21"/>
      <c r="CQ14" s="16"/>
    </row>
    <row r="15" spans="1:97" x14ac:dyDescent="0.2">
      <c r="U15" s="15" t="s">
        <v>254</v>
      </c>
      <c r="V15">
        <f>SUM(O8:O12)</f>
        <v>621</v>
      </c>
      <c r="W15" s="26">
        <f t="shared" si="0"/>
        <v>67.067999999999998</v>
      </c>
      <c r="X15" s="26">
        <f t="shared" si="1"/>
        <v>60.361199999999997</v>
      </c>
      <c r="Y15" s="24">
        <f t="shared" si="2"/>
        <v>6.7068000000000003</v>
      </c>
      <c r="AN15" t="s">
        <v>310</v>
      </c>
      <c r="AO15" s="46">
        <f>AVERAGE(B164:G169)</f>
        <v>152.6904761904762</v>
      </c>
      <c r="AP15" s="46">
        <f>STDEV(B164:G169)</f>
        <v>71.019799385536885</v>
      </c>
      <c r="AS15" t="s">
        <v>310</v>
      </c>
      <c r="AT15" s="46">
        <f>AVERAGE(K164:P168)</f>
        <v>103.60416666666667</v>
      </c>
      <c r="AU15" s="46">
        <f>STDEV(K164:P168)</f>
        <v>38.312212596742199</v>
      </c>
      <c r="AX15" t="s">
        <v>310</v>
      </c>
      <c r="AY15">
        <f>AVERAGE(K164:K168)</f>
        <v>106</v>
      </c>
      <c r="AZ15">
        <f>STDEV(K164:K168)</f>
        <v>46.02354469906318</v>
      </c>
      <c r="BC15" t="s">
        <v>310</v>
      </c>
      <c r="BD15" s="3">
        <f>AVERAGE(L164:L168)</f>
        <v>111</v>
      </c>
      <c r="BE15" s="46">
        <f>STDEV(L164:L168)</f>
        <v>42.731721238442994</v>
      </c>
      <c r="BH15" t="s">
        <v>310</v>
      </c>
      <c r="BI15" s="3">
        <f>AVERAGE(M164:M168)</f>
        <v>104.9</v>
      </c>
      <c r="BJ15" s="46">
        <f>STDEV(M164:M168)</f>
        <v>35.324212659307769</v>
      </c>
      <c r="BM15" t="s">
        <v>310</v>
      </c>
      <c r="BN15" s="46">
        <f>AVERAGE(N164:N168)</f>
        <v>95.833333333333329</v>
      </c>
      <c r="BO15" s="46">
        <f>STDEV(N164:N168)</f>
        <v>7.942501704962571</v>
      </c>
      <c r="BR15" t="s">
        <v>310</v>
      </c>
      <c r="BS15" s="3">
        <f>AVERAGE(O164:O168)</f>
        <v>86.75</v>
      </c>
      <c r="BT15" s="46">
        <f>STDEV(O164:O168)</f>
        <v>22.555487137279922</v>
      </c>
      <c r="BW15" t="s">
        <v>310</v>
      </c>
      <c r="BX15" s="3">
        <f>AVERAGE(P164:P168)</f>
        <v>114.875</v>
      </c>
      <c r="BY15" s="46">
        <f>STDEV(P164:P168)</f>
        <v>66.353064485874853</v>
      </c>
      <c r="CG15" t="s">
        <v>219</v>
      </c>
      <c r="CH15" s="46"/>
      <c r="CI15" s="46"/>
      <c r="CK15" s="21"/>
      <c r="CL15" s="16"/>
      <c r="CP15" s="21"/>
      <c r="CQ15" s="16"/>
    </row>
    <row r="16" spans="1:97" x14ac:dyDescent="0.2">
      <c r="U16" s="15" t="s">
        <v>255</v>
      </c>
      <c r="V16">
        <f>SUM(P8:P12)</f>
        <v>498.5</v>
      </c>
      <c r="W16" s="26">
        <f t="shared" si="0"/>
        <v>53.838000000000001</v>
      </c>
      <c r="X16" s="26">
        <f t="shared" si="1"/>
        <v>48.4542</v>
      </c>
      <c r="Y16" s="24">
        <f t="shared" si="2"/>
        <v>5.3838000000000008</v>
      </c>
      <c r="AN16" t="s">
        <v>434</v>
      </c>
      <c r="AO16">
        <f>AVERAGE(B183:G188)</f>
        <v>134.6904761904762</v>
      </c>
      <c r="AP16">
        <f>STDEV(B183:G188)</f>
        <v>62.639739022140773</v>
      </c>
      <c r="AS16" t="s">
        <v>434</v>
      </c>
      <c r="AT16">
        <f>AVERAGE(K183:P187)</f>
        <v>94.166666666666671</v>
      </c>
      <c r="AU16">
        <f>STDEV(K183:P187)</f>
        <v>35.289999404519904</v>
      </c>
      <c r="AX16" t="s">
        <v>434</v>
      </c>
      <c r="AY16">
        <f>AVERAGE(K183:K187)</f>
        <v>97.875</v>
      </c>
      <c r="AZ16">
        <f>STDEV(K183:K187)</f>
        <v>41.081981046033633</v>
      </c>
      <c r="BC16" t="s">
        <v>434</v>
      </c>
      <c r="BD16">
        <f>AVERAGE(L183:L187)</f>
        <v>99.25</v>
      </c>
      <c r="BE16">
        <f>STDEV(L183:L187)</f>
        <v>37.904485222727928</v>
      </c>
      <c r="BH16" t="s">
        <v>434</v>
      </c>
      <c r="BI16">
        <f>AVERAGE(M183:M187)</f>
        <v>91.3</v>
      </c>
      <c r="BJ16">
        <f>STDEV(M183:M187)</f>
        <v>30.746137968857173</v>
      </c>
      <c r="BM16" t="s">
        <v>434</v>
      </c>
      <c r="BN16">
        <f>AVERAGE(N183:N187)</f>
        <v>87.166666666666671</v>
      </c>
      <c r="BO16">
        <f>STDEV(N183:N187)</f>
        <v>11.184066046538438</v>
      </c>
      <c r="BR16" t="s">
        <v>434</v>
      </c>
      <c r="BS16">
        <f>AVERAGE(O183:O187)</f>
        <v>83.75</v>
      </c>
      <c r="BT16">
        <f>STDEV(O183:O187)</f>
        <v>26.700499371110396</v>
      </c>
      <c r="BW16" t="s">
        <v>434</v>
      </c>
      <c r="BX16">
        <f>AVERAGE(P183:P187)</f>
        <v>104.625</v>
      </c>
      <c r="BY16">
        <f>STDEV(P183:P187)</f>
        <v>62.934324233018238</v>
      </c>
      <c r="CG16" t="s">
        <v>227</v>
      </c>
      <c r="CH16">
        <v>395.69354838709677</v>
      </c>
      <c r="CI16">
        <v>49.575757575757578</v>
      </c>
      <c r="CJ16">
        <v>92.8</v>
      </c>
      <c r="CK16" s="21"/>
      <c r="CL16" s="16"/>
      <c r="CM16">
        <v>151.99669280499467</v>
      </c>
      <c r="CN16">
        <v>24.383370746051376</v>
      </c>
      <c r="CO16">
        <v>25.765178913495731</v>
      </c>
      <c r="CP16" s="21"/>
      <c r="CQ16" s="16"/>
    </row>
    <row r="17" spans="1:95" x14ac:dyDescent="0.2">
      <c r="U17" s="55"/>
      <c r="V17" s="20"/>
      <c r="W17" s="44"/>
      <c r="X17" s="44"/>
      <c r="Y17" s="44"/>
      <c r="AN17" t="s">
        <v>436</v>
      </c>
      <c r="AO17">
        <f>AVERAGE(B200:G205)</f>
        <v>129.4047619047619</v>
      </c>
      <c r="AP17">
        <f>STDEV(B200:G205)</f>
        <v>65.992351649190951</v>
      </c>
      <c r="AS17" t="s">
        <v>436</v>
      </c>
      <c r="AT17">
        <f>AVERAGE(K200:P204)</f>
        <v>89.145833333333329</v>
      </c>
      <c r="AU17">
        <f>STDEV(K200:P204)</f>
        <v>37.154342939626353</v>
      </c>
      <c r="AX17" t="s">
        <v>436</v>
      </c>
      <c r="AY17">
        <f>AVERAGE(K200:K204)</f>
        <v>92.875</v>
      </c>
      <c r="AZ17">
        <f>STDEV(K200:K204)</f>
        <v>45.830075641802445</v>
      </c>
      <c r="BC17" t="s">
        <v>436</v>
      </c>
      <c r="BD17">
        <f>AVERAGE(L200:L204)</f>
        <v>95.25</v>
      </c>
      <c r="BE17">
        <f>STDEV(L200:L204)</f>
        <v>40.703193977868615</v>
      </c>
      <c r="BH17" t="s">
        <v>436</v>
      </c>
      <c r="BI17">
        <f>AVERAGE(M200:M204)</f>
        <v>84.4</v>
      </c>
      <c r="BJ17">
        <f>STDEV(M200:M204)</f>
        <v>30.313775746350029</v>
      </c>
      <c r="BM17" t="s">
        <v>436</v>
      </c>
      <c r="BN17">
        <f>AVERAGE(N200:N204)</f>
        <v>86.833333333333329</v>
      </c>
      <c r="BO17">
        <f>STDEV(N200:N204)</f>
        <v>17.925772879665018</v>
      </c>
      <c r="BR17" t="s">
        <v>436</v>
      </c>
      <c r="BS17">
        <f>AVERAGE(O200:O204)</f>
        <v>75.375</v>
      </c>
      <c r="BT17">
        <f>STDEV(O200:O204)</f>
        <v>27.68385510244795</v>
      </c>
      <c r="BW17" t="s">
        <v>436</v>
      </c>
      <c r="BX17">
        <f>AVERAGE(P200:P204)</f>
        <v>100.75</v>
      </c>
      <c r="BY17">
        <f>STDEV(P200:P204)</f>
        <v>63.850737401119076</v>
      </c>
      <c r="CG17" t="s">
        <v>231</v>
      </c>
      <c r="CH17">
        <v>432.88333333333333</v>
      </c>
      <c r="CI17">
        <v>61.545454545454547</v>
      </c>
      <c r="CJ17">
        <v>120.45</v>
      </c>
      <c r="CK17" s="21"/>
      <c r="CL17" s="16"/>
      <c r="CM17">
        <v>185.22249823003338</v>
      </c>
      <c r="CN17">
        <v>31.179010276437289</v>
      </c>
      <c r="CO17">
        <v>21.533501031338755</v>
      </c>
      <c r="CP17" s="21"/>
      <c r="CQ17" s="16"/>
    </row>
    <row r="18" spans="1:95" x14ac:dyDescent="0.2">
      <c r="U18" s="51"/>
      <c r="W18" s="26"/>
      <c r="X18" s="26"/>
      <c r="Y18" s="26"/>
      <c r="AN18" t="s">
        <v>438</v>
      </c>
      <c r="AO18">
        <f>AVERAGE(B215:G220)</f>
        <v>130.38095238095238</v>
      </c>
      <c r="AP18">
        <f>STDEV(B215:G220)</f>
        <v>68.878136001547091</v>
      </c>
      <c r="AS18" t="s">
        <v>438</v>
      </c>
      <c r="AT18">
        <f>AVERAGE(K215:P219)</f>
        <v>92.086956521739125</v>
      </c>
      <c r="AU18">
        <f>STDEV(K215:P219)</f>
        <v>37.131722585067166</v>
      </c>
      <c r="AX18" t="s">
        <v>438</v>
      </c>
      <c r="AY18">
        <f>AVERAGE(K215:K219)</f>
        <v>96.375</v>
      </c>
      <c r="AZ18">
        <f>STDEV(K215:K219)</f>
        <v>55.173023299435023</v>
      </c>
      <c r="BC18" t="s">
        <v>438</v>
      </c>
      <c r="BD18">
        <f>AVERAGE(L215:L219)</f>
        <v>95.625</v>
      </c>
      <c r="BE18">
        <f>STDEV(L215:L219)</f>
        <v>41.533871719356959</v>
      </c>
      <c r="BH18" t="s">
        <v>438</v>
      </c>
      <c r="BI18">
        <f>AVERAGE(M215:M219)</f>
        <v>89.2</v>
      </c>
      <c r="BJ18">
        <f>STDEV(M215:M219)</f>
        <v>34.925993185591743</v>
      </c>
      <c r="BM18" t="s">
        <v>438</v>
      </c>
      <c r="BN18">
        <f>AVERAGE(N215:N219)</f>
        <v>90</v>
      </c>
      <c r="BO18">
        <f>STDEV(N215:N219)</f>
        <v>25.548972582082435</v>
      </c>
      <c r="BR18" t="s">
        <v>438</v>
      </c>
      <c r="BS18">
        <f>AVERAGE(O215:O219)</f>
        <v>73.75</v>
      </c>
      <c r="BT18">
        <f>STDEV(O215:O219)</f>
        <v>24.625528759128535</v>
      </c>
      <c r="BW18" t="s">
        <v>438</v>
      </c>
      <c r="BX18">
        <f>AVERAGE(P215:P219)</f>
        <v>113</v>
      </c>
      <c r="BY18">
        <f>STDEV(P215:P219)</f>
        <v>50.921508225896062</v>
      </c>
      <c r="CG18" t="s">
        <v>234</v>
      </c>
      <c r="CH18">
        <v>412.01851851851853</v>
      </c>
      <c r="CI18">
        <v>62.06666666666667</v>
      </c>
      <c r="CJ18">
        <v>139.35714285714286</v>
      </c>
      <c r="CK18" s="21"/>
      <c r="CL18" s="16"/>
      <c r="CM18">
        <v>185.71268553050319</v>
      </c>
      <c r="CN18">
        <v>35.744961866682345</v>
      </c>
      <c r="CO18">
        <v>13.375083444332493</v>
      </c>
      <c r="CP18" s="21"/>
      <c r="CQ18" s="16"/>
    </row>
    <row r="19" spans="1:95" x14ac:dyDescent="0.2">
      <c r="U19" s="51"/>
      <c r="W19" s="26"/>
      <c r="X19" s="26"/>
      <c r="Y19" s="26"/>
      <c r="AN19" t="s">
        <v>442</v>
      </c>
      <c r="AO19">
        <f>AVERAGE(B231:G236)</f>
        <v>134.44736842105263</v>
      </c>
      <c r="AP19">
        <f>STDEV(B231:G236)</f>
        <v>67.131275774667827</v>
      </c>
      <c r="AS19" t="s">
        <v>442</v>
      </c>
      <c r="AT19">
        <f>AVERAGE(K231:P235)</f>
        <v>104.29545454545455</v>
      </c>
      <c r="AU19">
        <f>STDEV(K231:P235)</f>
        <v>49.279489380401195</v>
      </c>
      <c r="AX19" t="s">
        <v>442</v>
      </c>
      <c r="AY19">
        <f>AVERAGE(K231:K235)</f>
        <v>124</v>
      </c>
      <c r="AZ19">
        <f>STDEV(K231:K235)</f>
        <v>66.30799348494871</v>
      </c>
      <c r="BC19" t="s">
        <v>442</v>
      </c>
      <c r="BD19">
        <f>AVERAGE(L231:L235)</f>
        <v>112.75</v>
      </c>
      <c r="BE19">
        <f>STDEV(L231:L235)</f>
        <v>60.625214776251859</v>
      </c>
      <c r="BH19" t="s">
        <v>442</v>
      </c>
      <c r="BI19">
        <f>AVERAGE(M231:M235)</f>
        <v>112.1</v>
      </c>
      <c r="BJ19">
        <f>STDEV(M231:M235)</f>
        <v>58.757339967020286</v>
      </c>
      <c r="BM19" t="s">
        <v>442</v>
      </c>
      <c r="BN19">
        <f>AVERAGE(N231:N235)</f>
        <v>107</v>
      </c>
      <c r="BO19">
        <f>STDEV(N231:N235)</f>
        <v>38.974350539810153</v>
      </c>
      <c r="BR19" t="s">
        <v>442</v>
      </c>
      <c r="BS19">
        <f>AVERAGE(O231:O235)</f>
        <v>63.5</v>
      </c>
      <c r="BT19">
        <f>STDEV(O231:O235)</f>
        <v>22.901964981197573</v>
      </c>
      <c r="BW19" t="s">
        <v>442</v>
      </c>
      <c r="BX19">
        <f>AVERAGE(P231:P235)</f>
        <v>112</v>
      </c>
      <c r="BY19">
        <f>STDEV(P231:P235)</f>
        <v>45.521972716480555</v>
      </c>
      <c r="CG19" t="s">
        <v>236</v>
      </c>
      <c r="CH19">
        <v>430.30434782608694</v>
      </c>
      <c r="CI19">
        <v>68.741379310344826</v>
      </c>
      <c r="CJ19">
        <v>107.78571428571429</v>
      </c>
      <c r="CK19" s="21">
        <f>AO5</f>
        <v>108.93333333333334</v>
      </c>
      <c r="CL19" s="16">
        <f>AT5</f>
        <v>102.18518518518519</v>
      </c>
      <c r="CM19">
        <v>218.12370026340744</v>
      </c>
      <c r="CN19">
        <v>44.027511831008084</v>
      </c>
      <c r="CO19">
        <v>9.2008022424548344</v>
      </c>
      <c r="CP19" s="21">
        <f>AP5</f>
        <v>66.923622618383533</v>
      </c>
      <c r="CQ19" s="16">
        <f>AU5</f>
        <v>21.707916026961669</v>
      </c>
    </row>
    <row r="20" spans="1:95" x14ac:dyDescent="0.2">
      <c r="T20" s="33"/>
      <c r="U20" s="7"/>
      <c r="V20" s="7"/>
      <c r="W20" s="7"/>
      <c r="X20" s="7"/>
      <c r="Y20" s="7"/>
      <c r="Z20" s="7"/>
      <c r="AA20" s="7"/>
      <c r="AB20" s="7"/>
      <c r="AC20" s="7"/>
      <c r="AD20" s="7"/>
      <c r="AE20" s="7"/>
      <c r="AF20" s="7"/>
      <c r="AG20" s="7"/>
      <c r="AH20" s="7"/>
      <c r="AI20" s="7"/>
      <c r="AJ20" s="7"/>
      <c r="AK20" s="7"/>
      <c r="AL20" s="18"/>
      <c r="AN20" t="s">
        <v>443</v>
      </c>
      <c r="AO20">
        <f>AVERAGE(B249:G254)</f>
        <v>125.31578947368421</v>
      </c>
      <c r="AP20">
        <f>STDEV(B249:G254)</f>
        <v>66.87492690054485</v>
      </c>
      <c r="AS20" t="s">
        <v>443</v>
      </c>
      <c r="AT20">
        <f>AVERAGE(K249:P253)</f>
        <v>102.02500000000001</v>
      </c>
      <c r="AU20">
        <f>STDEV(K249:P253)</f>
        <v>47.161390040225861</v>
      </c>
      <c r="AX20" t="s">
        <v>443</v>
      </c>
      <c r="AY20">
        <f>AVERAGE(K249:K253)</f>
        <v>122</v>
      </c>
      <c r="AZ20">
        <f>STDEV(K249:K253)</f>
        <v>70.49113419430843</v>
      </c>
      <c r="BC20" t="s">
        <v>443</v>
      </c>
      <c r="BD20">
        <f>AVERAGE(L249:L253)</f>
        <v>106.625</v>
      </c>
      <c r="BE20">
        <f>STDEV(L249:L253)</f>
        <v>59.696977868788856</v>
      </c>
      <c r="BH20" t="s">
        <v>443</v>
      </c>
      <c r="BI20">
        <f>AVERAGE(M249:M253)</f>
        <v>105.3</v>
      </c>
      <c r="BJ20">
        <f>STDEV(M249:M253)</f>
        <v>55.608677380423288</v>
      </c>
      <c r="BM20" t="s">
        <v>443</v>
      </c>
      <c r="BN20">
        <f>AVERAGE(N249:N253)</f>
        <v>92.833333333333329</v>
      </c>
      <c r="BO20">
        <f>STDEV(N249:N253)</f>
        <v>33.927619034251933</v>
      </c>
      <c r="BR20" t="s">
        <v>443</v>
      </c>
      <c r="BS20">
        <f>AVERAGE(O249:O253)</f>
        <v>66.666666666666671</v>
      </c>
      <c r="BT20">
        <f>STDEV(O249:O253)</f>
        <v>20.256686138984655</v>
      </c>
      <c r="BW20" t="s">
        <v>443</v>
      </c>
      <c r="BX20">
        <f>AVERAGE(P249:P253)</f>
        <v>121.5</v>
      </c>
      <c r="BY20">
        <f>STDEV(P249:P253)</f>
        <v>6.3639610306789276</v>
      </c>
      <c r="CG20" t="s">
        <v>239</v>
      </c>
      <c r="CH20">
        <v>373.6</v>
      </c>
      <c r="CI20">
        <v>60.586206896551722</v>
      </c>
      <c r="CJ20">
        <v>131.85714285714286</v>
      </c>
      <c r="CK20" s="21">
        <f>AO6</f>
        <v>123.73333333333333</v>
      </c>
      <c r="CL20" s="16">
        <f>AT6</f>
        <v>98.351851851851848</v>
      </c>
      <c r="CM20">
        <v>189.20111654004583</v>
      </c>
      <c r="CN20">
        <v>40.23792386842765</v>
      </c>
      <c r="CO20">
        <v>11.707242365712082</v>
      </c>
      <c r="CP20" s="21">
        <f>AP6</f>
        <v>68.529220212902644</v>
      </c>
      <c r="CQ20" s="16">
        <f>AU6</f>
        <v>24.160049197134878</v>
      </c>
    </row>
    <row r="21" spans="1:95" x14ac:dyDescent="0.2">
      <c r="AN21" t="s">
        <v>445</v>
      </c>
      <c r="AO21">
        <f>AVERAGE(B264:G269)</f>
        <v>108.78947368421052</v>
      </c>
      <c r="AP21">
        <f>STDEV(B264:G269)</f>
        <v>55.649527249033625</v>
      </c>
      <c r="AS21" t="s">
        <v>445</v>
      </c>
      <c r="AT21">
        <f>AVERAGE(K264:P268)</f>
        <v>85.5</v>
      </c>
      <c r="AU21">
        <f>STDEV(K264:P268)</f>
        <v>38.523062128930945</v>
      </c>
      <c r="AX21" t="s">
        <v>445</v>
      </c>
      <c r="AY21">
        <f>AVERAGE(K264:K268)</f>
        <v>99.166666666666671</v>
      </c>
      <c r="AZ21">
        <f>STDEV(K264:K268)</f>
        <v>54.601587278515396</v>
      </c>
      <c r="BC21" t="s">
        <v>445</v>
      </c>
      <c r="BD21">
        <f>AVERAGE(L264:L268)</f>
        <v>91.625</v>
      </c>
      <c r="BE21">
        <f>STDEV(L264:L268)</f>
        <v>53.992862182576197</v>
      </c>
      <c r="BH21" t="s">
        <v>445</v>
      </c>
      <c r="BI21">
        <f>AVERAGE(M264:M268)</f>
        <v>84.5</v>
      </c>
      <c r="BJ21">
        <f>STDEV(M264:M268)</f>
        <v>42.959283048021177</v>
      </c>
      <c r="BM21" t="s">
        <v>445</v>
      </c>
      <c r="BN21">
        <f>AVERAGE(N264:N268)</f>
        <v>79.666666666666671</v>
      </c>
      <c r="BO21">
        <f>STDEV(N264:N268)</f>
        <v>28.871843261789401</v>
      </c>
      <c r="BR21" t="s">
        <v>445</v>
      </c>
      <c r="BS21">
        <f>AVERAGE(O264:O268)</f>
        <v>57.833333333333336</v>
      </c>
      <c r="BT21">
        <f>STDEV(O264:O268)</f>
        <v>14.843629385474868</v>
      </c>
      <c r="BW21" t="s">
        <v>445</v>
      </c>
      <c r="BX21">
        <f>AVERAGE(P264:P268)</f>
        <v>105.5</v>
      </c>
      <c r="BY21">
        <f>STDEV(P264:P268)</f>
        <v>9.1923881554251174</v>
      </c>
      <c r="CG21" t="s">
        <v>258</v>
      </c>
      <c r="CH21">
        <v>375.45652173913044</v>
      </c>
      <c r="CI21">
        <v>57.275862068965516</v>
      </c>
      <c r="CJ21">
        <v>125.42857142857143</v>
      </c>
      <c r="CK21" s="21">
        <f>AO7</f>
        <v>128.15</v>
      </c>
      <c r="CL21" s="16">
        <f>AT7</f>
        <v>93.888888888888886</v>
      </c>
      <c r="CM21">
        <v>222.82437606592768</v>
      </c>
      <c r="CN21">
        <v>38.368882994765556</v>
      </c>
      <c r="CO21">
        <v>22.284951146884939</v>
      </c>
      <c r="CP21" s="21">
        <f>AP7</f>
        <v>56.738229829083771</v>
      </c>
      <c r="CQ21" s="16">
        <f>AU7</f>
        <v>22.724661854695572</v>
      </c>
    </row>
    <row r="22" spans="1:95" ht="17" thickBot="1" x14ac:dyDescent="0.25">
      <c r="U22" s="22" t="s">
        <v>134</v>
      </c>
      <c r="V22" s="23" t="s">
        <v>258</v>
      </c>
      <c r="AN22" t="s">
        <v>447</v>
      </c>
      <c r="AO22">
        <f>AVERAGE(B283:G288)</f>
        <v>117.61764705882354</v>
      </c>
      <c r="AP22">
        <f>STDEV(B283:G288)</f>
        <v>67.780327486060784</v>
      </c>
      <c r="AS22" t="s">
        <v>447</v>
      </c>
      <c r="AT22">
        <f>AVERAGE(K283:P287)</f>
        <v>94.131578947368425</v>
      </c>
      <c r="AU22">
        <f>STDEV(K283:P287)</f>
        <v>49.214621276287609</v>
      </c>
      <c r="AX22" t="s">
        <v>447</v>
      </c>
      <c r="AY22">
        <f>AVERAGE(K283:K287)</f>
        <v>116.5</v>
      </c>
      <c r="AZ22">
        <f>STDEV(K283:K287)</f>
        <v>74.630757734328284</v>
      </c>
      <c r="BC22" t="s">
        <v>447</v>
      </c>
      <c r="BD22">
        <f>AVERAGE(L283:L287)</f>
        <v>97.625</v>
      </c>
      <c r="BE22">
        <f>STDEV(L283:L287)</f>
        <v>61.102884547294494</v>
      </c>
      <c r="BH22" t="s">
        <v>447</v>
      </c>
      <c r="BI22">
        <f>AVERAGE(M283:M287)</f>
        <v>95.1</v>
      </c>
      <c r="BJ22">
        <f>STDEV(M283:M287)</f>
        <v>59.218240433163828</v>
      </c>
      <c r="BM22" t="s">
        <v>447</v>
      </c>
      <c r="BN22">
        <f>AVERAGE(N283:N287)</f>
        <v>84.5</v>
      </c>
      <c r="BO22">
        <f>STDEV(N283:N287)</f>
        <v>38.369910085899342</v>
      </c>
      <c r="BR22" t="s">
        <v>447</v>
      </c>
      <c r="BS22">
        <f>AVERAGE(O283:O287)</f>
        <v>61.25</v>
      </c>
      <c r="BT22">
        <f>STDEV(O283:O287)</f>
        <v>3.1819805153394638</v>
      </c>
      <c r="BW22" t="s">
        <v>447</v>
      </c>
      <c r="BX22">
        <f>AVERAGE(P283:P287)</f>
        <v>98.5</v>
      </c>
      <c r="BY22">
        <f>STDEV(P283:P287)</f>
        <v>15.556349186104045</v>
      </c>
      <c r="CG22" t="s">
        <v>274</v>
      </c>
      <c r="CK22" s="21"/>
      <c r="CL22" s="16"/>
      <c r="CP22" s="21"/>
      <c r="CQ22" s="16"/>
    </row>
    <row r="23" spans="1:95" x14ac:dyDescent="0.2">
      <c r="A23" s="2"/>
      <c r="B23" s="50"/>
      <c r="C23" s="50"/>
      <c r="D23" s="50"/>
      <c r="E23" s="50"/>
      <c r="F23" s="50"/>
      <c r="G23" s="50"/>
      <c r="H23" s="50"/>
      <c r="I23" s="50"/>
      <c r="J23" s="50"/>
      <c r="M23" s="2"/>
      <c r="N23" s="50"/>
      <c r="O23" s="50"/>
      <c r="P23" s="50"/>
      <c r="Q23" s="50"/>
      <c r="R23" s="50"/>
      <c r="U23" t="s">
        <v>216</v>
      </c>
      <c r="AN23" t="s">
        <v>458</v>
      </c>
      <c r="AO23">
        <f>AVERAGE(B300:G305)</f>
        <v>121.54166666666667</v>
      </c>
      <c r="AP23">
        <f>STDEV(B300:G305)</f>
        <v>62.006399352051233</v>
      </c>
      <c r="AS23" t="s">
        <v>458</v>
      </c>
      <c r="AT23">
        <f>AVERAGE(K300:P304)</f>
        <v>106.38461538461539</v>
      </c>
      <c r="AU23">
        <f>STDEV(K300:P304)</f>
        <v>36.554271208570754</v>
      </c>
      <c r="AX23" t="s">
        <v>458</v>
      </c>
      <c r="AY23">
        <f>AVERAGE(K300:K304)</f>
        <v>133</v>
      </c>
      <c r="AZ23">
        <f>STDEV(K300:K304)</f>
        <v>18.384776310850235</v>
      </c>
      <c r="BC23" t="s">
        <v>458</v>
      </c>
      <c r="BD23">
        <f>AVERAGE(L300:L304)</f>
        <v>108.33333333333333</v>
      </c>
      <c r="BE23">
        <f>STDEV(L300:L304)</f>
        <v>49.644570028688257</v>
      </c>
      <c r="BH23" t="s">
        <v>458</v>
      </c>
      <c r="BI23">
        <f>AVERAGE(M300:M304)</f>
        <v>121.83333333333333</v>
      </c>
      <c r="BJ23">
        <f>STDEV(M300:M304)</f>
        <v>42.791159523122673</v>
      </c>
      <c r="BM23" t="s">
        <v>458</v>
      </c>
      <c r="BN23">
        <f>AVERAGE(N300:N304)</f>
        <v>77.333333333333329</v>
      </c>
      <c r="BO23">
        <f>STDEV(N300:N304)</f>
        <v>33.519894590128622</v>
      </c>
      <c r="BR23" t="s">
        <v>458</v>
      </c>
      <c r="BS23" s="39" t="s">
        <v>541</v>
      </c>
      <c r="BT23" s="39"/>
      <c r="BU23" s="39"/>
      <c r="BW23" t="s">
        <v>458</v>
      </c>
      <c r="BX23">
        <f>AVERAGE(P300:P304)</f>
        <v>97.25</v>
      </c>
      <c r="BY23">
        <f>STDEV(P300:P304)</f>
        <v>3.8890872965260113</v>
      </c>
      <c r="CG23" t="s">
        <v>279</v>
      </c>
      <c r="CH23">
        <v>321.28947368421052</v>
      </c>
      <c r="CI23">
        <v>55.310344827586206</v>
      </c>
      <c r="CJ23">
        <v>125.21428571428571</v>
      </c>
      <c r="CK23" s="21">
        <f>AO9</f>
        <v>128.94827586206895</v>
      </c>
      <c r="CL23" s="16">
        <f>AT9</f>
        <v>87.18518518518519</v>
      </c>
      <c r="CM23">
        <v>167.81291797295134</v>
      </c>
      <c r="CN23">
        <v>40.703942813824966</v>
      </c>
      <c r="CO23">
        <v>17.449587251224433</v>
      </c>
      <c r="CP23" s="21">
        <f>AP9</f>
        <v>55.78935907686067</v>
      </c>
      <c r="CQ23" s="16">
        <f>AU9</f>
        <v>20.618395515127592</v>
      </c>
    </row>
    <row r="24" spans="1:95" ht="17" thickBot="1" x14ac:dyDescent="0.25">
      <c r="A24" s="6" t="s">
        <v>100</v>
      </c>
      <c r="B24" t="s">
        <v>256</v>
      </c>
      <c r="J24" s="6" t="s">
        <v>90</v>
      </c>
      <c r="O24" s="53" t="s">
        <v>257</v>
      </c>
      <c r="P24" s="54"/>
      <c r="U24" s="4" t="s">
        <v>217</v>
      </c>
      <c r="AN24" t="s">
        <v>521</v>
      </c>
      <c r="AO24">
        <f>AVERAGE(B316:G321)</f>
        <v>114.5</v>
      </c>
      <c r="AP24">
        <f>STDEV(B316:G321)</f>
        <v>55.778580118177985</v>
      </c>
      <c r="AS24" t="s">
        <v>521</v>
      </c>
      <c r="AT24">
        <f>AVERAGE(K316:P320)</f>
        <v>89.65384615384616</v>
      </c>
      <c r="AU24">
        <f>STDEV(K316:P320)</f>
        <v>28.775267603291301</v>
      </c>
      <c r="AX24" t="s">
        <v>521</v>
      </c>
      <c r="AY24">
        <f>AVERAGE(K316:K320)</f>
        <v>112.75</v>
      </c>
      <c r="AZ24">
        <f>STDEV(K316:K320)</f>
        <v>10.960155108391486</v>
      </c>
      <c r="BC24" t="s">
        <v>521</v>
      </c>
      <c r="BD24">
        <f>AVERAGE(L316:L320)</f>
        <v>91</v>
      </c>
      <c r="BE24">
        <f>STDEV(L316:L320)</f>
        <v>40.065571255131253</v>
      </c>
      <c r="BH24" t="s">
        <v>521</v>
      </c>
      <c r="BI24">
        <f>AVERAGE(M316:M320)</f>
        <v>98.5</v>
      </c>
      <c r="BJ24">
        <f>STDEV(M316:M320)</f>
        <v>29.321493822791499</v>
      </c>
      <c r="BM24" t="s">
        <v>521</v>
      </c>
      <c r="BN24">
        <f>AVERAGE(N316:N320)</f>
        <v>67.333333333333329</v>
      </c>
      <c r="BO24">
        <f>STDEV(N316:N320)</f>
        <v>30.952921240705749</v>
      </c>
      <c r="BW24" t="s">
        <v>521</v>
      </c>
      <c r="BX24">
        <f>AVERAGE(P316:P320)</f>
        <v>84.75</v>
      </c>
      <c r="BY24">
        <f>STDEV(P316:P320)</f>
        <v>10.960155108391486</v>
      </c>
      <c r="CG24" t="s">
        <v>277</v>
      </c>
      <c r="CH24">
        <v>282.10000000000002</v>
      </c>
      <c r="CI24">
        <v>51.172413793103445</v>
      </c>
      <c r="CJ24">
        <v>149.25</v>
      </c>
      <c r="CK24" s="21">
        <f t="shared" ref="CK24:CK27" si="5">AO10</f>
        <v>124.62068965517241</v>
      </c>
      <c r="CL24" s="16">
        <f t="shared" ref="CL24:CL27" si="6">AT10</f>
        <v>87.111111111111114</v>
      </c>
      <c r="CM24">
        <v>156.48983488090411</v>
      </c>
      <c r="CN24">
        <v>39.619006050052398</v>
      </c>
      <c r="CO24">
        <v>33.56213143807566</v>
      </c>
      <c r="CP24" s="21">
        <f t="shared" ref="CP24:CP27" si="7">AP10</f>
        <v>51.195817207144856</v>
      </c>
      <c r="CQ24" s="16">
        <f t="shared" ref="CQ24:CQ27" si="8">AU10</f>
        <v>23.929517230228328</v>
      </c>
    </row>
    <row r="25" spans="1:95" ht="17" thickBot="1" x14ac:dyDescent="0.25">
      <c r="A25" s="36">
        <v>43782</v>
      </c>
      <c r="B25" s="9" t="s">
        <v>244</v>
      </c>
      <c r="C25" s="10" t="s">
        <v>245</v>
      </c>
      <c r="D25" s="10" t="s">
        <v>246</v>
      </c>
      <c r="E25" s="10" t="s">
        <v>247</v>
      </c>
      <c r="F25" s="10" t="s">
        <v>248</v>
      </c>
      <c r="G25" s="10" t="s">
        <v>249</v>
      </c>
      <c r="H25" s="50"/>
      <c r="I25" s="50"/>
      <c r="J25" s="36">
        <v>43782</v>
      </c>
      <c r="K25" s="9" t="s">
        <v>250</v>
      </c>
      <c r="L25" s="10" t="s">
        <v>251</v>
      </c>
      <c r="M25" s="10" t="s">
        <v>252</v>
      </c>
      <c r="N25" s="10" t="s">
        <v>253</v>
      </c>
      <c r="O25" s="10" t="s">
        <v>254</v>
      </c>
      <c r="P25" s="10" t="s">
        <v>255</v>
      </c>
      <c r="Q25" s="50"/>
      <c r="AN25" t="s">
        <v>519</v>
      </c>
      <c r="AO25">
        <f>AVERAGE(B333:G338)</f>
        <v>114.64285714285714</v>
      </c>
      <c r="AP25">
        <f>STDEV(B333:G338)</f>
        <v>50.249141191429239</v>
      </c>
      <c r="AS25" t="s">
        <v>519</v>
      </c>
      <c r="AT25">
        <f>AVERAGE(K333:P337)</f>
        <v>87.5</v>
      </c>
      <c r="AU25">
        <f>STDEV(K333:P337)</f>
        <v>36.606579554318742</v>
      </c>
      <c r="AX25" t="s">
        <v>519</v>
      </c>
      <c r="AY25">
        <f>AVERAGE(K333:K337)</f>
        <v>118.25</v>
      </c>
      <c r="AZ25">
        <f>STDEV(K333:K337)</f>
        <v>30.052038200428271</v>
      </c>
      <c r="BC25" t="s">
        <v>519</v>
      </c>
      <c r="BD25">
        <f>AVERAGE(L333:L337)</f>
        <v>90.5</v>
      </c>
      <c r="BE25">
        <f>STDEV(L333:L337)</f>
        <v>43.130615576409291</v>
      </c>
      <c r="BH25" t="s">
        <v>519</v>
      </c>
      <c r="BI25">
        <f>AVERAGE(M333:M337)</f>
        <v>102.83333333333333</v>
      </c>
      <c r="BJ25">
        <f>STDEV(M333:M337)</f>
        <v>47.101840020675773</v>
      </c>
      <c r="BM25" t="s">
        <v>519</v>
      </c>
      <c r="BN25">
        <f>AVERAGE(N333:N337)</f>
        <v>56.333333333333336</v>
      </c>
      <c r="BO25">
        <f>STDEV(N333:N337)</f>
        <v>24.425055441765799</v>
      </c>
      <c r="BW25" t="s">
        <v>519</v>
      </c>
      <c r="BX25">
        <f>AVERAGE(P333:P337)</f>
        <v>76</v>
      </c>
      <c r="BY25">
        <f>STDEV(P333:P337)</f>
        <v>4.9497474683058327</v>
      </c>
      <c r="CG25" t="s">
        <v>283</v>
      </c>
      <c r="CH25">
        <v>299.625</v>
      </c>
      <c r="CI25">
        <v>47.928571428571431</v>
      </c>
      <c r="CJ25">
        <v>133.08333333333334</v>
      </c>
      <c r="CK25" s="21">
        <f t="shared" si="5"/>
        <v>150.85714285714286</v>
      </c>
      <c r="CL25" s="16">
        <f t="shared" si="6"/>
        <v>95.67307692307692</v>
      </c>
      <c r="CM25">
        <v>179.16468215955211</v>
      </c>
      <c r="CN25">
        <v>43.819882962613477</v>
      </c>
      <c r="CO25">
        <v>26.633468919137545</v>
      </c>
      <c r="CP25" s="21">
        <f t="shared" si="7"/>
        <v>60.175339039937505</v>
      </c>
      <c r="CQ25" s="16">
        <f t="shared" si="8"/>
        <v>27.808970605792769</v>
      </c>
    </row>
    <row r="26" spans="1:95" x14ac:dyDescent="0.2">
      <c r="B26">
        <v>389</v>
      </c>
      <c r="C26">
        <v>69</v>
      </c>
      <c r="D26">
        <v>112</v>
      </c>
      <c r="E26">
        <v>95</v>
      </c>
      <c r="F26">
        <v>85</v>
      </c>
      <c r="G26">
        <v>126.5</v>
      </c>
      <c r="K26">
        <v>113</v>
      </c>
      <c r="L26">
        <v>106</v>
      </c>
      <c r="M26">
        <v>100.5</v>
      </c>
      <c r="N26">
        <v>45.5</v>
      </c>
      <c r="O26">
        <v>147.5</v>
      </c>
      <c r="P26">
        <v>129</v>
      </c>
      <c r="AN26" t="s">
        <v>520</v>
      </c>
      <c r="AS26" t="s">
        <v>520</v>
      </c>
      <c r="AX26" t="s">
        <v>520</v>
      </c>
      <c r="BC26" t="s">
        <v>520</v>
      </c>
      <c r="BH26" t="s">
        <v>520</v>
      </c>
      <c r="BM26" t="s">
        <v>520</v>
      </c>
      <c r="BW26" t="s">
        <v>520</v>
      </c>
      <c r="CG26" t="s">
        <v>299</v>
      </c>
      <c r="CH26">
        <v>255.47058823529412</v>
      </c>
      <c r="CI26">
        <v>47.131578947368418</v>
      </c>
      <c r="CJ26">
        <v>167.25</v>
      </c>
      <c r="CK26" s="21">
        <f t="shared" si="5"/>
        <v>132.59615384615384</v>
      </c>
      <c r="CL26" s="16">
        <f t="shared" si="6"/>
        <v>85.65384615384616</v>
      </c>
      <c r="CM26">
        <v>138.85508077086106</v>
      </c>
      <c r="CN26">
        <v>42.071976059969458</v>
      </c>
      <c r="CO26">
        <v>38.887980148112604</v>
      </c>
      <c r="CP26" s="21">
        <f t="shared" si="7"/>
        <v>54.065519368775</v>
      </c>
      <c r="CQ26" s="16">
        <f t="shared" si="8"/>
        <v>27.078319457000742</v>
      </c>
    </row>
    <row r="27" spans="1:95" x14ac:dyDescent="0.2">
      <c r="B27">
        <v>268</v>
      </c>
      <c r="C27">
        <v>113</v>
      </c>
      <c r="D27">
        <v>102</v>
      </c>
      <c r="E27">
        <v>49</v>
      </c>
      <c r="F27">
        <v>116</v>
      </c>
      <c r="G27">
        <v>137.5</v>
      </c>
      <c r="K27">
        <v>106.5</v>
      </c>
      <c r="L27">
        <v>102.5</v>
      </c>
      <c r="M27">
        <v>81</v>
      </c>
      <c r="N27">
        <v>77.5</v>
      </c>
      <c r="O27">
        <v>100</v>
      </c>
      <c r="P27">
        <v>87.5</v>
      </c>
      <c r="U27" s="13" t="s">
        <v>146</v>
      </c>
      <c r="V27" s="20"/>
      <c r="W27" s="27">
        <v>0.108</v>
      </c>
      <c r="X27" s="30" t="s">
        <v>7</v>
      </c>
      <c r="Y27" s="29" t="s">
        <v>15</v>
      </c>
      <c r="AN27" t="s">
        <v>527</v>
      </c>
      <c r="AO27">
        <f>AVERAGE(B350:G355)</f>
        <v>102.41666666666667</v>
      </c>
      <c r="AP27">
        <f>STDEV(B350:G355)</f>
        <v>47.934764698146452</v>
      </c>
      <c r="AS27" t="s">
        <v>527</v>
      </c>
      <c r="AT27">
        <f>AVERAGE(K350:P354)</f>
        <v>79.909090909090907</v>
      </c>
      <c r="AU27">
        <f>STDEV(K350:P354)</f>
        <v>33.729674014002995</v>
      </c>
      <c r="AX27" t="s">
        <v>527</v>
      </c>
      <c r="AY27">
        <f>AVERAGE(K350:K354)</f>
        <v>102.75</v>
      </c>
      <c r="AZ27">
        <f>STDEV(K350:K354)</f>
        <v>32.880465325174463</v>
      </c>
      <c r="BC27" t="s">
        <v>527</v>
      </c>
      <c r="BD27">
        <f>AVERAGE(L350:L354)</f>
        <v>100.25</v>
      </c>
      <c r="BE27">
        <f>STDEV(L350:L354)</f>
        <v>22.273863607376246</v>
      </c>
      <c r="BH27" t="s">
        <v>527</v>
      </c>
      <c r="BI27">
        <f>AVERAGE(M350:M354)</f>
        <v>87.833333333333329</v>
      </c>
      <c r="BJ27">
        <f>STDEV(M350:M354)</f>
        <v>42.744395344107211</v>
      </c>
      <c r="BM27" t="s">
        <v>527</v>
      </c>
      <c r="BN27">
        <f>AVERAGE(N350:N354)</f>
        <v>47.833333333333336</v>
      </c>
      <c r="BO27">
        <f>STDEV(N350:N354)</f>
        <v>20.07693535710402</v>
      </c>
      <c r="BW27" t="s">
        <v>527</v>
      </c>
      <c r="BX27">
        <f>AVERAGE(P350:P354)</f>
        <v>66</v>
      </c>
      <c r="CG27" t="s">
        <v>304</v>
      </c>
      <c r="CH27">
        <v>261.33333333333331</v>
      </c>
      <c r="CI27">
        <v>46.153846153846153</v>
      </c>
      <c r="CK27" s="21">
        <f t="shared" si="5"/>
        <v>140.77272727272728</v>
      </c>
      <c r="CL27" s="16">
        <f t="shared" si="6"/>
        <v>90.92307692307692</v>
      </c>
      <c r="CM27">
        <v>154.57507037343501</v>
      </c>
      <c r="CN27">
        <v>40.961050918008588</v>
      </c>
      <c r="CP27" s="21">
        <f t="shared" si="7"/>
        <v>58.842753988657748</v>
      </c>
      <c r="CQ27" s="16">
        <f t="shared" si="8"/>
        <v>30.052518133325304</v>
      </c>
    </row>
    <row r="28" spans="1:95" x14ac:dyDescent="0.2">
      <c r="A28" s="2"/>
      <c r="B28">
        <v>170</v>
      </c>
      <c r="C28">
        <v>52</v>
      </c>
      <c r="D28">
        <v>110.5</v>
      </c>
      <c r="E28">
        <v>102</v>
      </c>
      <c r="F28">
        <v>70.5</v>
      </c>
      <c r="G28">
        <v>106</v>
      </c>
      <c r="J28" s="2"/>
      <c r="K28">
        <v>91.5</v>
      </c>
      <c r="L28">
        <v>52.5</v>
      </c>
      <c r="M28">
        <v>81</v>
      </c>
      <c r="N28">
        <v>94.5</v>
      </c>
      <c r="O28">
        <v>115</v>
      </c>
      <c r="P28">
        <v>124.5</v>
      </c>
      <c r="S28" s="1"/>
      <c r="U28" s="15" t="s">
        <v>250</v>
      </c>
      <c r="V28">
        <f>SUM(K26:K30)</f>
        <v>499.5</v>
      </c>
      <c r="W28" s="26">
        <f t="shared" ref="W28:W33" si="9">V28*0.108</f>
        <v>53.945999999999998</v>
      </c>
      <c r="X28" s="26">
        <f>W28-Y28</f>
        <v>48.551400000000001</v>
      </c>
      <c r="Y28" s="24">
        <f>W28*0.1</f>
        <v>5.3946000000000005</v>
      </c>
      <c r="AA28" t="s">
        <v>261</v>
      </c>
      <c r="AN28" t="s">
        <v>538</v>
      </c>
      <c r="AS28" t="s">
        <v>538</v>
      </c>
      <c r="AX28" t="s">
        <v>538</v>
      </c>
      <c r="BC28" t="s">
        <v>538</v>
      </c>
      <c r="BH28" t="s">
        <v>538</v>
      </c>
      <c r="BM28" t="s">
        <v>538</v>
      </c>
      <c r="BW28" t="s">
        <v>538</v>
      </c>
      <c r="CG28" t="s">
        <v>303</v>
      </c>
      <c r="CH28">
        <v>259.46428571428572</v>
      </c>
      <c r="CI28">
        <v>56.045454545454547</v>
      </c>
      <c r="CJ28">
        <v>104.07142857142857</v>
      </c>
      <c r="CK28" s="21">
        <f t="shared" ref="CK28:CK36" si="10">AO14</f>
        <v>154.02380952380952</v>
      </c>
      <c r="CL28" s="16">
        <f t="shared" ref="CL28:CL36" si="11">AT14</f>
        <v>102.19230769230769</v>
      </c>
      <c r="CM28">
        <v>156.09852217869852</v>
      </c>
      <c r="CN28">
        <v>55.779232042694233</v>
      </c>
      <c r="CO28">
        <v>12.451333835606327</v>
      </c>
      <c r="CP28" s="21">
        <f t="shared" ref="CP28:CP36" si="12">AP14</f>
        <v>69.722570985025399</v>
      </c>
      <c r="CQ28" s="16">
        <f t="shared" ref="CQ28:CQ36" si="13">AU14</f>
        <v>40.378478654619187</v>
      </c>
    </row>
    <row r="29" spans="1:95" ht="17" thickBot="1" x14ac:dyDescent="0.25">
      <c r="B29">
        <v>165.5</v>
      </c>
      <c r="C29">
        <v>96.5</v>
      </c>
      <c r="D29">
        <v>79</v>
      </c>
      <c r="E29">
        <v>119</v>
      </c>
      <c r="F29">
        <v>114.5</v>
      </c>
      <c r="G29">
        <v>86</v>
      </c>
      <c r="K29">
        <v>69</v>
      </c>
      <c r="L29">
        <v>83</v>
      </c>
      <c r="M29">
        <v>110.5</v>
      </c>
      <c r="O29">
        <v>115.5</v>
      </c>
      <c r="P29">
        <v>133</v>
      </c>
      <c r="R29" s="1"/>
      <c r="S29" s="1"/>
      <c r="U29" s="15" t="s">
        <v>251</v>
      </c>
      <c r="V29">
        <f>SUM(L26:L30)</f>
        <v>441</v>
      </c>
      <c r="W29" s="26">
        <f t="shared" si="9"/>
        <v>47.628</v>
      </c>
      <c r="X29" s="26">
        <f t="shared" ref="X29:X33" si="14">W29-Y29</f>
        <v>42.865200000000002</v>
      </c>
      <c r="Y29" s="24">
        <f t="shared" ref="Y29:Y33" si="15">W29*0.1</f>
        <v>4.7628000000000004</v>
      </c>
      <c r="AN29" t="s">
        <v>539</v>
      </c>
      <c r="AO29">
        <f>AVERAGE(B366:G371)</f>
        <v>146</v>
      </c>
      <c r="AP29">
        <f>STDEV(B366:G371)</f>
        <v>0</v>
      </c>
      <c r="AS29" t="s">
        <v>539</v>
      </c>
      <c r="AT29">
        <f>AVERAGE(K366:P370)</f>
        <v>92</v>
      </c>
      <c r="AU29">
        <f>STDEV(K366:P370)</f>
        <v>20.721365785102101</v>
      </c>
      <c r="AX29" t="s">
        <v>539</v>
      </c>
      <c r="AY29">
        <f>AVERAGE(K366:K370)</f>
        <v>91.5</v>
      </c>
      <c r="AZ29">
        <f>STDEV(K366:K370)</f>
        <v>25.45584412271571</v>
      </c>
      <c r="BC29" t="s">
        <v>539</v>
      </c>
      <c r="BD29">
        <f>AVERAGE(L366:L370)</f>
        <v>81.5</v>
      </c>
      <c r="BE29">
        <f>STDEV(L366:L370)</f>
        <v>19.091883092036785</v>
      </c>
      <c r="BH29" t="s">
        <v>539</v>
      </c>
      <c r="BI29">
        <f>AVERAGE(M366:M370)</f>
        <v>114</v>
      </c>
      <c r="BJ29">
        <v>0</v>
      </c>
      <c r="BM29" t="s">
        <v>539</v>
      </c>
      <c r="BN29" s="39" t="s">
        <v>541</v>
      </c>
      <c r="BO29" s="39"/>
      <c r="BP29" s="39"/>
      <c r="BW29" t="s">
        <v>539</v>
      </c>
      <c r="BX29" s="39" t="s">
        <v>541</v>
      </c>
      <c r="BY29" s="39"/>
      <c r="BZ29" s="39"/>
      <c r="CG29" t="s">
        <v>310</v>
      </c>
      <c r="CH29">
        <v>244.03571428571428</v>
      </c>
      <c r="CI29">
        <v>54.444444444444443</v>
      </c>
      <c r="CJ29">
        <v>117.35714285714286</v>
      </c>
      <c r="CK29" s="21">
        <f t="shared" si="10"/>
        <v>152.6904761904762</v>
      </c>
      <c r="CL29" s="16">
        <f t="shared" si="11"/>
        <v>103.60416666666667</v>
      </c>
      <c r="CM29">
        <v>149.04767748890006</v>
      </c>
      <c r="CN29">
        <v>50.565208174967282</v>
      </c>
      <c r="CO29">
        <v>24.912704733586384</v>
      </c>
      <c r="CP29" s="21">
        <f t="shared" si="12"/>
        <v>71.019799385536885</v>
      </c>
      <c r="CQ29" s="16">
        <f t="shared" si="13"/>
        <v>38.312212596742199</v>
      </c>
    </row>
    <row r="30" spans="1:95" x14ac:dyDescent="0.2">
      <c r="B30">
        <v>242.5</v>
      </c>
      <c r="C30">
        <v>87</v>
      </c>
      <c r="D30">
        <v>107</v>
      </c>
      <c r="E30">
        <v>113.5</v>
      </c>
      <c r="F30">
        <v>113</v>
      </c>
      <c r="G30">
        <v>115.5</v>
      </c>
      <c r="H30" s="11" t="s">
        <v>102</v>
      </c>
      <c r="K30">
        <v>119.5</v>
      </c>
      <c r="L30">
        <v>97</v>
      </c>
      <c r="M30">
        <v>65</v>
      </c>
      <c r="O30">
        <v>107.5</v>
      </c>
      <c r="Q30" s="11" t="s">
        <v>102</v>
      </c>
      <c r="U30" s="15" t="s">
        <v>252</v>
      </c>
      <c r="V30">
        <f>SUM(M26:M30)</f>
        <v>438</v>
      </c>
      <c r="W30" s="26">
        <f t="shared" si="9"/>
        <v>47.304000000000002</v>
      </c>
      <c r="X30" s="26">
        <f t="shared" si="14"/>
        <v>42.573599999999999</v>
      </c>
      <c r="Y30" s="24">
        <f t="shared" si="15"/>
        <v>4.7304000000000004</v>
      </c>
      <c r="AN30" t="s">
        <v>540</v>
      </c>
      <c r="AO30">
        <f>AVERAGE(B382:G387)</f>
        <v>118.5</v>
      </c>
      <c r="AP30">
        <f>STDEV(B382:G387)</f>
        <v>26.16295090390226</v>
      </c>
      <c r="AS30" t="s">
        <v>540</v>
      </c>
      <c r="AT30">
        <f>AVERAGE(K382:P386)</f>
        <v>83.625</v>
      </c>
      <c r="AU30">
        <f>STDEV(K382:P386)</f>
        <v>16.31142237819866</v>
      </c>
      <c r="AX30" t="s">
        <v>540</v>
      </c>
      <c r="AY30">
        <f>AVERAGE(K382:K386)</f>
        <v>88.5</v>
      </c>
      <c r="AZ30">
        <v>0</v>
      </c>
      <c r="BC30" t="s">
        <v>540</v>
      </c>
      <c r="BD30">
        <f>AVERAGE(L382:L386)</f>
        <v>72.75</v>
      </c>
      <c r="BE30">
        <f>STDEV(L382:L386)</f>
        <v>15.90990257669732</v>
      </c>
      <c r="BH30" t="s">
        <v>540</v>
      </c>
      <c r="BI30">
        <f>AVERAGE(M382:M386)</f>
        <v>100.5</v>
      </c>
      <c r="BJ30">
        <v>0</v>
      </c>
      <c r="CG30" t="s">
        <v>434</v>
      </c>
      <c r="CH30">
        <v>230.08333333333334</v>
      </c>
      <c r="CI30">
        <v>54.571428571428569</v>
      </c>
      <c r="CJ30">
        <v>103.21428571428571</v>
      </c>
      <c r="CK30" s="21">
        <f t="shared" si="10"/>
        <v>134.6904761904762</v>
      </c>
      <c r="CL30" s="16">
        <f t="shared" si="11"/>
        <v>94.166666666666671</v>
      </c>
      <c r="CM30">
        <v>126.06542913996057</v>
      </c>
      <c r="CN30">
        <v>43.430431507784732</v>
      </c>
      <c r="CO30">
        <v>21.658056897409509</v>
      </c>
      <c r="CP30" s="21">
        <f t="shared" si="12"/>
        <v>62.639739022140773</v>
      </c>
      <c r="CQ30" s="16">
        <f t="shared" si="13"/>
        <v>35.289999404519904</v>
      </c>
    </row>
    <row r="31" spans="1:95" ht="17" thickBot="1" x14ac:dyDescent="0.25">
      <c r="A31" s="1" t="s">
        <v>101</v>
      </c>
      <c r="B31" s="1">
        <f>AVERAGE(B26:B30)</f>
        <v>247</v>
      </c>
      <c r="C31" s="1">
        <f t="shared" ref="C31:G31" si="16">AVERAGE(C26:C30)</f>
        <v>83.5</v>
      </c>
      <c r="D31" s="1">
        <f t="shared" si="16"/>
        <v>102.1</v>
      </c>
      <c r="E31" s="1">
        <f t="shared" si="16"/>
        <v>95.7</v>
      </c>
      <c r="F31" s="1">
        <f t="shared" si="16"/>
        <v>99.8</v>
      </c>
      <c r="G31" s="1">
        <f t="shared" si="16"/>
        <v>114.3</v>
      </c>
      <c r="H31" s="12">
        <f>AVERAGE(B31:G31)</f>
        <v>123.73333333333333</v>
      </c>
      <c r="I31" s="1"/>
      <c r="J31" s="1" t="s">
        <v>101</v>
      </c>
      <c r="K31" s="1">
        <f t="shared" ref="K31" si="17">AVERAGE(K26:K30)</f>
        <v>99.9</v>
      </c>
      <c r="L31" s="1">
        <f t="shared" ref="L31" si="18">AVERAGE(L26:L30)</f>
        <v>88.2</v>
      </c>
      <c r="M31" s="1">
        <f t="shared" ref="M31" si="19">AVERAGE(M26:M30)</f>
        <v>87.6</v>
      </c>
      <c r="N31" s="1">
        <f t="shared" ref="N31" si="20">AVERAGE(N26:N30)</f>
        <v>72.5</v>
      </c>
      <c r="O31" s="1">
        <f t="shared" ref="O31" si="21">AVERAGE(O26:O30)</f>
        <v>117.1</v>
      </c>
      <c r="P31" s="1">
        <f t="shared" ref="P31" si="22">AVERAGE(P26:P30)</f>
        <v>118.5</v>
      </c>
      <c r="Q31" s="12">
        <f>AVERAGE(K31:P31)</f>
        <v>97.300000000000011</v>
      </c>
      <c r="U31" s="15" t="s">
        <v>253</v>
      </c>
      <c r="V31">
        <f>SUM(N26:N30)</f>
        <v>217.5</v>
      </c>
      <c r="W31" s="26">
        <f t="shared" si="9"/>
        <v>23.49</v>
      </c>
      <c r="X31" s="26">
        <f t="shared" si="14"/>
        <v>21.140999999999998</v>
      </c>
      <c r="Y31" s="24">
        <f t="shared" si="15"/>
        <v>2.3489999999999998</v>
      </c>
      <c r="AX31" s="1"/>
      <c r="CG31" t="s">
        <v>436</v>
      </c>
      <c r="CH31">
        <v>267</v>
      </c>
      <c r="CI31">
        <v>65</v>
      </c>
      <c r="CJ31">
        <v>132.75</v>
      </c>
      <c r="CK31" s="21">
        <f t="shared" si="10"/>
        <v>129.4047619047619</v>
      </c>
      <c r="CL31" s="16">
        <f t="shared" si="11"/>
        <v>89.145833333333329</v>
      </c>
      <c r="CM31">
        <v>133.60295655411224</v>
      </c>
      <c r="CN31">
        <v>47.607772474670561</v>
      </c>
      <c r="CO31">
        <v>29.549628687270431</v>
      </c>
      <c r="CP31" s="21">
        <f t="shared" si="12"/>
        <v>65.992351649190951</v>
      </c>
      <c r="CQ31" s="16">
        <f t="shared" si="13"/>
        <v>37.154342939626353</v>
      </c>
    </row>
    <row r="32" spans="1:95" x14ac:dyDescent="0.2">
      <c r="U32" s="15" t="s">
        <v>254</v>
      </c>
      <c r="V32">
        <f>SUM(O26:O30)</f>
        <v>585.5</v>
      </c>
      <c r="W32" s="26">
        <f t="shared" si="9"/>
        <v>63.234000000000002</v>
      </c>
      <c r="X32" s="26">
        <f t="shared" si="14"/>
        <v>56.910600000000002</v>
      </c>
      <c r="Y32" s="24">
        <f t="shared" si="15"/>
        <v>6.3234000000000004</v>
      </c>
      <c r="AX32" s="1"/>
      <c r="CG32" t="s">
        <v>438</v>
      </c>
      <c r="CK32" s="21">
        <f t="shared" si="10"/>
        <v>130.38095238095238</v>
      </c>
      <c r="CL32" s="16">
        <f t="shared" si="11"/>
        <v>92.086956521739125</v>
      </c>
      <c r="CP32" s="21">
        <f t="shared" si="12"/>
        <v>68.878136001547091</v>
      </c>
      <c r="CQ32" s="16">
        <f t="shared" si="13"/>
        <v>37.131722585067166</v>
      </c>
    </row>
    <row r="33" spans="1:95" x14ac:dyDescent="0.2">
      <c r="U33" s="17" t="s">
        <v>255</v>
      </c>
      <c r="V33" s="7">
        <f>SUM(P26:P30)</f>
        <v>474</v>
      </c>
      <c r="W33" s="28">
        <f t="shared" si="9"/>
        <v>51.192</v>
      </c>
      <c r="X33" s="28">
        <f t="shared" si="14"/>
        <v>46.072800000000001</v>
      </c>
      <c r="Y33" s="25">
        <f t="shared" si="15"/>
        <v>5.1192000000000002</v>
      </c>
      <c r="AX33" s="1"/>
      <c r="CG33" t="s">
        <v>442</v>
      </c>
      <c r="CK33" s="21">
        <f t="shared" si="10"/>
        <v>134.44736842105263</v>
      </c>
      <c r="CL33" s="16">
        <f t="shared" si="11"/>
        <v>104.29545454545455</v>
      </c>
      <c r="CP33" s="21">
        <f t="shared" si="12"/>
        <v>67.131275774667827</v>
      </c>
      <c r="CQ33" s="16">
        <f t="shared" si="13"/>
        <v>49.279489380401195</v>
      </c>
    </row>
    <row r="34" spans="1:95" x14ac:dyDescent="0.2">
      <c r="U34" s="51"/>
      <c r="W34" s="26"/>
      <c r="X34" s="26"/>
      <c r="Y34" s="26"/>
      <c r="AX34" s="1"/>
      <c r="CG34" t="s">
        <v>443</v>
      </c>
      <c r="CK34" s="21">
        <f t="shared" si="10"/>
        <v>125.31578947368421</v>
      </c>
      <c r="CL34" s="16">
        <f t="shared" si="11"/>
        <v>102.02500000000001</v>
      </c>
      <c r="CP34" s="21">
        <f t="shared" si="12"/>
        <v>66.87492690054485</v>
      </c>
      <c r="CQ34" s="16">
        <f t="shared" si="13"/>
        <v>47.161390040225861</v>
      </c>
    </row>
    <row r="35" spans="1:95" x14ac:dyDescent="0.2">
      <c r="U35" s="51"/>
      <c r="W35" s="26"/>
      <c r="X35" s="26"/>
      <c r="Y35" s="26"/>
      <c r="AX35" s="1"/>
      <c r="CG35" t="s">
        <v>445</v>
      </c>
      <c r="CK35" s="21">
        <f t="shared" si="10"/>
        <v>108.78947368421052</v>
      </c>
      <c r="CL35" s="16">
        <f t="shared" si="11"/>
        <v>85.5</v>
      </c>
      <c r="CP35" s="21">
        <f t="shared" si="12"/>
        <v>55.649527249033625</v>
      </c>
      <c r="CQ35" s="16">
        <f t="shared" si="13"/>
        <v>38.523062128930945</v>
      </c>
    </row>
    <row r="36" spans="1:95" x14ac:dyDescent="0.2">
      <c r="U36" s="51"/>
      <c r="W36" s="26"/>
      <c r="X36" s="26"/>
      <c r="Y36" s="26"/>
      <c r="AX36" s="1"/>
      <c r="CG36" t="s">
        <v>447</v>
      </c>
      <c r="CK36" s="21">
        <f t="shared" si="10"/>
        <v>117.61764705882354</v>
      </c>
      <c r="CL36" s="16">
        <f t="shared" si="11"/>
        <v>94.131578947368425</v>
      </c>
      <c r="CP36" s="21">
        <f t="shared" si="12"/>
        <v>67.780327486060784</v>
      </c>
      <c r="CQ36" s="16">
        <f t="shared" si="13"/>
        <v>49.214621276287609</v>
      </c>
    </row>
    <row r="37" spans="1:95" x14ac:dyDescent="0.2">
      <c r="T37" s="33"/>
      <c r="U37" s="7"/>
      <c r="V37" s="7"/>
      <c r="W37" s="7"/>
      <c r="X37" s="7"/>
      <c r="Y37" s="7"/>
      <c r="Z37" s="7"/>
      <c r="AA37" s="7"/>
      <c r="AB37" s="7"/>
      <c r="AC37" s="7"/>
      <c r="AD37" s="7"/>
      <c r="AE37" s="7"/>
      <c r="AF37" s="7"/>
      <c r="AG37" s="7"/>
      <c r="AH37" s="7"/>
      <c r="AI37" s="7"/>
      <c r="AJ37" s="7"/>
      <c r="AK37" s="7"/>
      <c r="AL37" s="18"/>
      <c r="AN37" s="1"/>
      <c r="AS37" s="1"/>
      <c r="BC37" s="1"/>
      <c r="BH37" s="1"/>
      <c r="BM37" s="1"/>
      <c r="BR37" s="1"/>
      <c r="BW37" s="1"/>
      <c r="CG37" t="s">
        <v>458</v>
      </c>
      <c r="CK37" s="21">
        <f>AO23</f>
        <v>121.54166666666667</v>
      </c>
      <c r="CL37" s="16">
        <f>AT23</f>
        <v>106.38461538461539</v>
      </c>
      <c r="CP37" s="21">
        <f>AP23</f>
        <v>62.006399352051233</v>
      </c>
      <c r="CQ37" s="16">
        <f>AU23</f>
        <v>36.554271208570754</v>
      </c>
    </row>
    <row r="38" spans="1:95" x14ac:dyDescent="0.2">
      <c r="AN38" s="1"/>
      <c r="AS38" s="1"/>
      <c r="BC38" s="1"/>
      <c r="BH38" s="1"/>
      <c r="BM38" s="1"/>
      <c r="BR38" s="1"/>
      <c r="BW38" s="1"/>
      <c r="CG38" t="s">
        <v>521</v>
      </c>
      <c r="CK38" s="21">
        <f>AO24</f>
        <v>114.5</v>
      </c>
      <c r="CL38" s="16">
        <f>AT24</f>
        <v>89.65384615384616</v>
      </c>
      <c r="CP38" s="21">
        <f>AP24</f>
        <v>55.778580118177985</v>
      </c>
      <c r="CQ38" s="16">
        <f>AU24</f>
        <v>28.775267603291301</v>
      </c>
    </row>
    <row r="39" spans="1:95" ht="17" thickBot="1" x14ac:dyDescent="0.25">
      <c r="U39" s="22" t="s">
        <v>134</v>
      </c>
      <c r="V39" s="23" t="s">
        <v>274</v>
      </c>
      <c r="W39" s="46" t="s">
        <v>278</v>
      </c>
      <c r="X39" t="s">
        <v>279</v>
      </c>
      <c r="AN39" s="1"/>
      <c r="AS39" s="1"/>
      <c r="BC39" s="1"/>
      <c r="BH39" s="1"/>
      <c r="BM39" s="1"/>
      <c r="BR39" s="1"/>
      <c r="BW39" s="1"/>
      <c r="CG39" t="s">
        <v>519</v>
      </c>
      <c r="CK39" s="21">
        <f>AO25</f>
        <v>114.64285714285714</v>
      </c>
      <c r="CL39" s="16">
        <f>AT25</f>
        <v>87.5</v>
      </c>
      <c r="CP39" s="21">
        <f>AP25</f>
        <v>50.249141191429239</v>
      </c>
      <c r="CQ39" s="16">
        <f>AU25</f>
        <v>36.606579554318742</v>
      </c>
    </row>
    <row r="40" spans="1:95" x14ac:dyDescent="0.2">
      <c r="U40" t="s">
        <v>216</v>
      </c>
      <c r="CG40" t="s">
        <v>520</v>
      </c>
      <c r="CK40" s="21"/>
      <c r="CL40" s="16"/>
      <c r="CP40" s="21"/>
      <c r="CQ40" s="16"/>
    </row>
    <row r="41" spans="1:95" x14ac:dyDescent="0.2">
      <c r="A41" s="2"/>
      <c r="B41" s="50"/>
      <c r="C41" s="50"/>
      <c r="D41" s="50"/>
      <c r="E41" s="50"/>
      <c r="F41" s="50"/>
      <c r="G41" s="50"/>
      <c r="H41" s="50"/>
      <c r="I41" s="50"/>
      <c r="J41" s="50"/>
      <c r="M41" s="2"/>
      <c r="N41" s="50"/>
      <c r="O41" s="50"/>
      <c r="P41" s="50"/>
      <c r="Q41" s="50"/>
      <c r="R41" s="50"/>
      <c r="U41" s="4" t="s">
        <v>217</v>
      </c>
      <c r="CG41" t="s">
        <v>527</v>
      </c>
      <c r="CK41" s="21">
        <f>AO27</f>
        <v>102.41666666666667</v>
      </c>
      <c r="CL41" s="16">
        <f>AT27</f>
        <v>79.909090909090907</v>
      </c>
      <c r="CP41" s="21">
        <f>AP27</f>
        <v>47.934764698146452</v>
      </c>
      <c r="CQ41" s="16">
        <f>AU27</f>
        <v>33.729674014002995</v>
      </c>
    </row>
    <row r="42" spans="1:95" x14ac:dyDescent="0.2">
      <c r="CG42" t="s">
        <v>538</v>
      </c>
      <c r="CK42" s="21"/>
    </row>
    <row r="43" spans="1:95" x14ac:dyDescent="0.2">
      <c r="CG43" t="s">
        <v>539</v>
      </c>
      <c r="CK43">
        <f>AO29</f>
        <v>146</v>
      </c>
      <c r="CL43">
        <f>AT29</f>
        <v>92</v>
      </c>
      <c r="CP43">
        <f>AP29</f>
        <v>0</v>
      </c>
      <c r="CQ43">
        <f>AU29</f>
        <v>20.721365785102101</v>
      </c>
    </row>
    <row r="44" spans="1:95" ht="17" thickBot="1" x14ac:dyDescent="0.25">
      <c r="A44" s="6" t="s">
        <v>100</v>
      </c>
      <c r="B44" t="s">
        <v>256</v>
      </c>
      <c r="J44" s="6" t="s">
        <v>90</v>
      </c>
      <c r="O44" s="53" t="s">
        <v>257</v>
      </c>
      <c r="P44" s="54"/>
      <c r="U44" s="13" t="s">
        <v>146</v>
      </c>
      <c r="V44" s="20"/>
      <c r="W44" s="27">
        <v>0.108</v>
      </c>
      <c r="X44" s="30" t="s">
        <v>7</v>
      </c>
      <c r="Y44" s="29" t="s">
        <v>15</v>
      </c>
      <c r="CG44" t="s">
        <v>540</v>
      </c>
      <c r="CK44">
        <f>AO30</f>
        <v>118.5</v>
      </c>
      <c r="CL44">
        <f>AT30</f>
        <v>83.625</v>
      </c>
      <c r="CP44">
        <f>AP30</f>
        <v>26.16295090390226</v>
      </c>
      <c r="CQ44">
        <f>AU30</f>
        <v>16.31142237819866</v>
      </c>
    </row>
    <row r="45" spans="1:95" ht="17" thickBot="1" x14ac:dyDescent="0.25">
      <c r="A45" s="36">
        <v>43789</v>
      </c>
      <c r="B45" s="9" t="s">
        <v>244</v>
      </c>
      <c r="C45" s="10" t="s">
        <v>245</v>
      </c>
      <c r="D45" s="10" t="s">
        <v>246</v>
      </c>
      <c r="E45" s="10" t="s">
        <v>247</v>
      </c>
      <c r="F45" s="10" t="s">
        <v>248</v>
      </c>
      <c r="G45" s="10" t="s">
        <v>249</v>
      </c>
      <c r="H45" s="50"/>
      <c r="I45" s="50"/>
      <c r="J45" s="36">
        <v>43789</v>
      </c>
      <c r="K45" s="9" t="s">
        <v>250</v>
      </c>
      <c r="L45" s="10" t="s">
        <v>251</v>
      </c>
      <c r="M45" s="10" t="s">
        <v>252</v>
      </c>
      <c r="N45" s="10" t="s">
        <v>253</v>
      </c>
      <c r="O45" s="10" t="s">
        <v>254</v>
      </c>
      <c r="P45" s="10" t="s">
        <v>255</v>
      </c>
      <c r="Q45" s="50"/>
      <c r="U45" s="15" t="s">
        <v>250</v>
      </c>
      <c r="V45">
        <f>SUM(K46:K50)</f>
        <v>472.5</v>
      </c>
      <c r="W45" s="26">
        <f t="shared" ref="W45:W50" si="23">V45*0.108</f>
        <v>51.03</v>
      </c>
      <c r="X45" s="26">
        <f>W45-Y45</f>
        <v>45.927</v>
      </c>
      <c r="Y45" s="24">
        <f>W45*0.1</f>
        <v>5.1030000000000006</v>
      </c>
    </row>
    <row r="46" spans="1:95" x14ac:dyDescent="0.2">
      <c r="B46">
        <v>249.5</v>
      </c>
      <c r="C46">
        <v>244</v>
      </c>
      <c r="D46">
        <v>94.5</v>
      </c>
      <c r="E46">
        <v>50</v>
      </c>
      <c r="F46">
        <v>126</v>
      </c>
      <c r="G46">
        <v>141</v>
      </c>
      <c r="K46">
        <v>104</v>
      </c>
      <c r="L46">
        <v>90.5</v>
      </c>
      <c r="M46">
        <v>107.5</v>
      </c>
      <c r="N46">
        <v>69</v>
      </c>
      <c r="O46">
        <v>96.5</v>
      </c>
      <c r="P46">
        <v>141.5</v>
      </c>
      <c r="U46" s="15" t="s">
        <v>251</v>
      </c>
      <c r="V46">
        <f>SUM(L46:L50)</f>
        <v>421</v>
      </c>
      <c r="W46" s="26">
        <f t="shared" si="23"/>
        <v>45.467999999999996</v>
      </c>
      <c r="X46" s="26">
        <f t="shared" ref="X46:X50" si="24">W46-Y46</f>
        <v>40.921199999999999</v>
      </c>
      <c r="Y46" s="24">
        <f t="shared" ref="Y46:Y50" si="25">W46*0.1</f>
        <v>4.5468000000000002</v>
      </c>
    </row>
    <row r="47" spans="1:95" x14ac:dyDescent="0.2">
      <c r="B47">
        <v>144.5</v>
      </c>
      <c r="C47">
        <v>53.5</v>
      </c>
      <c r="D47">
        <v>121</v>
      </c>
      <c r="E47">
        <v>118</v>
      </c>
      <c r="F47">
        <v>129.5</v>
      </c>
      <c r="G47">
        <v>146</v>
      </c>
      <c r="K47">
        <v>117.5</v>
      </c>
      <c r="L47">
        <v>103.5</v>
      </c>
      <c r="M47">
        <v>76</v>
      </c>
      <c r="N47">
        <v>92.5</v>
      </c>
      <c r="O47">
        <v>129.5</v>
      </c>
      <c r="P47">
        <v>120</v>
      </c>
      <c r="R47" s="1"/>
      <c r="U47" s="15" t="s">
        <v>252</v>
      </c>
      <c r="V47">
        <f>SUM(M46:M50)</f>
        <v>423.5</v>
      </c>
      <c r="W47" s="26">
        <f t="shared" si="23"/>
        <v>45.738</v>
      </c>
      <c r="X47" s="26">
        <f t="shared" si="24"/>
        <v>41.164200000000001</v>
      </c>
      <c r="Y47" s="24">
        <f t="shared" si="25"/>
        <v>4.5738000000000003</v>
      </c>
    </row>
    <row r="48" spans="1:95" x14ac:dyDescent="0.2">
      <c r="A48" s="2"/>
      <c r="B48">
        <v>144.5</v>
      </c>
      <c r="C48">
        <v>77.5</v>
      </c>
      <c r="D48">
        <v>77</v>
      </c>
      <c r="E48">
        <v>103.5</v>
      </c>
      <c r="F48">
        <v>94</v>
      </c>
      <c r="G48">
        <v>114</v>
      </c>
      <c r="J48" s="2"/>
      <c r="K48">
        <v>58.5</v>
      </c>
      <c r="L48">
        <v>47</v>
      </c>
      <c r="M48">
        <v>56.5</v>
      </c>
      <c r="N48">
        <v>87</v>
      </c>
      <c r="O48">
        <v>83</v>
      </c>
      <c r="P48">
        <v>72.5</v>
      </c>
      <c r="U48" s="15" t="s">
        <v>253</v>
      </c>
      <c r="V48">
        <f>SUM(N46:N50)</f>
        <v>248.5</v>
      </c>
      <c r="W48" s="26">
        <f t="shared" si="23"/>
        <v>26.838000000000001</v>
      </c>
      <c r="X48" s="26">
        <f t="shared" si="24"/>
        <v>24.154199999999999</v>
      </c>
      <c r="Y48" s="24">
        <f t="shared" si="25"/>
        <v>2.6838000000000002</v>
      </c>
    </row>
    <row r="49" spans="1:76" ht="17" thickBot="1" x14ac:dyDescent="0.25">
      <c r="B49">
        <v>259</v>
      </c>
      <c r="C49">
        <v>94.5</v>
      </c>
      <c r="D49">
        <v>130.5</v>
      </c>
      <c r="E49">
        <v>122</v>
      </c>
      <c r="F49">
        <v>77</v>
      </c>
      <c r="G49">
        <v>87</v>
      </c>
      <c r="K49">
        <v>107.5</v>
      </c>
      <c r="L49">
        <v>105.5</v>
      </c>
      <c r="M49">
        <v>102</v>
      </c>
      <c r="O49">
        <v>100.5</v>
      </c>
      <c r="P49">
        <v>119</v>
      </c>
      <c r="U49" s="15" t="s">
        <v>254</v>
      </c>
      <c r="V49">
        <f>SUM(O46:O50)</f>
        <v>516.5</v>
      </c>
      <c r="W49" s="26">
        <f t="shared" si="23"/>
        <v>55.781999999999996</v>
      </c>
      <c r="X49" s="26">
        <f t="shared" si="24"/>
        <v>50.203799999999994</v>
      </c>
      <c r="Y49" s="24">
        <f t="shared" si="25"/>
        <v>5.5781999999999998</v>
      </c>
    </row>
    <row r="50" spans="1:76" ht="17" thickBot="1" x14ac:dyDescent="0.25">
      <c r="B50">
        <v>270.5</v>
      </c>
      <c r="C50">
        <v>117</v>
      </c>
      <c r="D50">
        <v>103</v>
      </c>
      <c r="E50">
        <v>117</v>
      </c>
      <c r="F50">
        <v>128.5</v>
      </c>
      <c r="G50">
        <v>110.5</v>
      </c>
      <c r="H50" s="11" t="s">
        <v>102</v>
      </c>
      <c r="K50">
        <v>85</v>
      </c>
      <c r="L50">
        <v>74.5</v>
      </c>
      <c r="M50">
        <v>81.5</v>
      </c>
      <c r="O50">
        <v>107</v>
      </c>
      <c r="Q50" s="11" t="s">
        <v>102</v>
      </c>
      <c r="U50" s="17" t="s">
        <v>255</v>
      </c>
      <c r="V50" s="7">
        <f>SUM(P46:P50)</f>
        <v>453</v>
      </c>
      <c r="W50" s="28">
        <f t="shared" si="23"/>
        <v>48.923999999999999</v>
      </c>
      <c r="X50" s="28">
        <f t="shared" si="24"/>
        <v>44.031599999999997</v>
      </c>
      <c r="Y50" s="25">
        <f t="shared" si="25"/>
        <v>4.8924000000000003</v>
      </c>
      <c r="AN50" s="34" t="s">
        <v>268</v>
      </c>
      <c r="AO50">
        <f>AO6-AO5</f>
        <v>14.799999999999997</v>
      </c>
      <c r="AS50" s="34" t="s">
        <v>268</v>
      </c>
      <c r="AT50">
        <f>AT6-AT5</f>
        <v>-3.8333333333333428</v>
      </c>
      <c r="AX50" s="34" t="s">
        <v>268</v>
      </c>
      <c r="AY50">
        <f>AY6-AY5</f>
        <v>-0.5</v>
      </c>
      <c r="BC50" s="34" t="s">
        <v>268</v>
      </c>
      <c r="BD50">
        <f>BD6-BD5</f>
        <v>0.70000000000000284</v>
      </c>
      <c r="BH50" s="34" t="s">
        <v>268</v>
      </c>
      <c r="BI50">
        <f>BI6-BI5</f>
        <v>3.0999999999999943</v>
      </c>
      <c r="BM50" s="34" t="s">
        <v>268</v>
      </c>
      <c r="BN50">
        <f>BN6-BN5</f>
        <v>-20</v>
      </c>
      <c r="BR50" s="34" t="s">
        <v>268</v>
      </c>
      <c r="BS50">
        <f>BS6-BS5</f>
        <v>-7.1000000000000085</v>
      </c>
      <c r="BW50" s="34" t="s">
        <v>268</v>
      </c>
      <c r="BX50">
        <f>BX6-BX5</f>
        <v>-6.125</v>
      </c>
    </row>
    <row r="51" spans="1:76" ht="17" thickBot="1" x14ac:dyDescent="0.25">
      <c r="A51" s="1" t="s">
        <v>101</v>
      </c>
      <c r="B51" s="1">
        <f>AVERAGE(B46:B50)</f>
        <v>213.6</v>
      </c>
      <c r="C51" s="1">
        <f t="shared" ref="C51:G51" si="26">AVERAGE(C46:C50)</f>
        <v>117.3</v>
      </c>
      <c r="D51" s="1">
        <f t="shared" si="26"/>
        <v>105.2</v>
      </c>
      <c r="E51" s="1">
        <f t="shared" si="26"/>
        <v>102.1</v>
      </c>
      <c r="F51" s="1">
        <f t="shared" si="26"/>
        <v>111</v>
      </c>
      <c r="G51" s="1">
        <f t="shared" si="26"/>
        <v>119.7</v>
      </c>
      <c r="H51" s="12">
        <f>AVERAGE(B51:G51)</f>
        <v>128.15</v>
      </c>
      <c r="I51" s="1"/>
      <c r="J51" s="1" t="s">
        <v>101</v>
      </c>
      <c r="K51" s="1">
        <f t="shared" ref="K51:O51" si="27">AVERAGE(K46:K50)</f>
        <v>94.5</v>
      </c>
      <c r="L51" s="1">
        <f t="shared" si="27"/>
        <v>84.2</v>
      </c>
      <c r="M51" s="1">
        <f t="shared" si="27"/>
        <v>84.7</v>
      </c>
      <c r="N51" s="1">
        <f t="shared" si="27"/>
        <v>82.833333333333329</v>
      </c>
      <c r="O51" s="1">
        <f t="shared" si="27"/>
        <v>103.3</v>
      </c>
      <c r="P51" s="1">
        <f>AVERAGE(P46:P50)</f>
        <v>113.25</v>
      </c>
      <c r="Q51" s="12">
        <f>AVERAGE(K51:P51)</f>
        <v>93.797222222222217</v>
      </c>
      <c r="U51" s="51"/>
      <c r="W51" s="26"/>
      <c r="X51" s="26"/>
      <c r="Y51" s="26"/>
      <c r="AN51" s="34" t="s">
        <v>276</v>
      </c>
      <c r="AO51">
        <f>AO7-AO6</f>
        <v>4.4166666666666714</v>
      </c>
      <c r="AS51" s="34" t="s">
        <v>276</v>
      </c>
      <c r="AT51">
        <f>AT7-AT6</f>
        <v>-4.4629629629629619</v>
      </c>
      <c r="AX51" s="34" t="s">
        <v>276</v>
      </c>
      <c r="AY51">
        <f>AY7-AY6</f>
        <v>-5.4000000000000057</v>
      </c>
      <c r="BC51" s="34" t="s">
        <v>276</v>
      </c>
      <c r="BD51">
        <f>BD7-BD6</f>
        <v>-4</v>
      </c>
      <c r="BH51" s="34" t="s">
        <v>276</v>
      </c>
      <c r="BI51">
        <f>BI7-BI6</f>
        <v>-2.8999999999999915</v>
      </c>
      <c r="BM51" s="34" t="s">
        <v>276</v>
      </c>
      <c r="BN51">
        <f>BN7-BN6</f>
        <v>10.333333333333329</v>
      </c>
      <c r="BR51" s="34" t="s">
        <v>276</v>
      </c>
      <c r="BS51">
        <f>BS7-BS6</f>
        <v>-13.799999999999997</v>
      </c>
      <c r="BW51" s="34" t="s">
        <v>276</v>
      </c>
      <c r="BX51">
        <f>BX7-BX6</f>
        <v>-5.25</v>
      </c>
    </row>
    <row r="52" spans="1:76" ht="17" thickBot="1" x14ac:dyDescent="0.25">
      <c r="U52" s="51"/>
      <c r="W52" s="26"/>
      <c r="X52" s="26"/>
      <c r="Y52" s="26"/>
      <c r="AN52" s="34" t="s">
        <v>280</v>
      </c>
      <c r="AO52">
        <f>AO9-AO7</f>
        <v>0.79827586206894807</v>
      </c>
      <c r="AS52" s="34" t="s">
        <v>280</v>
      </c>
      <c r="AT52">
        <f>AT9-AT7</f>
        <v>-6.7037037037036953</v>
      </c>
      <c r="AX52" s="34" t="s">
        <v>280</v>
      </c>
      <c r="AY52">
        <f>AY9-AY7</f>
        <v>-8.7999999999999972</v>
      </c>
      <c r="BC52" s="34" t="s">
        <v>280</v>
      </c>
      <c r="BD52">
        <f>BD9-BD7</f>
        <v>-4.7999999999999972</v>
      </c>
      <c r="BH52" s="34" t="s">
        <v>280</v>
      </c>
      <c r="BI52">
        <f>BI9-BI7</f>
        <v>-1.9000000000000057</v>
      </c>
      <c r="BM52" s="34" t="s">
        <v>280</v>
      </c>
      <c r="BN52">
        <f>BN9-BN7</f>
        <v>-2.8333333333333286</v>
      </c>
      <c r="BR52" s="34" t="s">
        <v>280</v>
      </c>
      <c r="BS52">
        <f>BS9-BS7</f>
        <v>-10</v>
      </c>
      <c r="BW52" s="34" t="s">
        <v>280</v>
      </c>
      <c r="BX52">
        <f>BX9-BX7</f>
        <v>-11.25</v>
      </c>
    </row>
    <row r="53" spans="1:76" ht="17" thickBot="1" x14ac:dyDescent="0.25">
      <c r="U53" s="51"/>
      <c r="W53" s="26"/>
      <c r="X53" s="26"/>
      <c r="Y53" s="26"/>
      <c r="AN53" s="34" t="s">
        <v>306</v>
      </c>
      <c r="AO53">
        <f t="shared" ref="AO53:AO68" si="28">AO10-AO9</f>
        <v>-4.3275862068965409</v>
      </c>
      <c r="AS53" s="34" t="s">
        <v>306</v>
      </c>
      <c r="AT53">
        <f t="shared" ref="AT53:AT68" si="29">AT10-AT9</f>
        <v>-7.4074074074076179E-2</v>
      </c>
      <c r="AX53" s="34" t="s">
        <v>306</v>
      </c>
      <c r="AY53">
        <f t="shared" ref="AY53:AY68" si="30">AY10-AY9</f>
        <v>-0.90000000000000568</v>
      </c>
      <c r="BC53" s="34" t="s">
        <v>306</v>
      </c>
      <c r="BD53">
        <f t="shared" ref="BD53:BD68" si="31">BD10-BD9</f>
        <v>-0.40000000000000568</v>
      </c>
      <c r="BH53" s="34" t="s">
        <v>306</v>
      </c>
      <c r="BI53">
        <f t="shared" ref="BI53:BI68" si="32">BI10-BI9</f>
        <v>-3.5</v>
      </c>
      <c r="BM53" s="34" t="s">
        <v>306</v>
      </c>
      <c r="BN53">
        <f t="shared" ref="BN53:BN68" si="33">BN10-BN9</f>
        <v>-1</v>
      </c>
      <c r="BR53" s="34" t="s">
        <v>306</v>
      </c>
      <c r="BS53">
        <f t="shared" ref="BS53:BS65" si="34">BS10-BS9</f>
        <v>-1.0999999999999943</v>
      </c>
      <c r="BW53" s="34" t="s">
        <v>306</v>
      </c>
      <c r="BX53">
        <f t="shared" ref="BX53:BX68" si="35">BX10-BX9</f>
        <v>7.625</v>
      </c>
    </row>
    <row r="54" spans="1:76" ht="17" thickBot="1" x14ac:dyDescent="0.25">
      <c r="T54" s="33"/>
      <c r="U54" s="7"/>
      <c r="V54" s="7"/>
      <c r="W54" s="7"/>
      <c r="X54" s="7"/>
      <c r="Y54" s="7"/>
      <c r="Z54" s="7"/>
      <c r="AA54" s="7"/>
      <c r="AB54" s="7"/>
      <c r="AC54" s="7"/>
      <c r="AD54" s="7"/>
      <c r="AE54" s="7"/>
      <c r="AF54" s="7"/>
      <c r="AG54" s="7"/>
      <c r="AH54" s="7"/>
      <c r="AI54" s="7"/>
      <c r="AJ54" s="7"/>
      <c r="AK54" s="7"/>
      <c r="AL54" s="18"/>
      <c r="AN54" s="34" t="s">
        <v>307</v>
      </c>
      <c r="AO54">
        <f t="shared" si="28"/>
        <v>26.236453201970448</v>
      </c>
      <c r="AS54" s="34" t="s">
        <v>307</v>
      </c>
      <c r="AT54">
        <f t="shared" si="29"/>
        <v>8.5619658119658055</v>
      </c>
      <c r="AX54" s="34" t="s">
        <v>307</v>
      </c>
      <c r="AY54">
        <f t="shared" si="30"/>
        <v>18.700000000000003</v>
      </c>
      <c r="BC54" s="34" t="s">
        <v>307</v>
      </c>
      <c r="BD54">
        <f t="shared" si="31"/>
        <v>6</v>
      </c>
      <c r="BH54" s="34" t="s">
        <v>307</v>
      </c>
      <c r="BI54">
        <f t="shared" si="32"/>
        <v>9.9000000000000057</v>
      </c>
      <c r="BM54" s="34" t="s">
        <v>307</v>
      </c>
      <c r="BN54">
        <f t="shared" si="33"/>
        <v>5.1666666666666714</v>
      </c>
      <c r="BR54" s="34" t="s">
        <v>307</v>
      </c>
      <c r="BS54">
        <f t="shared" si="34"/>
        <v>4.0999999999999943</v>
      </c>
      <c r="BW54" s="34" t="s">
        <v>307</v>
      </c>
      <c r="BX54">
        <f t="shared" si="35"/>
        <v>7.5</v>
      </c>
    </row>
    <row r="55" spans="1:76" ht="17" thickBot="1" x14ac:dyDescent="0.25">
      <c r="A55" s="45" t="s">
        <v>224</v>
      </c>
      <c r="B55" s="45"/>
      <c r="AN55" s="34" t="s">
        <v>308</v>
      </c>
      <c r="AO55">
        <f t="shared" si="28"/>
        <v>-18.260989010989022</v>
      </c>
      <c r="AS55" s="34" t="s">
        <v>308</v>
      </c>
      <c r="AT55">
        <f t="shared" si="29"/>
        <v>-10.019230769230759</v>
      </c>
      <c r="AX55" s="34" t="s">
        <v>308</v>
      </c>
      <c r="AY55">
        <f t="shared" si="30"/>
        <v>-11.875</v>
      </c>
      <c r="BC55" s="34" t="s">
        <v>308</v>
      </c>
      <c r="BD55">
        <f t="shared" si="31"/>
        <v>-9.9000000000000057</v>
      </c>
      <c r="BH55" s="34" t="s">
        <v>308</v>
      </c>
      <c r="BI55">
        <f t="shared" si="32"/>
        <v>-6.9000000000000057</v>
      </c>
      <c r="BM55" s="34" t="s">
        <v>308</v>
      </c>
      <c r="BN55">
        <f t="shared" si="33"/>
        <v>-9.6666666666666714</v>
      </c>
      <c r="BR55" s="34" t="s">
        <v>308</v>
      </c>
      <c r="BS55">
        <f t="shared" si="34"/>
        <v>-14.200000000000003</v>
      </c>
      <c r="BW55" s="34" t="s">
        <v>308</v>
      </c>
      <c r="BX55">
        <f t="shared" si="35"/>
        <v>-7.25</v>
      </c>
    </row>
    <row r="56" spans="1:76" ht="17" thickBot="1" x14ac:dyDescent="0.25">
      <c r="U56" s="22" t="s">
        <v>134</v>
      </c>
      <c r="V56" s="23" t="s">
        <v>281</v>
      </c>
      <c r="AN56" s="34" t="s">
        <v>309</v>
      </c>
      <c r="AO56">
        <f t="shared" si="28"/>
        <v>8.1765734265734409</v>
      </c>
      <c r="AS56" s="34" t="s">
        <v>309</v>
      </c>
      <c r="AT56">
        <f t="shared" si="29"/>
        <v>5.2692307692307594</v>
      </c>
      <c r="AX56" s="34" t="s">
        <v>309</v>
      </c>
      <c r="AY56">
        <f t="shared" si="30"/>
        <v>5.25</v>
      </c>
      <c r="BC56" s="34" t="s">
        <v>309</v>
      </c>
      <c r="BD56">
        <f t="shared" si="31"/>
        <v>4.5</v>
      </c>
      <c r="BH56" s="34" t="s">
        <v>309</v>
      </c>
      <c r="BI56">
        <f t="shared" si="32"/>
        <v>5.6000000000000085</v>
      </c>
      <c r="BM56" s="34" t="s">
        <v>309</v>
      </c>
      <c r="BN56">
        <f t="shared" si="33"/>
        <v>10</v>
      </c>
      <c r="BR56" s="34" t="s">
        <v>309</v>
      </c>
      <c r="BS56">
        <f t="shared" si="34"/>
        <v>5.7000000000000028</v>
      </c>
      <c r="BW56" s="34" t="s">
        <v>309</v>
      </c>
      <c r="BX56">
        <f t="shared" si="35"/>
        <v>1.75</v>
      </c>
    </row>
    <row r="57" spans="1:76" ht="17" thickBot="1" x14ac:dyDescent="0.25">
      <c r="U57" t="s">
        <v>216</v>
      </c>
      <c r="AN57" s="34" t="s">
        <v>313</v>
      </c>
      <c r="AO57">
        <f t="shared" si="28"/>
        <v>13.251082251082238</v>
      </c>
      <c r="AS57" s="34" t="s">
        <v>313</v>
      </c>
      <c r="AT57">
        <f t="shared" si="29"/>
        <v>11.269230769230774</v>
      </c>
      <c r="AX57" s="34" t="s">
        <v>313</v>
      </c>
      <c r="AY57">
        <f t="shared" si="30"/>
        <v>8.25</v>
      </c>
      <c r="BC57" s="34" t="s">
        <v>313</v>
      </c>
      <c r="BD57">
        <f t="shared" si="31"/>
        <v>10.100000000000009</v>
      </c>
      <c r="BH57" s="34" t="s">
        <v>313</v>
      </c>
      <c r="BI57">
        <f t="shared" si="32"/>
        <v>11.699999999999989</v>
      </c>
      <c r="BM57" s="34" t="s">
        <v>313</v>
      </c>
      <c r="BN57">
        <f t="shared" si="33"/>
        <v>10.333333333333329</v>
      </c>
      <c r="BR57" s="34" t="s">
        <v>313</v>
      </c>
      <c r="BS57">
        <f t="shared" si="34"/>
        <v>6.7999999999999972</v>
      </c>
      <c r="BW57" s="34" t="s">
        <v>313</v>
      </c>
      <c r="BX57">
        <f t="shared" si="35"/>
        <v>21.5</v>
      </c>
    </row>
    <row r="58" spans="1:76" ht="17" thickBot="1" x14ac:dyDescent="0.25">
      <c r="U58" s="4" t="s">
        <v>217</v>
      </c>
      <c r="AN58" s="34" t="s">
        <v>435</v>
      </c>
      <c r="AO58">
        <f t="shared" si="28"/>
        <v>-1.3333333333333144</v>
      </c>
      <c r="AS58" s="34" t="s">
        <v>435</v>
      </c>
      <c r="AT58">
        <f t="shared" si="29"/>
        <v>1.411858974358978</v>
      </c>
      <c r="AX58" s="34" t="s">
        <v>435</v>
      </c>
      <c r="AY58">
        <f t="shared" si="30"/>
        <v>0.875</v>
      </c>
      <c r="BC58" s="34" t="s">
        <v>435</v>
      </c>
      <c r="BD58">
        <f t="shared" si="31"/>
        <v>21.299999999999997</v>
      </c>
      <c r="BH58" s="34" t="s">
        <v>435</v>
      </c>
      <c r="BI58">
        <f t="shared" si="32"/>
        <v>5.3000000000000114</v>
      </c>
      <c r="BM58" s="34" t="s">
        <v>435</v>
      </c>
      <c r="BN58">
        <f t="shared" si="33"/>
        <v>1</v>
      </c>
      <c r="BR58" s="34" t="s">
        <v>435</v>
      </c>
      <c r="BS58">
        <f t="shared" si="34"/>
        <v>-7.8499999999999943</v>
      </c>
      <c r="BW58" s="34" t="s">
        <v>435</v>
      </c>
      <c r="BX58">
        <f t="shared" si="35"/>
        <v>-18.25</v>
      </c>
    </row>
    <row r="59" spans="1:76" ht="17" thickBot="1" x14ac:dyDescent="0.25">
      <c r="A59" s="6" t="s">
        <v>100</v>
      </c>
      <c r="B59" t="s">
        <v>256</v>
      </c>
      <c r="J59" s="6" t="s">
        <v>90</v>
      </c>
      <c r="O59" s="53" t="s">
        <v>257</v>
      </c>
      <c r="P59" s="54"/>
      <c r="R59" s="50"/>
      <c r="AN59" s="34" t="s">
        <v>437</v>
      </c>
      <c r="AO59">
        <f t="shared" si="28"/>
        <v>-18</v>
      </c>
      <c r="AS59" s="34" t="s">
        <v>437</v>
      </c>
      <c r="AT59">
        <f t="shared" si="29"/>
        <v>-9.4375</v>
      </c>
      <c r="AX59" s="34" t="s">
        <v>437</v>
      </c>
      <c r="AY59">
        <f t="shared" si="30"/>
        <v>-8.125</v>
      </c>
      <c r="BC59" s="34" t="s">
        <v>437</v>
      </c>
      <c r="BD59">
        <f t="shared" si="31"/>
        <v>-11.75</v>
      </c>
      <c r="BH59" s="34" t="s">
        <v>437</v>
      </c>
      <c r="BI59">
        <f t="shared" si="32"/>
        <v>-13.600000000000009</v>
      </c>
      <c r="BM59" s="34" t="s">
        <v>437</v>
      </c>
      <c r="BN59">
        <f t="shared" si="33"/>
        <v>-8.6666666666666572</v>
      </c>
      <c r="BR59" s="34" t="s">
        <v>437</v>
      </c>
      <c r="BS59">
        <f t="shared" si="34"/>
        <v>-3</v>
      </c>
      <c r="BW59" s="34" t="s">
        <v>437</v>
      </c>
      <c r="BX59">
        <f t="shared" si="35"/>
        <v>-10.25</v>
      </c>
    </row>
    <row r="60" spans="1:76" ht="17" thickBot="1" x14ac:dyDescent="0.25">
      <c r="A60" s="36">
        <v>43803</v>
      </c>
      <c r="B60" s="9" t="s">
        <v>244</v>
      </c>
      <c r="C60" s="10" t="s">
        <v>245</v>
      </c>
      <c r="D60" s="10" t="s">
        <v>246</v>
      </c>
      <c r="E60" s="10" t="s">
        <v>247</v>
      </c>
      <c r="F60" s="10" t="s">
        <v>248</v>
      </c>
      <c r="G60" s="10" t="s">
        <v>249</v>
      </c>
      <c r="H60" s="50"/>
      <c r="I60" s="50"/>
      <c r="J60" s="36">
        <v>43803</v>
      </c>
      <c r="K60" s="9" t="s">
        <v>250</v>
      </c>
      <c r="L60" s="10" t="s">
        <v>251</v>
      </c>
      <c r="M60" s="10" t="s">
        <v>252</v>
      </c>
      <c r="N60" s="10" t="s">
        <v>253</v>
      </c>
      <c r="O60" s="10" t="s">
        <v>254</v>
      </c>
      <c r="P60" s="10" t="s">
        <v>255</v>
      </c>
      <c r="Q60" s="50"/>
      <c r="AN60" s="34" t="s">
        <v>441</v>
      </c>
      <c r="AO60">
        <f t="shared" si="28"/>
        <v>-5.285714285714306</v>
      </c>
      <c r="AS60" s="34" t="s">
        <v>441</v>
      </c>
      <c r="AT60">
        <f t="shared" si="29"/>
        <v>-5.0208333333333428</v>
      </c>
      <c r="AX60" s="34" t="s">
        <v>441</v>
      </c>
      <c r="AY60">
        <f t="shared" si="30"/>
        <v>-5</v>
      </c>
      <c r="BC60" s="34" t="s">
        <v>441</v>
      </c>
      <c r="BD60">
        <f t="shared" si="31"/>
        <v>-4</v>
      </c>
      <c r="BH60" s="34" t="s">
        <v>441</v>
      </c>
      <c r="BI60">
        <f t="shared" si="32"/>
        <v>-6.8999999999999915</v>
      </c>
      <c r="BM60" s="34" t="s">
        <v>441</v>
      </c>
      <c r="BN60">
        <f t="shared" si="33"/>
        <v>-0.33333333333334281</v>
      </c>
      <c r="BR60" s="34" t="s">
        <v>441</v>
      </c>
      <c r="BS60">
        <f t="shared" si="34"/>
        <v>-8.375</v>
      </c>
      <c r="BW60" s="34" t="s">
        <v>441</v>
      </c>
      <c r="BX60">
        <f t="shared" si="35"/>
        <v>-3.875</v>
      </c>
    </row>
    <row r="61" spans="1:76" ht="17" thickBot="1" x14ac:dyDescent="0.25">
      <c r="B61">
        <v>114.5</v>
      </c>
      <c r="C61">
        <v>48.5</v>
      </c>
      <c r="D61">
        <v>74.5</v>
      </c>
      <c r="E61">
        <v>139</v>
      </c>
      <c r="F61">
        <v>117</v>
      </c>
      <c r="G61">
        <v>123</v>
      </c>
      <c r="K61">
        <v>90.5</v>
      </c>
      <c r="L61">
        <v>93.5</v>
      </c>
      <c r="M61">
        <v>58</v>
      </c>
      <c r="N61">
        <v>83.5</v>
      </c>
      <c r="O61">
        <v>109</v>
      </c>
      <c r="P61">
        <v>64.5</v>
      </c>
      <c r="U61" s="13" t="s">
        <v>146</v>
      </c>
      <c r="V61" s="20"/>
      <c r="W61" s="27">
        <v>0.108</v>
      </c>
      <c r="X61" s="30" t="s">
        <v>7</v>
      </c>
      <c r="Y61" s="29" t="s">
        <v>15</v>
      </c>
      <c r="AN61" s="34" t="s">
        <v>448</v>
      </c>
      <c r="AO61">
        <f t="shared" si="28"/>
        <v>0.9761904761904816</v>
      </c>
      <c r="AS61" s="34" t="s">
        <v>448</v>
      </c>
      <c r="AT61">
        <f t="shared" si="29"/>
        <v>2.9411231884057969</v>
      </c>
      <c r="AX61" s="34" t="s">
        <v>448</v>
      </c>
      <c r="AY61">
        <f t="shared" si="30"/>
        <v>3.5</v>
      </c>
      <c r="BC61" s="34" t="s">
        <v>448</v>
      </c>
      <c r="BD61">
        <f t="shared" si="31"/>
        <v>0.375</v>
      </c>
      <c r="BH61" s="34" t="s">
        <v>448</v>
      </c>
      <c r="BI61">
        <f t="shared" si="32"/>
        <v>4.7999999999999972</v>
      </c>
      <c r="BM61" s="34" t="s">
        <v>448</v>
      </c>
      <c r="BN61">
        <f t="shared" si="33"/>
        <v>3.1666666666666714</v>
      </c>
      <c r="BR61" s="34" t="s">
        <v>448</v>
      </c>
      <c r="BS61">
        <f t="shared" si="34"/>
        <v>-1.625</v>
      </c>
      <c r="BW61" s="34" t="s">
        <v>448</v>
      </c>
      <c r="BX61">
        <f t="shared" si="35"/>
        <v>12.25</v>
      </c>
    </row>
    <row r="62" spans="1:76" ht="17" thickBot="1" x14ac:dyDescent="0.25">
      <c r="B62">
        <v>238</v>
      </c>
      <c r="C62">
        <v>139</v>
      </c>
      <c r="D62">
        <v>125.5</v>
      </c>
      <c r="E62">
        <v>130.5</v>
      </c>
      <c r="F62">
        <v>86.5</v>
      </c>
      <c r="G62">
        <v>104.5</v>
      </c>
      <c r="K62">
        <v>48.5</v>
      </c>
      <c r="L62">
        <v>44</v>
      </c>
      <c r="M62">
        <v>93.5</v>
      </c>
      <c r="N62">
        <v>85</v>
      </c>
      <c r="O62">
        <v>88.5</v>
      </c>
      <c r="P62">
        <v>127.5</v>
      </c>
      <c r="U62" s="15" t="s">
        <v>250</v>
      </c>
      <c r="V62">
        <f>SUM(K61:K65)</f>
        <v>428.5</v>
      </c>
      <c r="W62" s="26">
        <f t="shared" ref="W62:W67" si="36">V62*0.108</f>
        <v>46.277999999999999</v>
      </c>
      <c r="X62" s="26">
        <f>W62-Y62</f>
        <v>41.650199999999998</v>
      </c>
      <c r="Y62" s="24">
        <f>W62*0.1</f>
        <v>4.6277999999999997</v>
      </c>
      <c r="AN62" s="34" t="s">
        <v>452</v>
      </c>
      <c r="AO62">
        <f t="shared" si="28"/>
        <v>4.0664160401002505</v>
      </c>
      <c r="AS62" s="34" t="s">
        <v>452</v>
      </c>
      <c r="AT62">
        <f t="shared" si="29"/>
        <v>12.208498023715421</v>
      </c>
      <c r="AX62" s="34" t="s">
        <v>452</v>
      </c>
      <c r="AY62">
        <f t="shared" si="30"/>
        <v>27.625</v>
      </c>
      <c r="BC62" s="34" t="s">
        <v>452</v>
      </c>
      <c r="BD62">
        <f t="shared" si="31"/>
        <v>17.125</v>
      </c>
      <c r="BH62" s="34" t="s">
        <v>452</v>
      </c>
      <c r="BI62">
        <f t="shared" si="32"/>
        <v>22.899999999999991</v>
      </c>
      <c r="BM62" s="34" t="s">
        <v>452</v>
      </c>
      <c r="BN62">
        <f t="shared" si="33"/>
        <v>17</v>
      </c>
      <c r="BR62" s="34" t="s">
        <v>452</v>
      </c>
      <c r="BS62">
        <f t="shared" si="34"/>
        <v>-10.25</v>
      </c>
      <c r="BW62" s="34" t="s">
        <v>452</v>
      </c>
      <c r="BX62">
        <f t="shared" si="35"/>
        <v>-1</v>
      </c>
    </row>
    <row r="63" spans="1:76" ht="17" thickBot="1" x14ac:dyDescent="0.25">
      <c r="A63" s="2"/>
      <c r="B63">
        <v>297.5</v>
      </c>
      <c r="C63">
        <v>84.5</v>
      </c>
      <c r="D63">
        <v>158.5</v>
      </c>
      <c r="E63">
        <v>45</v>
      </c>
      <c r="F63">
        <v>116</v>
      </c>
      <c r="G63">
        <v>136.5</v>
      </c>
      <c r="J63" s="2"/>
      <c r="K63">
        <v>102.5</v>
      </c>
      <c r="L63">
        <v>93.5</v>
      </c>
      <c r="M63">
        <v>101</v>
      </c>
      <c r="N63">
        <v>71.5</v>
      </c>
      <c r="O63">
        <v>75.5</v>
      </c>
      <c r="P63">
        <v>118</v>
      </c>
      <c r="U63" s="15" t="s">
        <v>251</v>
      </c>
      <c r="V63">
        <f>SUM(L61:L65)</f>
        <v>397</v>
      </c>
      <c r="W63" s="26">
        <f t="shared" si="36"/>
        <v>42.875999999999998</v>
      </c>
      <c r="X63" s="26">
        <f t="shared" ref="X63:X67" si="37">W63-Y63</f>
        <v>38.5884</v>
      </c>
      <c r="Y63" s="24">
        <f t="shared" ref="Y63:Y67" si="38">W63*0.1</f>
        <v>4.2876000000000003</v>
      </c>
      <c r="AN63" s="34" t="s">
        <v>453</v>
      </c>
      <c r="AO63">
        <f t="shared" si="28"/>
        <v>-9.1315789473684248</v>
      </c>
      <c r="AS63" s="34" t="s">
        <v>453</v>
      </c>
      <c r="AT63">
        <f t="shared" si="29"/>
        <v>-2.2704545454545411</v>
      </c>
      <c r="AX63" s="34" t="s">
        <v>453</v>
      </c>
      <c r="AY63">
        <f t="shared" si="30"/>
        <v>-2</v>
      </c>
      <c r="BC63" s="34" t="s">
        <v>453</v>
      </c>
      <c r="BD63">
        <f t="shared" si="31"/>
        <v>-6.125</v>
      </c>
      <c r="BH63" s="34" t="s">
        <v>453</v>
      </c>
      <c r="BI63">
        <f t="shared" si="32"/>
        <v>-6.7999999999999972</v>
      </c>
      <c r="BM63" s="34" t="s">
        <v>453</v>
      </c>
      <c r="BN63">
        <f t="shared" si="33"/>
        <v>-14.166666666666671</v>
      </c>
      <c r="BR63" s="34" t="s">
        <v>453</v>
      </c>
      <c r="BS63">
        <f t="shared" si="34"/>
        <v>3.1666666666666714</v>
      </c>
      <c r="BW63" s="34" t="s">
        <v>453</v>
      </c>
      <c r="BX63">
        <f t="shared" si="35"/>
        <v>9.5</v>
      </c>
    </row>
    <row r="64" spans="1:76" ht="17" thickBot="1" x14ac:dyDescent="0.25">
      <c r="B64">
        <v>250</v>
      </c>
      <c r="C64">
        <v>155.5</v>
      </c>
      <c r="D64">
        <v>146</v>
      </c>
      <c r="E64">
        <v>123</v>
      </c>
      <c r="F64">
        <v>145</v>
      </c>
      <c r="G64">
        <v>91</v>
      </c>
      <c r="K64">
        <v>101</v>
      </c>
      <c r="L64">
        <v>72.5</v>
      </c>
      <c r="M64">
        <v>80.5</v>
      </c>
      <c r="O64">
        <v>124</v>
      </c>
      <c r="P64">
        <v>98</v>
      </c>
      <c r="U64" s="15" t="s">
        <v>252</v>
      </c>
      <c r="V64">
        <f>SUM(M61:M65)</f>
        <v>414</v>
      </c>
      <c r="W64" s="26">
        <f t="shared" si="36"/>
        <v>44.711999999999996</v>
      </c>
      <c r="X64" s="26">
        <f t="shared" si="37"/>
        <v>40.240799999999993</v>
      </c>
      <c r="Y64" s="24">
        <f t="shared" si="38"/>
        <v>4.4711999999999996</v>
      </c>
      <c r="AN64" s="34" t="s">
        <v>454</v>
      </c>
      <c r="AO64">
        <f t="shared" si="28"/>
        <v>-16.526315789473685</v>
      </c>
      <c r="AS64" s="34" t="s">
        <v>454</v>
      </c>
      <c r="AT64">
        <f t="shared" si="29"/>
        <v>-16.525000000000006</v>
      </c>
      <c r="AX64" s="34" t="s">
        <v>454</v>
      </c>
      <c r="AY64">
        <f t="shared" si="30"/>
        <v>-22.833333333333329</v>
      </c>
      <c r="BC64" s="34" t="s">
        <v>454</v>
      </c>
      <c r="BD64">
        <f t="shared" si="31"/>
        <v>-15</v>
      </c>
      <c r="BH64" s="34" t="s">
        <v>454</v>
      </c>
      <c r="BI64">
        <f t="shared" si="32"/>
        <v>-20.799999999999997</v>
      </c>
      <c r="BM64" s="34" t="s">
        <v>454</v>
      </c>
      <c r="BN64">
        <f t="shared" si="33"/>
        <v>-13.166666666666657</v>
      </c>
      <c r="BR64" s="34" t="s">
        <v>454</v>
      </c>
      <c r="BS64">
        <f t="shared" si="34"/>
        <v>-8.8333333333333357</v>
      </c>
      <c r="BW64" s="34" t="s">
        <v>454</v>
      </c>
      <c r="BX64">
        <f t="shared" si="35"/>
        <v>-16</v>
      </c>
    </row>
    <row r="65" spans="1:77" ht="17" thickBot="1" x14ac:dyDescent="0.25">
      <c r="B65">
        <v>142.5</v>
      </c>
      <c r="C65">
        <v>59</v>
      </c>
      <c r="D65">
        <v>86.5</v>
      </c>
      <c r="E65">
        <v>128.5</v>
      </c>
      <c r="F65">
        <v>134</v>
      </c>
      <c r="H65" s="11" t="s">
        <v>102</v>
      </c>
      <c r="K65">
        <v>86</v>
      </c>
      <c r="L65">
        <v>93.5</v>
      </c>
      <c r="M65">
        <v>81</v>
      </c>
      <c r="O65">
        <v>69.5</v>
      </c>
      <c r="Q65" s="11" t="s">
        <v>102</v>
      </c>
      <c r="R65" s="1"/>
      <c r="U65" s="15" t="s">
        <v>253</v>
      </c>
      <c r="V65">
        <f>SUM(N61:N65)</f>
        <v>240</v>
      </c>
      <c r="W65" s="26">
        <f t="shared" si="36"/>
        <v>25.919999999999998</v>
      </c>
      <c r="X65" s="26">
        <f t="shared" si="37"/>
        <v>23.327999999999999</v>
      </c>
      <c r="Y65" s="24">
        <f t="shared" si="38"/>
        <v>2.5920000000000001</v>
      </c>
      <c r="AN65" s="34" t="s">
        <v>455</v>
      </c>
      <c r="AO65">
        <f t="shared" si="28"/>
        <v>8.8281733746130158</v>
      </c>
      <c r="AS65" s="34" t="s">
        <v>455</v>
      </c>
      <c r="AT65">
        <f t="shared" si="29"/>
        <v>8.6315789473684248</v>
      </c>
      <c r="AX65" s="34" t="s">
        <v>455</v>
      </c>
      <c r="AY65">
        <f t="shared" si="30"/>
        <v>17.333333333333329</v>
      </c>
      <c r="BC65" s="34" t="s">
        <v>455</v>
      </c>
      <c r="BD65">
        <f t="shared" si="31"/>
        <v>6</v>
      </c>
      <c r="BH65" s="34" t="s">
        <v>455</v>
      </c>
      <c r="BI65">
        <f t="shared" si="32"/>
        <v>10.599999999999994</v>
      </c>
      <c r="BM65" s="34" t="s">
        <v>455</v>
      </c>
      <c r="BN65">
        <f t="shared" si="33"/>
        <v>4.8333333333333286</v>
      </c>
      <c r="BR65" s="34" t="s">
        <v>455</v>
      </c>
      <c r="BS65">
        <f t="shared" si="34"/>
        <v>3.4166666666666643</v>
      </c>
      <c r="BW65" s="34" t="s">
        <v>455</v>
      </c>
      <c r="BX65">
        <f t="shared" si="35"/>
        <v>-7</v>
      </c>
    </row>
    <row r="66" spans="1:77" ht="17" thickBot="1" x14ac:dyDescent="0.25">
      <c r="A66" s="1" t="s">
        <v>101</v>
      </c>
      <c r="B66" s="1">
        <f>AVERAGE(B61:B65)</f>
        <v>208.5</v>
      </c>
      <c r="C66" s="1">
        <f t="shared" ref="C66:G66" si="39">AVERAGE(C61:C65)</f>
        <v>97.3</v>
      </c>
      <c r="D66" s="1">
        <f t="shared" si="39"/>
        <v>118.2</v>
      </c>
      <c r="E66" s="1">
        <f t="shared" si="39"/>
        <v>113.2</v>
      </c>
      <c r="F66" s="1">
        <f t="shared" si="39"/>
        <v>119.7</v>
      </c>
      <c r="G66" s="1">
        <f t="shared" si="39"/>
        <v>113.75</v>
      </c>
      <c r="H66" s="12">
        <f>AVERAGE(B66:G66)</f>
        <v>128.44166666666669</v>
      </c>
      <c r="I66" s="1"/>
      <c r="J66" s="1" t="s">
        <v>101</v>
      </c>
      <c r="K66" s="1">
        <f t="shared" ref="K66:O66" si="40">AVERAGE(K61:K65)</f>
        <v>85.7</v>
      </c>
      <c r="L66" s="1">
        <f t="shared" si="40"/>
        <v>79.400000000000006</v>
      </c>
      <c r="M66" s="1">
        <f t="shared" si="40"/>
        <v>82.8</v>
      </c>
      <c r="N66" s="1">
        <f t="shared" si="40"/>
        <v>80</v>
      </c>
      <c r="O66" s="1">
        <f t="shared" si="40"/>
        <v>93.3</v>
      </c>
      <c r="P66" s="1">
        <f>AVERAGE(P61:P65)</f>
        <v>102</v>
      </c>
      <c r="Q66" s="12">
        <f>AVERAGE(K66:P66)</f>
        <v>87.2</v>
      </c>
      <c r="U66" s="15" t="s">
        <v>254</v>
      </c>
      <c r="V66">
        <f>SUM(O61:O65)</f>
        <v>466.5</v>
      </c>
      <c r="W66" s="26">
        <f t="shared" si="36"/>
        <v>50.381999999999998</v>
      </c>
      <c r="X66" s="26">
        <f t="shared" si="37"/>
        <v>45.343800000000002</v>
      </c>
      <c r="Y66" s="24">
        <f t="shared" si="38"/>
        <v>5.0381999999999998</v>
      </c>
      <c r="AN66" s="34" t="s">
        <v>524</v>
      </c>
      <c r="AO66">
        <f t="shared" si="28"/>
        <v>3.9240196078431353</v>
      </c>
      <c r="AS66" s="34" t="s">
        <v>524</v>
      </c>
      <c r="AT66">
        <f t="shared" si="29"/>
        <v>12.253036437246962</v>
      </c>
      <c r="AX66" s="34" t="s">
        <v>524</v>
      </c>
      <c r="AY66">
        <f t="shared" si="30"/>
        <v>16.5</v>
      </c>
      <c r="BC66" s="34" t="s">
        <v>524</v>
      </c>
      <c r="BD66">
        <f t="shared" si="31"/>
        <v>10.708333333333329</v>
      </c>
      <c r="BH66" s="34" t="s">
        <v>524</v>
      </c>
      <c r="BI66">
        <f t="shared" si="32"/>
        <v>26.733333333333334</v>
      </c>
      <c r="BM66" s="34" t="s">
        <v>524</v>
      </c>
      <c r="BN66">
        <f t="shared" si="33"/>
        <v>-7.1666666666666714</v>
      </c>
      <c r="BR66" s="39" t="s">
        <v>541</v>
      </c>
      <c r="BS66" s="39"/>
      <c r="BT66" s="39"/>
      <c r="BW66" s="34" t="s">
        <v>524</v>
      </c>
      <c r="BX66">
        <f t="shared" si="35"/>
        <v>-1.25</v>
      </c>
    </row>
    <row r="67" spans="1:77" ht="17" thickBot="1" x14ac:dyDescent="0.25">
      <c r="U67" s="17" t="s">
        <v>255</v>
      </c>
      <c r="V67" s="7">
        <f>SUM(P61:P65)</f>
        <v>408</v>
      </c>
      <c r="W67" s="28">
        <f t="shared" si="36"/>
        <v>44.064</v>
      </c>
      <c r="X67" s="28">
        <f t="shared" si="37"/>
        <v>39.657600000000002</v>
      </c>
      <c r="Y67" s="25">
        <f t="shared" si="38"/>
        <v>4.4064000000000005</v>
      </c>
      <c r="AN67" s="34" t="s">
        <v>525</v>
      </c>
      <c r="AO67">
        <f t="shared" si="28"/>
        <v>-7.0416666666666714</v>
      </c>
      <c r="AS67" s="34" t="s">
        <v>525</v>
      </c>
      <c r="AT67">
        <f t="shared" si="29"/>
        <v>-16.730769230769226</v>
      </c>
      <c r="AX67" s="34" t="s">
        <v>525</v>
      </c>
      <c r="AY67">
        <f t="shared" si="30"/>
        <v>-20.25</v>
      </c>
      <c r="BC67" s="34" t="s">
        <v>525</v>
      </c>
      <c r="BD67">
        <f t="shared" si="31"/>
        <v>-17.333333333333329</v>
      </c>
      <c r="BH67" s="34" t="s">
        <v>525</v>
      </c>
      <c r="BI67">
        <f t="shared" si="32"/>
        <v>-23.333333333333329</v>
      </c>
      <c r="BM67" s="34" t="s">
        <v>525</v>
      </c>
      <c r="BN67">
        <f t="shared" si="33"/>
        <v>-10</v>
      </c>
      <c r="BR67" s="1"/>
      <c r="BW67" s="34" t="s">
        <v>525</v>
      </c>
      <c r="BX67">
        <f t="shared" si="35"/>
        <v>-12.5</v>
      </c>
    </row>
    <row r="68" spans="1:77" ht="17" thickBot="1" x14ac:dyDescent="0.25">
      <c r="U68" s="51"/>
      <c r="W68" s="26"/>
      <c r="X68" s="26"/>
      <c r="Y68" s="26"/>
      <c r="AN68" s="34" t="s">
        <v>526</v>
      </c>
      <c r="AO68">
        <f t="shared" si="28"/>
        <v>0.1428571428571388</v>
      </c>
      <c r="AS68" s="34" t="s">
        <v>526</v>
      </c>
      <c r="AT68">
        <f t="shared" si="29"/>
        <v>-2.1538461538461604</v>
      </c>
      <c r="AX68" s="34" t="s">
        <v>526</v>
      </c>
      <c r="AY68">
        <f t="shared" si="30"/>
        <v>5.5</v>
      </c>
      <c r="BC68" s="34" t="s">
        <v>526</v>
      </c>
      <c r="BD68">
        <f t="shared" si="31"/>
        <v>-0.5</v>
      </c>
      <c r="BH68" s="34" t="s">
        <v>526</v>
      </c>
      <c r="BI68">
        <f t="shared" si="32"/>
        <v>4.3333333333333286</v>
      </c>
      <c r="BM68" s="34" t="s">
        <v>526</v>
      </c>
      <c r="BN68">
        <f t="shared" si="33"/>
        <v>-10.999999999999993</v>
      </c>
      <c r="BR68" s="1"/>
      <c r="BW68" s="34" t="s">
        <v>526</v>
      </c>
      <c r="BX68">
        <f t="shared" si="35"/>
        <v>-8.75</v>
      </c>
    </row>
    <row r="69" spans="1:77" ht="17" thickBot="1" x14ac:dyDescent="0.25">
      <c r="U69" s="51"/>
      <c r="W69" s="26"/>
      <c r="X69" s="26"/>
      <c r="Y69" s="26"/>
      <c r="AN69" s="34" t="s">
        <v>528</v>
      </c>
      <c r="AO69">
        <f>AO27-AO25</f>
        <v>-12.226190476190467</v>
      </c>
      <c r="AS69" s="34" t="s">
        <v>528</v>
      </c>
      <c r="AT69">
        <f>AT27-AT25</f>
        <v>-7.5909090909090935</v>
      </c>
      <c r="AX69" s="34" t="s">
        <v>528</v>
      </c>
      <c r="AY69">
        <f>AY27-AY25</f>
        <v>-15.5</v>
      </c>
      <c r="BC69" s="34" t="s">
        <v>528</v>
      </c>
      <c r="BD69">
        <f>BD27-BD25</f>
        <v>9.75</v>
      </c>
      <c r="BH69" s="34" t="s">
        <v>528</v>
      </c>
      <c r="BI69">
        <f>BI27-BI25</f>
        <v>-15</v>
      </c>
      <c r="BM69" s="34" t="s">
        <v>528</v>
      </c>
      <c r="BN69">
        <f>BN27-BN25</f>
        <v>-8.5</v>
      </c>
      <c r="BR69" s="1"/>
      <c r="BW69" s="34" t="s">
        <v>528</v>
      </c>
      <c r="BX69">
        <f>BX27-BX25</f>
        <v>-10</v>
      </c>
    </row>
    <row r="70" spans="1:77" ht="17" thickBot="1" x14ac:dyDescent="0.25">
      <c r="U70" s="51"/>
      <c r="W70" s="26"/>
      <c r="X70" s="26"/>
      <c r="Y70" s="26"/>
      <c r="AN70" s="34" t="s">
        <v>542</v>
      </c>
      <c r="AO70">
        <f>AO29-AO27</f>
        <v>43.583333333333329</v>
      </c>
      <c r="AS70" s="34" t="s">
        <v>542</v>
      </c>
      <c r="AT70">
        <f>AT29-AT27</f>
        <v>12.090909090909093</v>
      </c>
      <c r="AX70" s="34" t="s">
        <v>542</v>
      </c>
      <c r="AY70">
        <f>AY29-AY27</f>
        <v>-11.25</v>
      </c>
      <c r="BC70" s="34" t="s">
        <v>542</v>
      </c>
      <c r="BD70">
        <f>BD29-BD27</f>
        <v>-18.75</v>
      </c>
      <c r="BH70" s="34" t="s">
        <v>542</v>
      </c>
      <c r="BI70">
        <f>BI29-BI27</f>
        <v>26.166666666666671</v>
      </c>
      <c r="BM70" s="34" t="s">
        <v>542</v>
      </c>
      <c r="BN70">
        <f>BN28-BN27</f>
        <v>-47.833333333333336</v>
      </c>
      <c r="BW70" s="34" t="s">
        <v>542</v>
      </c>
      <c r="BX70">
        <f>BX28-BX27</f>
        <v>-66</v>
      </c>
    </row>
    <row r="71" spans="1:77" ht="17" thickBot="1" x14ac:dyDescent="0.25">
      <c r="T71" s="33"/>
      <c r="U71" s="7"/>
      <c r="V71" s="7"/>
      <c r="W71" s="7"/>
      <c r="X71" s="7"/>
      <c r="Y71" s="7"/>
      <c r="Z71" s="7"/>
      <c r="AA71" s="7"/>
      <c r="AB71" s="7"/>
      <c r="AC71" s="7"/>
      <c r="AD71" s="7"/>
      <c r="AE71" s="7"/>
      <c r="AF71" s="7"/>
      <c r="AG71" s="7"/>
      <c r="AH71" s="7"/>
      <c r="AI71" s="7"/>
      <c r="AJ71" s="7"/>
      <c r="AK71" s="7"/>
      <c r="AL71" s="18"/>
      <c r="AN71" s="34" t="s">
        <v>553</v>
      </c>
      <c r="AO71">
        <f>AO30-AO29</f>
        <v>-27.5</v>
      </c>
      <c r="AS71" s="34" t="s">
        <v>553</v>
      </c>
      <c r="AT71">
        <f>AT30-AT29</f>
        <v>-8.375</v>
      </c>
      <c r="AX71" s="34" t="s">
        <v>553</v>
      </c>
      <c r="AY71">
        <f>AY30-AY29</f>
        <v>-3</v>
      </c>
      <c r="BC71" s="34" t="s">
        <v>553</v>
      </c>
      <c r="BD71">
        <f>BD30-BD29</f>
        <v>-8.75</v>
      </c>
      <c r="BH71" s="34" t="s">
        <v>553</v>
      </c>
      <c r="BI71">
        <f>BI30-BI29</f>
        <v>-13.5</v>
      </c>
      <c r="BM71" s="39" t="s">
        <v>541</v>
      </c>
      <c r="BN71" s="39"/>
      <c r="BO71" s="39"/>
      <c r="BW71" s="39" t="s">
        <v>541</v>
      </c>
      <c r="BX71" s="39"/>
      <c r="BY71" s="39"/>
    </row>
    <row r="73" spans="1:77" ht="17" thickBot="1" x14ac:dyDescent="0.25">
      <c r="U73" s="22" t="s">
        <v>134</v>
      </c>
      <c r="V73" s="23" t="s">
        <v>283</v>
      </c>
    </row>
    <row r="74" spans="1:77" x14ac:dyDescent="0.2">
      <c r="U74" t="s">
        <v>216</v>
      </c>
    </row>
    <row r="75" spans="1:77" x14ac:dyDescent="0.2">
      <c r="U75" s="4" t="s">
        <v>217</v>
      </c>
    </row>
    <row r="77" spans="1:77" x14ac:dyDescent="0.2">
      <c r="A77" s="2"/>
      <c r="B77" s="50"/>
      <c r="C77" s="50"/>
      <c r="D77" s="50"/>
      <c r="E77" s="50"/>
      <c r="F77" s="50"/>
      <c r="G77" s="50"/>
      <c r="H77" s="50"/>
      <c r="I77" s="50"/>
      <c r="J77" s="50"/>
      <c r="M77" s="2"/>
      <c r="N77" s="50"/>
      <c r="O77" s="50"/>
      <c r="P77" s="50"/>
      <c r="Q77" s="50"/>
      <c r="R77" s="50"/>
    </row>
    <row r="78" spans="1:77" x14ac:dyDescent="0.2">
      <c r="U78" s="13" t="s">
        <v>146</v>
      </c>
      <c r="V78" s="20"/>
      <c r="W78" s="27">
        <v>0.108</v>
      </c>
      <c r="X78" s="30" t="s">
        <v>7</v>
      </c>
      <c r="Y78" s="29" t="s">
        <v>15</v>
      </c>
    </row>
    <row r="79" spans="1:77" ht="17" thickBot="1" x14ac:dyDescent="0.25">
      <c r="A79" s="6" t="s">
        <v>100</v>
      </c>
      <c r="B79" t="s">
        <v>256</v>
      </c>
      <c r="J79" s="6" t="s">
        <v>90</v>
      </c>
      <c r="O79" s="53" t="s">
        <v>257</v>
      </c>
      <c r="P79" s="54"/>
      <c r="U79" s="15" t="s">
        <v>250</v>
      </c>
      <c r="V79">
        <f>SUM(K81:K85)</f>
        <v>424</v>
      </c>
      <c r="W79" s="26">
        <f t="shared" ref="W79:W84" si="41">V79*0.108</f>
        <v>45.792000000000002</v>
      </c>
      <c r="X79" s="26">
        <f>W79-Y79</f>
        <v>41.212800000000001</v>
      </c>
      <c r="Y79" s="24">
        <f>W79*0.1</f>
        <v>4.5792000000000002</v>
      </c>
    </row>
    <row r="80" spans="1:77" ht="17" thickBot="1" x14ac:dyDescent="0.25">
      <c r="A80" s="36">
        <v>43810</v>
      </c>
      <c r="B80" s="9" t="s">
        <v>244</v>
      </c>
      <c r="C80" s="10" t="s">
        <v>245</v>
      </c>
      <c r="D80" s="10" t="s">
        <v>246</v>
      </c>
      <c r="E80" s="10" t="s">
        <v>247</v>
      </c>
      <c r="F80" s="10" t="s">
        <v>248</v>
      </c>
      <c r="G80" s="10" t="s">
        <v>249</v>
      </c>
      <c r="H80" s="50"/>
      <c r="I80" s="50"/>
      <c r="J80" s="36">
        <v>43810</v>
      </c>
      <c r="K80" s="9" t="s">
        <v>250</v>
      </c>
      <c r="L80" s="10" t="s">
        <v>251</v>
      </c>
      <c r="M80" s="10" t="s">
        <v>252</v>
      </c>
      <c r="N80" s="10" t="s">
        <v>253</v>
      </c>
      <c r="O80" s="10" t="s">
        <v>254</v>
      </c>
      <c r="P80" s="10" t="s">
        <v>255</v>
      </c>
      <c r="Q80" s="50"/>
      <c r="U80" s="15" t="s">
        <v>251</v>
      </c>
      <c r="V80">
        <f>SUM(L81:L85)</f>
        <v>395</v>
      </c>
      <c r="W80" s="26">
        <f t="shared" si="41"/>
        <v>42.66</v>
      </c>
      <c r="X80" s="26">
        <f t="shared" ref="X80:X84" si="42">W80-Y80</f>
        <v>38.393999999999998</v>
      </c>
      <c r="Y80" s="24">
        <f t="shared" ref="Y80:Y84" si="43">W80*0.1</f>
        <v>4.266</v>
      </c>
    </row>
    <row r="81" spans="1:38" x14ac:dyDescent="0.2">
      <c r="B81">
        <v>253.5</v>
      </c>
      <c r="C81">
        <v>151</v>
      </c>
      <c r="D81">
        <v>137.5</v>
      </c>
      <c r="E81">
        <v>125</v>
      </c>
      <c r="F81">
        <v>120.5</v>
      </c>
      <c r="G81">
        <v>103</v>
      </c>
      <c r="K81">
        <v>86</v>
      </c>
      <c r="L81">
        <v>97.5</v>
      </c>
      <c r="M81">
        <v>58</v>
      </c>
      <c r="N81">
        <v>87</v>
      </c>
      <c r="O81">
        <v>86</v>
      </c>
      <c r="P81">
        <v>141</v>
      </c>
      <c r="U81" s="15" t="s">
        <v>252</v>
      </c>
      <c r="V81">
        <f>SUM(M81:M85)</f>
        <v>396.5</v>
      </c>
      <c r="W81" s="26">
        <f t="shared" si="41"/>
        <v>42.822000000000003</v>
      </c>
      <c r="X81" s="26">
        <f t="shared" si="42"/>
        <v>38.5398</v>
      </c>
      <c r="Y81" s="24">
        <f t="shared" si="43"/>
        <v>4.2822000000000005</v>
      </c>
    </row>
    <row r="82" spans="1:38" x14ac:dyDescent="0.2">
      <c r="B82">
        <v>217.5</v>
      </c>
      <c r="C82">
        <v>41</v>
      </c>
      <c r="D82">
        <v>168.5</v>
      </c>
      <c r="E82">
        <v>113</v>
      </c>
      <c r="F82">
        <v>168</v>
      </c>
      <c r="G82">
        <v>96</v>
      </c>
      <c r="K82">
        <v>99.5</v>
      </c>
      <c r="L82">
        <v>40</v>
      </c>
      <c r="M82">
        <v>93</v>
      </c>
      <c r="N82">
        <v>71</v>
      </c>
      <c r="O82">
        <v>113.5</v>
      </c>
      <c r="P82">
        <v>123.5</v>
      </c>
      <c r="U82" s="15" t="s">
        <v>253</v>
      </c>
      <c r="V82">
        <f>SUM(N81:N85)</f>
        <v>237</v>
      </c>
      <c r="W82" s="26">
        <f t="shared" si="41"/>
        <v>25.596</v>
      </c>
      <c r="X82" s="26">
        <f t="shared" si="42"/>
        <v>23.0364</v>
      </c>
      <c r="Y82" s="24">
        <f t="shared" si="43"/>
        <v>2.5596000000000001</v>
      </c>
    </row>
    <row r="83" spans="1:38" x14ac:dyDescent="0.2">
      <c r="A83" s="2"/>
      <c r="B83">
        <v>96.5</v>
      </c>
      <c r="C83">
        <v>57</v>
      </c>
      <c r="D83">
        <v>62.5</v>
      </c>
      <c r="E83">
        <v>122.5</v>
      </c>
      <c r="F83">
        <v>116</v>
      </c>
      <c r="G83">
        <v>138.5</v>
      </c>
      <c r="J83" s="2"/>
      <c r="K83">
        <v>101.5</v>
      </c>
      <c r="L83">
        <v>66</v>
      </c>
      <c r="M83">
        <v>74</v>
      </c>
      <c r="N83">
        <v>79</v>
      </c>
      <c r="O83">
        <v>70</v>
      </c>
      <c r="P83">
        <v>107</v>
      </c>
      <c r="R83" s="1"/>
      <c r="U83" s="15" t="s">
        <v>254</v>
      </c>
      <c r="V83">
        <f>SUM(O81:O85)</f>
        <v>461</v>
      </c>
      <c r="W83" s="26">
        <f t="shared" si="41"/>
        <v>49.787999999999997</v>
      </c>
      <c r="X83" s="26">
        <f t="shared" si="42"/>
        <v>44.809199999999997</v>
      </c>
      <c r="Y83" s="24">
        <f t="shared" si="43"/>
        <v>4.9787999999999997</v>
      </c>
    </row>
    <row r="84" spans="1:38" ht="17" thickBot="1" x14ac:dyDescent="0.25">
      <c r="B84">
        <v>133.5</v>
      </c>
      <c r="C84">
        <v>81.5</v>
      </c>
      <c r="D84">
        <v>106.5</v>
      </c>
      <c r="E84">
        <v>143</v>
      </c>
      <c r="F84">
        <v>91.5</v>
      </c>
      <c r="G84">
        <v>145</v>
      </c>
      <c r="K84">
        <v>42.5</v>
      </c>
      <c r="L84">
        <v>98</v>
      </c>
      <c r="M84">
        <v>90.5</v>
      </c>
      <c r="O84">
        <v>64.5</v>
      </c>
      <c r="P84">
        <v>67</v>
      </c>
      <c r="U84" s="17" t="s">
        <v>255</v>
      </c>
      <c r="V84" s="7">
        <f>SUM(P81:P85)</f>
        <v>438.5</v>
      </c>
      <c r="W84" s="28">
        <f t="shared" si="41"/>
        <v>47.357999999999997</v>
      </c>
      <c r="X84" s="28">
        <f t="shared" si="42"/>
        <v>42.622199999999999</v>
      </c>
      <c r="Y84" s="25">
        <f t="shared" si="43"/>
        <v>4.7358000000000002</v>
      </c>
    </row>
    <row r="85" spans="1:38" ht="17" thickBot="1" x14ac:dyDescent="0.25">
      <c r="B85">
        <v>227.5</v>
      </c>
      <c r="C85">
        <v>162</v>
      </c>
      <c r="D85">
        <v>77</v>
      </c>
      <c r="E85">
        <v>119</v>
      </c>
      <c r="K85">
        <v>94.5</v>
      </c>
      <c r="L85">
        <v>93.5</v>
      </c>
      <c r="M85">
        <v>81</v>
      </c>
      <c r="O85">
        <v>127</v>
      </c>
      <c r="Q85" s="11" t="s">
        <v>102</v>
      </c>
      <c r="U85" s="51"/>
      <c r="W85" s="26"/>
      <c r="X85" s="26"/>
      <c r="Y85" s="26"/>
    </row>
    <row r="86" spans="1:38" ht="17" thickBot="1" x14ac:dyDescent="0.25">
      <c r="E86">
        <v>40</v>
      </c>
      <c r="H86" s="11" t="s">
        <v>102</v>
      </c>
      <c r="I86" s="1"/>
      <c r="J86" s="1" t="s">
        <v>101</v>
      </c>
      <c r="K86" s="1">
        <f t="shared" ref="K86:O86" si="44">AVERAGE(K81:K85)</f>
        <v>84.8</v>
      </c>
      <c r="L86" s="1">
        <f t="shared" si="44"/>
        <v>79</v>
      </c>
      <c r="M86" s="1">
        <f t="shared" si="44"/>
        <v>79.3</v>
      </c>
      <c r="N86" s="1">
        <f t="shared" si="44"/>
        <v>79</v>
      </c>
      <c r="O86" s="1">
        <f t="shared" si="44"/>
        <v>92.2</v>
      </c>
      <c r="P86" s="1">
        <f>AVERAGE(P81:P85)</f>
        <v>109.625</v>
      </c>
      <c r="Q86" s="12">
        <f>AVERAGE(K86:P86)</f>
        <v>87.320833333333326</v>
      </c>
      <c r="U86" s="51"/>
      <c r="W86" s="26"/>
      <c r="X86" s="26"/>
      <c r="Y86" s="26"/>
    </row>
    <row r="87" spans="1:38" ht="17" thickBot="1" x14ac:dyDescent="0.25">
      <c r="A87" s="1" t="s">
        <v>101</v>
      </c>
      <c r="B87" s="1">
        <f>AVERAGE(B81:B85)</f>
        <v>185.7</v>
      </c>
      <c r="C87" s="1">
        <f>AVERAGE(C81:C85)</f>
        <v>98.5</v>
      </c>
      <c r="D87" s="1">
        <f>AVERAGE(D81:D85)</f>
        <v>110.4</v>
      </c>
      <c r="E87" s="1">
        <f>AVERAGE(E81:E86)</f>
        <v>110.41666666666667</v>
      </c>
      <c r="F87" s="1">
        <f>AVERAGE(F81:F85)</f>
        <v>124</v>
      </c>
      <c r="G87" s="1">
        <f>AVERAGE(G81:G85)</f>
        <v>120.625</v>
      </c>
      <c r="H87" s="12">
        <f>AVERAGE(B87:G87)</f>
        <v>124.94027777777778</v>
      </c>
      <c r="U87" s="51"/>
      <c r="W87" s="26"/>
      <c r="X87" s="26"/>
      <c r="Y87" s="26"/>
    </row>
    <row r="88" spans="1:38" x14ac:dyDescent="0.2">
      <c r="T88" s="33"/>
      <c r="U88" s="61"/>
      <c r="V88" s="7"/>
      <c r="W88" s="28"/>
      <c r="X88" s="28"/>
      <c r="Y88" s="28"/>
      <c r="Z88" s="7"/>
      <c r="AA88" s="7"/>
      <c r="AB88" s="7"/>
      <c r="AC88" s="7"/>
      <c r="AD88" s="7"/>
      <c r="AE88" s="7"/>
      <c r="AF88" s="7"/>
      <c r="AG88" s="7"/>
      <c r="AH88" s="7"/>
      <c r="AI88" s="7"/>
      <c r="AJ88" s="7"/>
      <c r="AK88" s="7"/>
      <c r="AL88" s="18"/>
    </row>
    <row r="90" spans="1:38" ht="17" thickBot="1" x14ac:dyDescent="0.25">
      <c r="U90" s="22" t="s">
        <v>134</v>
      </c>
      <c r="V90" s="23" t="s">
        <v>299</v>
      </c>
    </row>
    <row r="91" spans="1:38" x14ac:dyDescent="0.2">
      <c r="U91" t="s">
        <v>216</v>
      </c>
    </row>
    <row r="92" spans="1:38" x14ac:dyDescent="0.2">
      <c r="U92" s="4" t="s">
        <v>217</v>
      </c>
    </row>
    <row r="93" spans="1:38" ht="17" thickBot="1" x14ac:dyDescent="0.25">
      <c r="A93" s="6" t="s">
        <v>100</v>
      </c>
      <c r="B93" t="s">
        <v>256</v>
      </c>
      <c r="J93" s="6" t="s">
        <v>90</v>
      </c>
      <c r="O93" s="53" t="s">
        <v>257</v>
      </c>
      <c r="P93" s="54"/>
    </row>
    <row r="94" spans="1:38" ht="17" thickBot="1" x14ac:dyDescent="0.25">
      <c r="A94" s="36">
        <v>43818</v>
      </c>
      <c r="B94" s="9" t="s">
        <v>244</v>
      </c>
      <c r="C94" s="10" t="s">
        <v>245</v>
      </c>
      <c r="D94" s="10" t="s">
        <v>246</v>
      </c>
      <c r="E94" s="10" t="s">
        <v>247</v>
      </c>
      <c r="F94" s="10" t="s">
        <v>248</v>
      </c>
      <c r="G94" s="10" t="s">
        <v>249</v>
      </c>
      <c r="H94" s="50"/>
      <c r="I94" s="50"/>
      <c r="J94" s="36">
        <v>43818</v>
      </c>
      <c r="K94" s="9" t="s">
        <v>250</v>
      </c>
      <c r="L94" s="10" t="s">
        <v>251</v>
      </c>
      <c r="M94" s="10" t="s">
        <v>252</v>
      </c>
      <c r="N94" s="10" t="s">
        <v>253</v>
      </c>
      <c r="O94" s="10" t="s">
        <v>254</v>
      </c>
      <c r="P94" s="10" t="s">
        <v>255</v>
      </c>
      <c r="Q94" s="50"/>
      <c r="R94" s="50"/>
    </row>
    <row r="95" spans="1:38" x14ac:dyDescent="0.2">
      <c r="B95">
        <v>188</v>
      </c>
      <c r="C95">
        <v>236.5</v>
      </c>
      <c r="D95">
        <v>69</v>
      </c>
      <c r="E95">
        <v>148</v>
      </c>
      <c r="F95">
        <v>127</v>
      </c>
      <c r="G95">
        <v>213</v>
      </c>
      <c r="K95">
        <v>102.5</v>
      </c>
      <c r="L95">
        <v>74.5</v>
      </c>
      <c r="M95">
        <v>108</v>
      </c>
      <c r="N95">
        <v>80.5</v>
      </c>
      <c r="O95">
        <v>57</v>
      </c>
      <c r="P95">
        <v>132</v>
      </c>
      <c r="U95" s="13" t="s">
        <v>146</v>
      </c>
      <c r="V95" s="20"/>
      <c r="W95" s="27">
        <v>0.108</v>
      </c>
      <c r="X95" s="30" t="s">
        <v>7</v>
      </c>
      <c r="Y95" s="29" t="s">
        <v>15</v>
      </c>
    </row>
    <row r="96" spans="1:38" x14ac:dyDescent="0.2">
      <c r="B96">
        <v>224</v>
      </c>
      <c r="C96">
        <v>250</v>
      </c>
      <c r="D96">
        <v>171</v>
      </c>
      <c r="E96">
        <v>206</v>
      </c>
      <c r="F96">
        <v>98</v>
      </c>
      <c r="G96">
        <v>134</v>
      </c>
      <c r="K96">
        <v>111.5</v>
      </c>
      <c r="L96">
        <v>113.5</v>
      </c>
      <c r="M96">
        <v>60.5</v>
      </c>
      <c r="N96">
        <v>93.5</v>
      </c>
      <c r="O96">
        <v>132</v>
      </c>
      <c r="P96">
        <v>167.5</v>
      </c>
      <c r="U96" s="15" t="s">
        <v>250</v>
      </c>
      <c r="V96">
        <f>SUM(K95:K99)</f>
        <v>414</v>
      </c>
      <c r="W96" s="26">
        <f t="shared" ref="W96:W101" si="45">V96*0.108</f>
        <v>44.711999999999996</v>
      </c>
      <c r="X96" s="26">
        <f>W96-Y96</f>
        <v>40.240799999999993</v>
      </c>
      <c r="Y96" s="24">
        <f>W96*0.1</f>
        <v>4.4711999999999996</v>
      </c>
    </row>
    <row r="97" spans="1:38" x14ac:dyDescent="0.2">
      <c r="A97" s="2"/>
      <c r="B97">
        <v>129.5</v>
      </c>
      <c r="C97">
        <v>65</v>
      </c>
      <c r="D97">
        <v>90</v>
      </c>
      <c r="E97">
        <v>135</v>
      </c>
      <c r="F97">
        <v>201.5</v>
      </c>
      <c r="G97">
        <v>129.5</v>
      </c>
      <c r="J97" s="2"/>
      <c r="K97">
        <v>114</v>
      </c>
      <c r="L97">
        <v>96</v>
      </c>
      <c r="M97">
        <v>97.5</v>
      </c>
      <c r="N97">
        <v>78.5</v>
      </c>
      <c r="O97">
        <v>121.5</v>
      </c>
      <c r="P97">
        <v>65</v>
      </c>
      <c r="U97" s="15" t="s">
        <v>251</v>
      </c>
      <c r="V97">
        <f>SUM(L95:L99)</f>
        <v>425</v>
      </c>
      <c r="W97" s="26">
        <f t="shared" si="45"/>
        <v>45.9</v>
      </c>
      <c r="X97" s="26">
        <f t="shared" ref="X97:X101" si="46">W97-Y97</f>
        <v>41.31</v>
      </c>
      <c r="Y97" s="24">
        <f t="shared" ref="Y97:Y101" si="47">W97*0.1</f>
        <v>4.59</v>
      </c>
    </row>
    <row r="98" spans="1:38" ht="17" thickBot="1" x14ac:dyDescent="0.25">
      <c r="B98">
        <v>235</v>
      </c>
      <c r="C98">
        <v>221</v>
      </c>
      <c r="D98">
        <v>148</v>
      </c>
      <c r="E98">
        <v>137</v>
      </c>
      <c r="F98">
        <v>140</v>
      </c>
      <c r="G98">
        <v>196.5</v>
      </c>
      <c r="K98">
        <v>86</v>
      </c>
      <c r="L98">
        <v>107.5</v>
      </c>
      <c r="M98">
        <v>105</v>
      </c>
      <c r="O98">
        <v>75</v>
      </c>
      <c r="P98">
        <v>104</v>
      </c>
      <c r="U98" s="15" t="s">
        <v>252</v>
      </c>
      <c r="V98">
        <f>SUM(M95:M99)</f>
        <v>446</v>
      </c>
      <c r="W98" s="26">
        <f t="shared" si="45"/>
        <v>48.167999999999999</v>
      </c>
      <c r="X98" s="26">
        <f t="shared" si="46"/>
        <v>43.351199999999999</v>
      </c>
      <c r="Y98" s="24">
        <f t="shared" si="47"/>
        <v>4.8168000000000006</v>
      </c>
    </row>
    <row r="99" spans="1:38" ht="17" thickBot="1" x14ac:dyDescent="0.25">
      <c r="C99">
        <v>100.5</v>
      </c>
      <c r="E99">
        <v>150</v>
      </c>
      <c r="L99">
        <v>33.5</v>
      </c>
      <c r="M99">
        <v>75</v>
      </c>
      <c r="O99">
        <v>96</v>
      </c>
      <c r="Q99" s="11" t="s">
        <v>102</v>
      </c>
      <c r="U99" s="15" t="s">
        <v>253</v>
      </c>
      <c r="V99">
        <f>SUM(N95:N99)</f>
        <v>252.5</v>
      </c>
      <c r="W99" s="26">
        <f t="shared" si="45"/>
        <v>27.27</v>
      </c>
      <c r="X99" s="26">
        <f t="shared" si="46"/>
        <v>24.542999999999999</v>
      </c>
      <c r="Y99" s="24">
        <f t="shared" si="47"/>
        <v>2.7270000000000003</v>
      </c>
    </row>
    <row r="100" spans="1:38" ht="17" thickBot="1" x14ac:dyDescent="0.25">
      <c r="C100">
        <v>33</v>
      </c>
      <c r="E100">
        <v>48</v>
      </c>
      <c r="H100" s="11" t="s">
        <v>102</v>
      </c>
      <c r="I100" s="1"/>
      <c r="J100" s="1" t="s">
        <v>101</v>
      </c>
      <c r="K100" s="1">
        <f t="shared" ref="K100:O100" si="48">AVERAGE(K95:K99)</f>
        <v>103.5</v>
      </c>
      <c r="L100" s="1">
        <f t="shared" si="48"/>
        <v>85</v>
      </c>
      <c r="M100" s="1">
        <f t="shared" si="48"/>
        <v>89.2</v>
      </c>
      <c r="N100" s="1">
        <f t="shared" si="48"/>
        <v>84.166666666666671</v>
      </c>
      <c r="O100" s="1">
        <f t="shared" si="48"/>
        <v>96.3</v>
      </c>
      <c r="P100" s="1">
        <f>AVERAGE(P95:P99)</f>
        <v>117.125</v>
      </c>
      <c r="Q100" s="12">
        <f>AVERAGE(K100:P100)</f>
        <v>95.881944444444457</v>
      </c>
      <c r="R100" s="1"/>
      <c r="U100" s="15" t="s">
        <v>254</v>
      </c>
      <c r="V100">
        <f>SUM(O95:O99)</f>
        <v>481.5</v>
      </c>
      <c r="W100" s="26">
        <f t="shared" si="45"/>
        <v>52.002000000000002</v>
      </c>
      <c r="X100" s="26">
        <f t="shared" si="46"/>
        <v>46.8018</v>
      </c>
      <c r="Y100" s="24">
        <f t="shared" si="47"/>
        <v>5.2002000000000006</v>
      </c>
    </row>
    <row r="101" spans="1:38" ht="17" thickBot="1" x14ac:dyDescent="0.25">
      <c r="A101" s="1" t="s">
        <v>101</v>
      </c>
      <c r="B101" s="1">
        <f>AVERAGE(B95:B99)</f>
        <v>194.125</v>
      </c>
      <c r="C101" s="1">
        <f>AVERAGE(C95:C100)</f>
        <v>151</v>
      </c>
      <c r="D101" s="1">
        <f>AVERAGE(D95:D99)</f>
        <v>119.5</v>
      </c>
      <c r="E101" s="1">
        <f>AVERAGE(E95:E100)</f>
        <v>137.33333333333334</v>
      </c>
      <c r="F101" s="1">
        <f>AVERAGE(F95:F99)</f>
        <v>141.625</v>
      </c>
      <c r="G101" s="1">
        <f>AVERAGE(G95:G99)</f>
        <v>168.25</v>
      </c>
      <c r="H101" s="12">
        <f>AVERAGE(B101:G101)</f>
        <v>151.97222222222223</v>
      </c>
      <c r="U101" s="17" t="s">
        <v>255</v>
      </c>
      <c r="V101" s="7">
        <f>SUM(P95:P99)</f>
        <v>468.5</v>
      </c>
      <c r="W101" s="28">
        <f t="shared" si="45"/>
        <v>50.597999999999999</v>
      </c>
      <c r="X101" s="28">
        <f t="shared" si="46"/>
        <v>45.538199999999996</v>
      </c>
      <c r="Y101" s="25">
        <f t="shared" si="47"/>
        <v>5.0598000000000001</v>
      </c>
    </row>
    <row r="102" spans="1:38" x14ac:dyDescent="0.2">
      <c r="U102" s="51"/>
      <c r="W102" s="26"/>
      <c r="X102" s="26"/>
      <c r="Y102" s="26"/>
    </row>
    <row r="103" spans="1:38" x14ac:dyDescent="0.2">
      <c r="U103" s="51"/>
      <c r="W103" s="26"/>
      <c r="X103" s="26"/>
      <c r="Y103" s="26"/>
    </row>
    <row r="104" spans="1:38" x14ac:dyDescent="0.2">
      <c r="U104" s="51"/>
      <c r="W104" s="26"/>
      <c r="X104" s="26"/>
      <c r="Y104" s="26"/>
    </row>
    <row r="105" spans="1:38" x14ac:dyDescent="0.2">
      <c r="T105" s="33"/>
      <c r="U105" s="61"/>
      <c r="V105" s="7"/>
      <c r="W105" s="28"/>
      <c r="X105" s="28"/>
      <c r="Y105" s="28"/>
      <c r="Z105" s="7"/>
      <c r="AA105" s="7"/>
      <c r="AB105" s="7"/>
      <c r="AC105" s="7"/>
      <c r="AD105" s="7"/>
      <c r="AE105" s="7"/>
      <c r="AF105" s="7"/>
      <c r="AG105" s="7"/>
      <c r="AH105" s="7"/>
      <c r="AI105" s="7"/>
      <c r="AJ105" s="7"/>
      <c r="AK105" s="7"/>
      <c r="AL105" s="18"/>
    </row>
    <row r="106" spans="1:38" x14ac:dyDescent="0.2">
      <c r="U106" s="51"/>
      <c r="W106" s="26"/>
      <c r="X106" s="26"/>
      <c r="Y106" s="26"/>
    </row>
    <row r="107" spans="1:38" ht="17" thickBot="1" x14ac:dyDescent="0.25">
      <c r="U107" s="22" t="s">
        <v>134</v>
      </c>
      <c r="V107" s="23" t="s">
        <v>304</v>
      </c>
    </row>
    <row r="108" spans="1:38" x14ac:dyDescent="0.2">
      <c r="U108" t="s">
        <v>216</v>
      </c>
    </row>
    <row r="109" spans="1:38" ht="17" thickBot="1" x14ac:dyDescent="0.25">
      <c r="A109" s="6" t="s">
        <v>100</v>
      </c>
      <c r="B109" t="s">
        <v>256</v>
      </c>
      <c r="J109" s="6" t="s">
        <v>90</v>
      </c>
      <c r="O109" s="53" t="s">
        <v>257</v>
      </c>
      <c r="P109" s="54"/>
      <c r="U109" s="4" t="s">
        <v>217</v>
      </c>
    </row>
    <row r="110" spans="1:38" ht="17" thickBot="1" x14ac:dyDescent="0.25">
      <c r="A110" s="36">
        <v>43825</v>
      </c>
      <c r="B110" s="9" t="s">
        <v>244</v>
      </c>
      <c r="C110" s="10" t="s">
        <v>245</v>
      </c>
      <c r="D110" s="10" t="s">
        <v>246</v>
      </c>
      <c r="E110" s="10" t="s">
        <v>247</v>
      </c>
      <c r="F110" s="10" t="s">
        <v>248</v>
      </c>
      <c r="G110" s="10" t="s">
        <v>249</v>
      </c>
      <c r="H110" s="50"/>
      <c r="I110" s="50"/>
      <c r="J110" s="36">
        <v>43825</v>
      </c>
      <c r="K110" s="9" t="s">
        <v>250</v>
      </c>
      <c r="L110" s="10" t="s">
        <v>251</v>
      </c>
      <c r="M110" s="10" t="s">
        <v>252</v>
      </c>
      <c r="N110" s="10" t="s">
        <v>253</v>
      </c>
      <c r="O110" s="10" t="s">
        <v>254</v>
      </c>
      <c r="P110" s="10" t="s">
        <v>255</v>
      </c>
      <c r="Q110" s="50"/>
    </row>
    <row r="111" spans="1:38" x14ac:dyDescent="0.2">
      <c r="B111">
        <v>228</v>
      </c>
      <c r="C111">
        <v>53.5</v>
      </c>
      <c r="D111">
        <v>175.5</v>
      </c>
      <c r="E111">
        <v>122.5</v>
      </c>
      <c r="F111">
        <v>123.5</v>
      </c>
      <c r="G111">
        <v>119</v>
      </c>
      <c r="K111">
        <v>99</v>
      </c>
      <c r="L111">
        <v>96.5</v>
      </c>
      <c r="M111">
        <v>105.5</v>
      </c>
      <c r="N111">
        <v>69</v>
      </c>
      <c r="O111">
        <v>105</v>
      </c>
      <c r="P111">
        <v>126</v>
      </c>
    </row>
    <row r="112" spans="1:38" x14ac:dyDescent="0.2">
      <c r="B112">
        <v>176.5</v>
      </c>
      <c r="C112">
        <v>174.5</v>
      </c>
      <c r="D112">
        <v>64</v>
      </c>
      <c r="E112">
        <v>42.5</v>
      </c>
      <c r="F112">
        <v>92</v>
      </c>
      <c r="G112">
        <v>161</v>
      </c>
      <c r="K112">
        <v>76.5</v>
      </c>
      <c r="L112">
        <v>31</v>
      </c>
      <c r="M112">
        <v>57</v>
      </c>
      <c r="N112">
        <v>71</v>
      </c>
      <c r="O112">
        <v>63.5</v>
      </c>
      <c r="P112">
        <v>58.5</v>
      </c>
      <c r="U112" s="13" t="s">
        <v>146</v>
      </c>
      <c r="V112" s="20"/>
      <c r="W112" s="27">
        <v>0.108</v>
      </c>
      <c r="X112" s="30" t="s">
        <v>7</v>
      </c>
      <c r="Y112" s="29" t="s">
        <v>15</v>
      </c>
    </row>
    <row r="113" spans="1:38" x14ac:dyDescent="0.2">
      <c r="A113" s="2"/>
      <c r="C113">
        <v>199</v>
      </c>
      <c r="D113">
        <v>126</v>
      </c>
      <c r="E113">
        <v>138</v>
      </c>
      <c r="F113">
        <v>147</v>
      </c>
      <c r="G113">
        <v>103.5</v>
      </c>
      <c r="J113" s="2"/>
      <c r="K113">
        <v>106</v>
      </c>
      <c r="L113">
        <v>99</v>
      </c>
      <c r="M113">
        <v>62</v>
      </c>
      <c r="N113">
        <v>83.5</v>
      </c>
      <c r="O113">
        <v>110</v>
      </c>
      <c r="P113">
        <v>165</v>
      </c>
      <c r="R113" s="50"/>
      <c r="U113" s="15" t="s">
        <v>250</v>
      </c>
      <c r="V113">
        <f>SUM(K111:K115)</f>
        <v>366.5</v>
      </c>
      <c r="W113" s="26">
        <f t="shared" ref="W113:W118" si="49">V113*0.108</f>
        <v>39.582000000000001</v>
      </c>
      <c r="X113" s="26">
        <f>W113-Y113</f>
        <v>35.623800000000003</v>
      </c>
      <c r="Y113" s="24">
        <f>W113*0.1</f>
        <v>3.9582000000000002</v>
      </c>
    </row>
    <row r="114" spans="1:38" ht="17" thickBot="1" x14ac:dyDescent="0.25">
      <c r="C114">
        <v>210</v>
      </c>
      <c r="D114">
        <v>82</v>
      </c>
      <c r="E114">
        <v>120.5</v>
      </c>
      <c r="F114">
        <v>208</v>
      </c>
      <c r="G114">
        <v>175</v>
      </c>
      <c r="K114">
        <v>85</v>
      </c>
      <c r="L114">
        <v>83.5</v>
      </c>
      <c r="M114">
        <v>102</v>
      </c>
      <c r="O114">
        <v>82</v>
      </c>
      <c r="P114">
        <v>90</v>
      </c>
      <c r="U114" s="15" t="s">
        <v>251</v>
      </c>
      <c r="V114">
        <f>SUM(L111:L115)</f>
        <v>375.5</v>
      </c>
      <c r="W114" s="26">
        <f t="shared" si="49"/>
        <v>40.554000000000002</v>
      </c>
      <c r="X114" s="26">
        <f t="shared" ref="X114:X118" si="50">W114-Y114</f>
        <v>36.498600000000003</v>
      </c>
      <c r="Y114" s="24">
        <f t="shared" ref="Y114:Y118" si="51">W114*0.1</f>
        <v>4.0554000000000006</v>
      </c>
    </row>
    <row r="115" spans="1:38" ht="17" thickBot="1" x14ac:dyDescent="0.25">
      <c r="C115">
        <v>87.5</v>
      </c>
      <c r="E115">
        <v>111.5</v>
      </c>
      <c r="L115">
        <v>65.5</v>
      </c>
      <c r="M115">
        <v>85</v>
      </c>
      <c r="O115">
        <v>50</v>
      </c>
      <c r="Q115" s="11" t="s">
        <v>102</v>
      </c>
      <c r="U115" s="15" t="s">
        <v>252</v>
      </c>
      <c r="V115">
        <f>SUM(M111:M115)</f>
        <v>411.5</v>
      </c>
      <c r="W115" s="26">
        <f t="shared" si="49"/>
        <v>44.442</v>
      </c>
      <c r="X115" s="26">
        <f t="shared" si="50"/>
        <v>39.997799999999998</v>
      </c>
      <c r="Y115" s="24">
        <f t="shared" si="51"/>
        <v>4.4442000000000004</v>
      </c>
    </row>
    <row r="116" spans="1:38" ht="17" thickBot="1" x14ac:dyDescent="0.25">
      <c r="C116">
        <v>30.5</v>
      </c>
      <c r="E116">
        <v>176.5</v>
      </c>
      <c r="H116" s="11" t="s">
        <v>102</v>
      </c>
      <c r="I116" s="1"/>
      <c r="J116" s="1" t="s">
        <v>101</v>
      </c>
      <c r="K116" s="1">
        <f t="shared" ref="K116:O116" si="52">AVERAGE(K111:K115)</f>
        <v>91.625</v>
      </c>
      <c r="L116" s="1">
        <f t="shared" si="52"/>
        <v>75.099999999999994</v>
      </c>
      <c r="M116" s="1">
        <f t="shared" si="52"/>
        <v>82.3</v>
      </c>
      <c r="N116" s="1">
        <f t="shared" si="52"/>
        <v>74.5</v>
      </c>
      <c r="O116" s="1">
        <f t="shared" si="52"/>
        <v>82.1</v>
      </c>
      <c r="P116" s="1">
        <f>AVERAGE(P111:P115)</f>
        <v>109.875</v>
      </c>
      <c r="Q116" s="12">
        <f>AVERAGE(K116:P116)</f>
        <v>85.916666666666671</v>
      </c>
      <c r="U116" s="15" t="s">
        <v>253</v>
      </c>
      <c r="V116">
        <f>SUM(N111:N115)</f>
        <v>223.5</v>
      </c>
      <c r="W116" s="26">
        <f t="shared" si="49"/>
        <v>24.137999999999998</v>
      </c>
      <c r="X116" s="26">
        <f t="shared" si="50"/>
        <v>21.724199999999996</v>
      </c>
      <c r="Y116" s="24">
        <f t="shared" si="51"/>
        <v>2.4138000000000002</v>
      </c>
    </row>
    <row r="117" spans="1:38" ht="17" thickBot="1" x14ac:dyDescent="0.25">
      <c r="A117" s="1" t="s">
        <v>101</v>
      </c>
      <c r="B117" s="1">
        <f>AVERAGE(B111:B115)</f>
        <v>202.25</v>
      </c>
      <c r="C117" s="1">
        <f>AVERAGE(C111:C116)</f>
        <v>125.83333333333333</v>
      </c>
      <c r="D117" s="1">
        <f>AVERAGE(D111:D115)</f>
        <v>111.875</v>
      </c>
      <c r="E117" s="1">
        <f>AVERAGE(E111:E116)</f>
        <v>118.58333333333333</v>
      </c>
      <c r="F117" s="1">
        <f>AVERAGE(F111:F115)</f>
        <v>142.625</v>
      </c>
      <c r="G117" s="1">
        <f>AVERAGE(G111:G115)</f>
        <v>139.625</v>
      </c>
      <c r="H117" s="12">
        <f>AVERAGE(B117:G117)</f>
        <v>140.13194444444443</v>
      </c>
      <c r="R117" s="1"/>
      <c r="U117" s="15" t="s">
        <v>254</v>
      </c>
      <c r="V117">
        <f>SUM(O111:O115)</f>
        <v>410.5</v>
      </c>
      <c r="W117" s="26">
        <f t="shared" si="49"/>
        <v>44.333999999999996</v>
      </c>
      <c r="X117" s="26">
        <f t="shared" si="50"/>
        <v>39.900599999999997</v>
      </c>
      <c r="Y117" s="24">
        <f t="shared" si="51"/>
        <v>4.4333999999999998</v>
      </c>
    </row>
    <row r="118" spans="1:38" x14ac:dyDescent="0.2">
      <c r="U118" s="17" t="s">
        <v>255</v>
      </c>
      <c r="V118" s="7">
        <f>SUM(P111:P115)</f>
        <v>439.5</v>
      </c>
      <c r="W118" s="28">
        <f t="shared" si="49"/>
        <v>47.466000000000001</v>
      </c>
      <c r="X118" s="28">
        <f t="shared" si="50"/>
        <v>42.7194</v>
      </c>
      <c r="Y118" s="25">
        <f t="shared" si="51"/>
        <v>4.7465999999999999</v>
      </c>
    </row>
    <row r="119" spans="1:38" x14ac:dyDescent="0.2">
      <c r="U119" s="51"/>
      <c r="W119" s="26"/>
      <c r="X119" s="26"/>
      <c r="Y119" s="26"/>
    </row>
    <row r="120" spans="1:38" x14ac:dyDescent="0.2">
      <c r="U120" s="51"/>
      <c r="W120" s="26"/>
      <c r="X120" s="26"/>
      <c r="Y120" s="26"/>
    </row>
    <row r="121" spans="1:38" x14ac:dyDescent="0.2">
      <c r="U121" s="51"/>
      <c r="W121" s="26"/>
      <c r="X121" s="26"/>
      <c r="Y121" s="26"/>
    </row>
    <row r="122" spans="1:38" x14ac:dyDescent="0.2">
      <c r="T122" s="33"/>
      <c r="U122" s="61"/>
      <c r="V122" s="7"/>
      <c r="W122" s="28"/>
      <c r="X122" s="28"/>
      <c r="Y122" s="28"/>
      <c r="Z122" s="7"/>
      <c r="AA122" s="7"/>
      <c r="AB122" s="7"/>
      <c r="AC122" s="7"/>
      <c r="AD122" s="7"/>
      <c r="AE122" s="7"/>
      <c r="AF122" s="7"/>
      <c r="AG122" s="7"/>
      <c r="AH122" s="7"/>
      <c r="AI122" s="7"/>
      <c r="AJ122" s="7"/>
      <c r="AK122" s="7"/>
      <c r="AL122" s="18"/>
    </row>
    <row r="123" spans="1:38" x14ac:dyDescent="0.2">
      <c r="U123" s="51"/>
      <c r="W123" s="26"/>
      <c r="X123" s="26"/>
      <c r="Y123" s="26"/>
    </row>
    <row r="124" spans="1:38" ht="17" thickBot="1" x14ac:dyDescent="0.25">
      <c r="U124" s="22" t="s">
        <v>134</v>
      </c>
      <c r="V124" s="23" t="s">
        <v>303</v>
      </c>
    </row>
    <row r="125" spans="1:38" x14ac:dyDescent="0.2">
      <c r="U125" t="s">
        <v>216</v>
      </c>
    </row>
    <row r="126" spans="1:38" ht="17" thickBot="1" x14ac:dyDescent="0.25">
      <c r="A126" s="6" t="s">
        <v>100</v>
      </c>
      <c r="B126" t="s">
        <v>256</v>
      </c>
      <c r="J126" s="6" t="s">
        <v>90</v>
      </c>
      <c r="O126" s="53" t="s">
        <v>257</v>
      </c>
      <c r="P126" s="54"/>
      <c r="U126" s="4" t="s">
        <v>217</v>
      </c>
    </row>
    <row r="127" spans="1:38" ht="17" thickBot="1" x14ac:dyDescent="0.25">
      <c r="A127" s="36">
        <v>43833</v>
      </c>
      <c r="B127" s="9" t="s">
        <v>244</v>
      </c>
      <c r="C127" s="10" t="s">
        <v>245</v>
      </c>
      <c r="D127" s="10" t="s">
        <v>246</v>
      </c>
      <c r="E127" s="10" t="s">
        <v>247</v>
      </c>
      <c r="F127" s="10" t="s">
        <v>248</v>
      </c>
      <c r="G127" s="10" t="s">
        <v>249</v>
      </c>
      <c r="H127" s="50"/>
      <c r="I127" s="50"/>
      <c r="J127" s="36">
        <v>43833</v>
      </c>
      <c r="K127" s="9" t="s">
        <v>250</v>
      </c>
      <c r="L127" s="10" t="s">
        <v>251</v>
      </c>
      <c r="M127" s="10" t="s">
        <v>252</v>
      </c>
      <c r="N127" s="10" t="s">
        <v>253</v>
      </c>
      <c r="O127" s="10" t="s">
        <v>254</v>
      </c>
      <c r="P127" s="10" t="s">
        <v>255</v>
      </c>
      <c r="Q127" s="50"/>
    </row>
    <row r="128" spans="1:38" x14ac:dyDescent="0.2">
      <c r="C128">
        <v>168</v>
      </c>
      <c r="D128">
        <v>65</v>
      </c>
      <c r="E128">
        <v>249</v>
      </c>
      <c r="F128">
        <v>232.5</v>
      </c>
      <c r="G128">
        <v>134.5</v>
      </c>
      <c r="K128">
        <v>127.5</v>
      </c>
      <c r="L128">
        <v>108</v>
      </c>
      <c r="M128">
        <v>114</v>
      </c>
      <c r="N128">
        <v>88.5</v>
      </c>
      <c r="O128">
        <v>124</v>
      </c>
      <c r="P128">
        <v>86.5</v>
      </c>
    </row>
    <row r="129" spans="1:38" x14ac:dyDescent="0.2">
      <c r="C129">
        <v>27</v>
      </c>
      <c r="D129">
        <v>83</v>
      </c>
      <c r="E129">
        <v>134.5</v>
      </c>
      <c r="F129">
        <v>143</v>
      </c>
      <c r="G129">
        <v>187</v>
      </c>
      <c r="K129">
        <v>69.5</v>
      </c>
      <c r="L129">
        <v>29</v>
      </c>
      <c r="M129">
        <v>106.5</v>
      </c>
      <c r="N129">
        <v>82</v>
      </c>
      <c r="O129">
        <v>72</v>
      </c>
      <c r="P129">
        <v>58.5</v>
      </c>
      <c r="U129" s="13" t="s">
        <v>146</v>
      </c>
      <c r="V129" s="20"/>
      <c r="W129" s="27">
        <v>0.108</v>
      </c>
      <c r="X129" s="30" t="s">
        <v>7</v>
      </c>
      <c r="Y129" s="29" t="s">
        <v>15</v>
      </c>
    </row>
    <row r="130" spans="1:38" x14ac:dyDescent="0.2">
      <c r="A130" s="2"/>
      <c r="C130">
        <v>49.5</v>
      </c>
      <c r="D130">
        <v>190.5</v>
      </c>
      <c r="E130">
        <v>142.5</v>
      </c>
      <c r="F130">
        <v>106.5</v>
      </c>
      <c r="G130">
        <v>124.5</v>
      </c>
      <c r="J130" s="2"/>
      <c r="K130">
        <v>112.5</v>
      </c>
      <c r="L130">
        <v>106</v>
      </c>
      <c r="M130">
        <v>60.5</v>
      </c>
      <c r="N130">
        <v>83</v>
      </c>
      <c r="O130">
        <v>107.5</v>
      </c>
      <c r="P130">
        <v>172</v>
      </c>
      <c r="R130" s="50"/>
      <c r="U130" s="15" t="s">
        <v>250</v>
      </c>
      <c r="V130">
        <f>SUM(K128:K132)</f>
        <v>387.5</v>
      </c>
      <c r="W130" s="26">
        <f t="shared" ref="W130:W135" si="53">V130*0.108</f>
        <v>41.85</v>
      </c>
      <c r="X130" s="26">
        <f>W130-Y130</f>
        <v>37.664999999999999</v>
      </c>
      <c r="Y130" s="24">
        <f>W130*0.1</f>
        <v>4.1850000000000005</v>
      </c>
    </row>
    <row r="131" spans="1:38" ht="17" thickBot="1" x14ac:dyDescent="0.25">
      <c r="C131">
        <v>162</v>
      </c>
      <c r="D131">
        <v>136</v>
      </c>
      <c r="E131">
        <v>161.5</v>
      </c>
      <c r="F131">
        <v>174</v>
      </c>
      <c r="G131">
        <v>198.5</v>
      </c>
      <c r="K131">
        <v>78</v>
      </c>
      <c r="L131">
        <v>68</v>
      </c>
      <c r="M131">
        <v>69</v>
      </c>
      <c r="O131">
        <v>90</v>
      </c>
      <c r="P131">
        <v>129.5</v>
      </c>
      <c r="U131" s="15" t="s">
        <v>251</v>
      </c>
      <c r="V131">
        <f>SUM(L128:L132)</f>
        <v>398</v>
      </c>
      <c r="W131" s="26">
        <f t="shared" si="53"/>
        <v>42.984000000000002</v>
      </c>
      <c r="X131" s="26">
        <f t="shared" ref="X131:X135" si="54">W131-Y131</f>
        <v>38.685600000000001</v>
      </c>
      <c r="Y131" s="24">
        <f t="shared" ref="Y131:Y135" si="55">W131*0.1</f>
        <v>4.2984</v>
      </c>
    </row>
    <row r="132" spans="1:38" ht="17" thickBot="1" x14ac:dyDescent="0.25">
      <c r="E132">
        <v>48.5</v>
      </c>
      <c r="L132">
        <v>87</v>
      </c>
      <c r="M132">
        <v>89.5</v>
      </c>
      <c r="O132">
        <v>45.5</v>
      </c>
      <c r="Q132" s="11" t="s">
        <v>102</v>
      </c>
      <c r="U132" s="15" t="s">
        <v>252</v>
      </c>
      <c r="V132">
        <f>SUM(M128:M132)</f>
        <v>439.5</v>
      </c>
      <c r="W132" s="26">
        <f t="shared" si="53"/>
        <v>47.466000000000001</v>
      </c>
      <c r="X132" s="26">
        <f t="shared" si="54"/>
        <v>42.7194</v>
      </c>
      <c r="Y132" s="24">
        <f t="shared" si="55"/>
        <v>4.7465999999999999</v>
      </c>
    </row>
    <row r="133" spans="1:38" ht="17" thickBot="1" x14ac:dyDescent="0.25">
      <c r="E133">
        <v>179.5</v>
      </c>
      <c r="H133" s="11" t="s">
        <v>102</v>
      </c>
      <c r="I133" s="1"/>
      <c r="J133" s="1" t="s">
        <v>101</v>
      </c>
      <c r="K133" s="1">
        <f t="shared" ref="K133:O133" si="56">AVERAGE(K128:K132)</f>
        <v>96.875</v>
      </c>
      <c r="L133" s="1">
        <f t="shared" si="56"/>
        <v>79.599999999999994</v>
      </c>
      <c r="M133" s="1">
        <f t="shared" si="56"/>
        <v>87.9</v>
      </c>
      <c r="N133" s="1">
        <f t="shared" si="56"/>
        <v>84.5</v>
      </c>
      <c r="O133" s="1">
        <f t="shared" si="56"/>
        <v>87.8</v>
      </c>
      <c r="P133" s="1">
        <f>AVERAGE(P128:P132)</f>
        <v>111.625</v>
      </c>
      <c r="Q133" s="12">
        <f>AVERAGE(K133:P133)</f>
        <v>91.383333333333326</v>
      </c>
      <c r="U133" s="15" t="s">
        <v>253</v>
      </c>
      <c r="V133">
        <f>SUM(N128:N132)</f>
        <v>253.5</v>
      </c>
      <c r="W133" s="26">
        <f t="shared" si="53"/>
        <v>27.378</v>
      </c>
      <c r="X133" s="26">
        <f t="shared" si="54"/>
        <v>24.6402</v>
      </c>
      <c r="Y133" s="24">
        <f t="shared" si="55"/>
        <v>2.7378</v>
      </c>
    </row>
    <row r="134" spans="1:38" ht="17" thickBot="1" x14ac:dyDescent="0.25">
      <c r="A134" s="1" t="s">
        <v>101</v>
      </c>
      <c r="B134" s="1" t="e">
        <f>AVERAGE(B128:B132)</f>
        <v>#DIV/0!</v>
      </c>
      <c r="C134" s="1">
        <f>AVERAGE(C128:C133)</f>
        <v>101.625</v>
      </c>
      <c r="D134" s="1">
        <f>AVERAGE(D128:D132)</f>
        <v>118.625</v>
      </c>
      <c r="E134" s="1">
        <f>AVERAGE(E128:E133)</f>
        <v>152.58333333333334</v>
      </c>
      <c r="F134" s="1">
        <f>AVERAGE(F128:F132)</f>
        <v>164</v>
      </c>
      <c r="G134" s="1">
        <f>AVERAGE(G128:G132)</f>
        <v>161.125</v>
      </c>
      <c r="H134" s="12">
        <f>AVERAGE(C134:G134)</f>
        <v>139.59166666666667</v>
      </c>
      <c r="U134" s="15" t="s">
        <v>254</v>
      </c>
      <c r="V134">
        <f>SUM(O128:O132)</f>
        <v>439</v>
      </c>
      <c r="W134" s="26">
        <f t="shared" si="53"/>
        <v>47.411999999999999</v>
      </c>
      <c r="X134" s="26">
        <f t="shared" si="54"/>
        <v>42.6708</v>
      </c>
      <c r="Y134" s="24">
        <f t="shared" si="55"/>
        <v>4.7412000000000001</v>
      </c>
    </row>
    <row r="135" spans="1:38" x14ac:dyDescent="0.2">
      <c r="U135" s="17" t="s">
        <v>255</v>
      </c>
      <c r="V135" s="7">
        <f>SUM(P128:P132)</f>
        <v>446.5</v>
      </c>
      <c r="W135" s="28">
        <f t="shared" si="53"/>
        <v>48.222000000000001</v>
      </c>
      <c r="X135" s="28">
        <f t="shared" si="54"/>
        <v>43.399799999999999</v>
      </c>
      <c r="Y135" s="25">
        <f t="shared" si="55"/>
        <v>4.8222000000000005</v>
      </c>
    </row>
    <row r="136" spans="1:38" x14ac:dyDescent="0.2">
      <c r="R136" s="1"/>
      <c r="U136" s="51"/>
      <c r="W136" s="26"/>
      <c r="X136" s="26"/>
      <c r="Y136" s="26"/>
    </row>
    <row r="137" spans="1:38" x14ac:dyDescent="0.2">
      <c r="U137" s="51"/>
      <c r="W137" s="26"/>
      <c r="X137" s="26"/>
      <c r="Y137" s="26"/>
    </row>
    <row r="138" spans="1:38" x14ac:dyDescent="0.2">
      <c r="U138" s="51"/>
      <c r="W138" s="26"/>
      <c r="X138" s="26"/>
      <c r="Y138" s="26"/>
    </row>
    <row r="139" spans="1:38" x14ac:dyDescent="0.2">
      <c r="T139" s="33"/>
      <c r="U139" s="61"/>
      <c r="V139" s="7"/>
      <c r="W139" s="28"/>
      <c r="X139" s="28"/>
      <c r="Y139" s="28"/>
      <c r="Z139" s="7"/>
      <c r="AA139" s="7"/>
      <c r="AB139" s="7"/>
      <c r="AC139" s="7"/>
      <c r="AD139" s="7"/>
      <c r="AE139" s="7"/>
      <c r="AF139" s="7"/>
      <c r="AG139" s="7"/>
      <c r="AH139" s="7"/>
      <c r="AI139" s="7"/>
      <c r="AJ139" s="7"/>
      <c r="AK139" s="7"/>
      <c r="AL139" s="18"/>
    </row>
    <row r="140" spans="1:38" x14ac:dyDescent="0.2">
      <c r="U140" s="51"/>
      <c r="W140" s="26"/>
      <c r="X140" s="26"/>
      <c r="Y140" s="26"/>
    </row>
    <row r="141" spans="1:38" ht="17" thickBot="1" x14ac:dyDescent="0.25">
      <c r="U141" s="22" t="s">
        <v>134</v>
      </c>
      <c r="V141" s="23" t="s">
        <v>310</v>
      </c>
    </row>
    <row r="142" spans="1:38" x14ac:dyDescent="0.2">
      <c r="U142" t="s">
        <v>216</v>
      </c>
    </row>
    <row r="143" spans="1:38" x14ac:dyDescent="0.2">
      <c r="U143" s="4" t="s">
        <v>217</v>
      </c>
    </row>
    <row r="145" spans="1:38" ht="17" thickBot="1" x14ac:dyDescent="0.25">
      <c r="A145" s="6" t="s">
        <v>100</v>
      </c>
      <c r="B145" t="s">
        <v>256</v>
      </c>
      <c r="J145" s="6" t="s">
        <v>90</v>
      </c>
      <c r="O145" s="53" t="s">
        <v>257</v>
      </c>
      <c r="P145" s="54"/>
    </row>
    <row r="146" spans="1:38" ht="17" thickBot="1" x14ac:dyDescent="0.25">
      <c r="A146" s="36">
        <v>43838</v>
      </c>
      <c r="B146" s="9" t="s">
        <v>244</v>
      </c>
      <c r="C146" s="10" t="s">
        <v>245</v>
      </c>
      <c r="D146" s="10" t="s">
        <v>246</v>
      </c>
      <c r="E146" s="10" t="s">
        <v>247</v>
      </c>
      <c r="F146" s="10" t="s">
        <v>248</v>
      </c>
      <c r="G146" s="10" t="s">
        <v>249</v>
      </c>
      <c r="H146" s="50"/>
      <c r="I146" s="50"/>
      <c r="J146" s="36">
        <v>43838</v>
      </c>
      <c r="K146" s="9" t="s">
        <v>250</v>
      </c>
      <c r="L146" s="10" t="s">
        <v>251</v>
      </c>
      <c r="M146" s="10" t="s">
        <v>252</v>
      </c>
      <c r="N146" s="10" t="s">
        <v>253</v>
      </c>
      <c r="O146" s="10" t="s">
        <v>254</v>
      </c>
      <c r="P146" s="10" t="s">
        <v>255</v>
      </c>
      <c r="Q146" s="50"/>
      <c r="U146" s="13" t="s">
        <v>146</v>
      </c>
      <c r="V146" s="20"/>
      <c r="W146" s="27">
        <v>0.108</v>
      </c>
      <c r="X146" s="30" t="s">
        <v>7</v>
      </c>
      <c r="Y146" s="29" t="s">
        <v>15</v>
      </c>
    </row>
    <row r="147" spans="1:38" x14ac:dyDescent="0.2">
      <c r="C147">
        <v>258.5</v>
      </c>
      <c r="D147">
        <v>191.5</v>
      </c>
      <c r="E147">
        <v>160.5</v>
      </c>
      <c r="F147">
        <v>137.5</v>
      </c>
      <c r="G147">
        <v>138</v>
      </c>
      <c r="K147">
        <v>150.5</v>
      </c>
      <c r="L147">
        <v>127.5</v>
      </c>
      <c r="M147">
        <v>130</v>
      </c>
      <c r="N147">
        <v>98.5</v>
      </c>
      <c r="O147">
        <v>149.5</v>
      </c>
      <c r="P147">
        <v>168.5</v>
      </c>
      <c r="U147" s="15" t="s">
        <v>250</v>
      </c>
      <c r="V147">
        <f>SUM(K147:K151)</f>
        <v>420.5</v>
      </c>
      <c r="W147" s="26">
        <f t="shared" ref="W147:W152" si="57">V147*0.108</f>
        <v>45.414000000000001</v>
      </c>
      <c r="X147" s="26">
        <f>W147-Y147</f>
        <v>40.872599999999998</v>
      </c>
      <c r="Y147" s="24">
        <f>W147*0.1</f>
        <v>4.5414000000000003</v>
      </c>
    </row>
    <row r="148" spans="1:38" x14ac:dyDescent="0.2">
      <c r="C148">
        <v>281.5</v>
      </c>
      <c r="D148">
        <v>79</v>
      </c>
      <c r="E148">
        <v>262</v>
      </c>
      <c r="F148">
        <v>220.5</v>
      </c>
      <c r="G148">
        <v>235.5</v>
      </c>
      <c r="K148">
        <v>130.5</v>
      </c>
      <c r="L148">
        <v>135.5</v>
      </c>
      <c r="M148">
        <v>131.5</v>
      </c>
      <c r="N148">
        <v>95.5</v>
      </c>
      <c r="O148">
        <v>73</v>
      </c>
      <c r="P148">
        <v>89</v>
      </c>
      <c r="U148" s="15" t="s">
        <v>251</v>
      </c>
      <c r="V148">
        <f>SUM(L147:L151)</f>
        <v>448.5</v>
      </c>
      <c r="W148" s="26">
        <f t="shared" si="57"/>
        <v>48.438000000000002</v>
      </c>
      <c r="X148" s="26">
        <f t="shared" ref="X148:X152" si="58">W148-Y148</f>
        <v>43.594200000000001</v>
      </c>
      <c r="Y148" s="24">
        <f t="shared" ref="Y148:Y152" si="59">W148*0.1</f>
        <v>4.8438000000000008</v>
      </c>
    </row>
    <row r="149" spans="1:38" x14ac:dyDescent="0.2">
      <c r="A149" s="2"/>
      <c r="C149">
        <v>60</v>
      </c>
      <c r="D149">
        <v>124</v>
      </c>
      <c r="E149">
        <v>38</v>
      </c>
      <c r="F149">
        <v>107.5</v>
      </c>
      <c r="G149">
        <v>200.5</v>
      </c>
      <c r="J149" s="2"/>
      <c r="K149">
        <v>74</v>
      </c>
      <c r="L149">
        <v>84</v>
      </c>
      <c r="M149">
        <v>100</v>
      </c>
      <c r="N149">
        <v>90.5</v>
      </c>
      <c r="O149">
        <v>120</v>
      </c>
      <c r="P149">
        <v>72</v>
      </c>
      <c r="U149" s="15" t="s">
        <v>252</v>
      </c>
      <c r="V149">
        <f>SUM(M147:M151)</f>
        <v>498</v>
      </c>
      <c r="W149" s="26">
        <f t="shared" si="57"/>
        <v>53.783999999999999</v>
      </c>
      <c r="X149" s="26">
        <f t="shared" si="58"/>
        <v>48.4056</v>
      </c>
      <c r="Y149" s="24">
        <f t="shared" si="59"/>
        <v>5.3784000000000001</v>
      </c>
    </row>
    <row r="150" spans="1:38" ht="17" thickBot="1" x14ac:dyDescent="0.25">
      <c r="D150">
        <v>57.5</v>
      </c>
      <c r="E150">
        <v>138</v>
      </c>
      <c r="F150">
        <v>166</v>
      </c>
      <c r="G150">
        <v>129</v>
      </c>
      <c r="K150">
        <v>65.5</v>
      </c>
      <c r="L150">
        <v>30</v>
      </c>
      <c r="M150">
        <v>70</v>
      </c>
      <c r="O150">
        <v>91</v>
      </c>
      <c r="P150">
        <v>203</v>
      </c>
      <c r="R150" s="50"/>
      <c r="U150" s="15" t="s">
        <v>253</v>
      </c>
      <c r="V150">
        <f>SUM(N147:N151)</f>
        <v>284.5</v>
      </c>
      <c r="W150" s="26">
        <f t="shared" si="57"/>
        <v>30.725999999999999</v>
      </c>
      <c r="X150" s="26">
        <f t="shared" si="58"/>
        <v>27.653399999999998</v>
      </c>
      <c r="Y150" s="24">
        <f t="shared" si="59"/>
        <v>3.0726</v>
      </c>
    </row>
    <row r="151" spans="1:38" ht="17" thickBot="1" x14ac:dyDescent="0.25">
      <c r="E151">
        <v>133.5</v>
      </c>
      <c r="L151">
        <v>71.5</v>
      </c>
      <c r="M151">
        <v>66.5</v>
      </c>
      <c r="O151">
        <v>39.5</v>
      </c>
      <c r="Q151" s="11" t="s">
        <v>102</v>
      </c>
      <c r="U151" s="15" t="s">
        <v>254</v>
      </c>
      <c r="V151">
        <f>SUM(O147:O151)</f>
        <v>473</v>
      </c>
      <c r="W151" s="26">
        <f t="shared" si="57"/>
        <v>51.083999999999996</v>
      </c>
      <c r="X151" s="26">
        <f t="shared" si="58"/>
        <v>45.9756</v>
      </c>
      <c r="Y151" s="24">
        <f t="shared" si="59"/>
        <v>5.1083999999999996</v>
      </c>
    </row>
    <row r="152" spans="1:38" ht="17" thickBot="1" x14ac:dyDescent="0.25">
      <c r="E152">
        <v>116</v>
      </c>
      <c r="H152" s="11" t="s">
        <v>102</v>
      </c>
      <c r="I152" s="1"/>
      <c r="J152" s="1" t="s">
        <v>101</v>
      </c>
      <c r="K152" s="1">
        <f t="shared" ref="K152:O152" si="60">AVERAGE(K147:K151)</f>
        <v>105.125</v>
      </c>
      <c r="L152" s="1">
        <f t="shared" si="60"/>
        <v>89.7</v>
      </c>
      <c r="M152" s="1">
        <f t="shared" si="60"/>
        <v>99.6</v>
      </c>
      <c r="N152" s="1">
        <f t="shared" si="60"/>
        <v>94.833333333333329</v>
      </c>
      <c r="O152" s="1">
        <f t="shared" si="60"/>
        <v>94.6</v>
      </c>
      <c r="P152" s="1">
        <f>AVERAGE(P147:P151)</f>
        <v>133.125</v>
      </c>
      <c r="Q152" s="12">
        <f>AVERAGE(K152:P152)</f>
        <v>102.83055555555553</v>
      </c>
      <c r="U152" s="17" t="s">
        <v>255</v>
      </c>
      <c r="V152" s="7">
        <f>SUM(P147:P151)</f>
        <v>532.5</v>
      </c>
      <c r="W152" s="28">
        <f t="shared" si="57"/>
        <v>57.51</v>
      </c>
      <c r="X152" s="28">
        <f t="shared" si="58"/>
        <v>51.759</v>
      </c>
      <c r="Y152" s="25">
        <f t="shared" si="59"/>
        <v>5.7510000000000003</v>
      </c>
    </row>
    <row r="153" spans="1:38" ht="17" thickBot="1" x14ac:dyDescent="0.25">
      <c r="A153" s="1" t="s">
        <v>101</v>
      </c>
      <c r="B153" s="1" t="e">
        <f>AVERAGE(B147:B151)</f>
        <v>#DIV/0!</v>
      </c>
      <c r="C153" s="1">
        <f>AVERAGE(C147:C152)</f>
        <v>200</v>
      </c>
      <c r="D153" s="1">
        <f>AVERAGE(D147:D151)</f>
        <v>113</v>
      </c>
      <c r="E153" s="1">
        <f>AVERAGE(E147:E152)</f>
        <v>141.33333333333334</v>
      </c>
      <c r="F153" s="1">
        <f>AVERAGE(F147:F151)</f>
        <v>157.875</v>
      </c>
      <c r="G153" s="1">
        <f>AVERAGE(G147:G151)</f>
        <v>175.75</v>
      </c>
      <c r="H153" s="12">
        <f>AVERAGE(C153:G153)</f>
        <v>157.59166666666667</v>
      </c>
      <c r="U153" s="51"/>
      <c r="W153" s="26"/>
      <c r="X153" s="26"/>
      <c r="Y153" s="26"/>
    </row>
    <row r="154" spans="1:38" x14ac:dyDescent="0.2">
      <c r="U154" s="51"/>
      <c r="W154" s="26"/>
      <c r="X154" s="26"/>
      <c r="Y154" s="26"/>
    </row>
    <row r="155" spans="1:38" x14ac:dyDescent="0.2">
      <c r="K155" s="1"/>
      <c r="U155" s="51"/>
      <c r="W155" s="26"/>
      <c r="X155" s="26"/>
      <c r="Y155" s="26"/>
    </row>
    <row r="156" spans="1:38" x14ac:dyDescent="0.2">
      <c r="A156" s="1"/>
      <c r="B156" s="1"/>
      <c r="C156" s="1"/>
      <c r="D156" s="1"/>
      <c r="E156" s="1"/>
      <c r="F156" s="1"/>
      <c r="G156" s="1"/>
      <c r="H156" s="1"/>
      <c r="I156" s="1"/>
      <c r="J156" s="1"/>
      <c r="K156" s="1"/>
      <c r="M156" s="1"/>
      <c r="N156" s="1"/>
      <c r="O156" s="1"/>
      <c r="P156" s="1"/>
      <c r="Q156" s="1"/>
      <c r="R156" s="1"/>
      <c r="T156" s="33"/>
      <c r="U156" s="61"/>
      <c r="V156" s="7"/>
      <c r="W156" s="28"/>
      <c r="X156" s="28"/>
      <c r="Y156" s="28"/>
      <c r="Z156" s="7"/>
      <c r="AA156" s="7"/>
      <c r="AB156" s="7"/>
      <c r="AC156" s="7"/>
      <c r="AD156" s="7"/>
      <c r="AE156" s="7"/>
      <c r="AF156" s="7"/>
      <c r="AG156" s="7"/>
      <c r="AH156" s="7"/>
      <c r="AI156" s="7"/>
      <c r="AJ156" s="7"/>
      <c r="AK156" s="7"/>
      <c r="AL156" s="18"/>
    </row>
    <row r="157" spans="1:38" x14ac:dyDescent="0.2">
      <c r="U157" s="51"/>
      <c r="W157" s="26"/>
      <c r="X157" s="26"/>
      <c r="Y157" s="26"/>
    </row>
    <row r="158" spans="1:38" ht="17" thickBot="1" x14ac:dyDescent="0.25">
      <c r="U158" s="22" t="s">
        <v>134</v>
      </c>
      <c r="V158" s="23" t="s">
        <v>434</v>
      </c>
    </row>
    <row r="159" spans="1:38" x14ac:dyDescent="0.2">
      <c r="U159" t="s">
        <v>216</v>
      </c>
    </row>
    <row r="160" spans="1:38" x14ac:dyDescent="0.2">
      <c r="U160" s="4" t="s">
        <v>217</v>
      </c>
    </row>
    <row r="162" spans="1:38" ht="17" thickBot="1" x14ac:dyDescent="0.25">
      <c r="A162" s="6" t="s">
        <v>100</v>
      </c>
      <c r="B162" t="s">
        <v>256</v>
      </c>
      <c r="J162" s="6" t="s">
        <v>90</v>
      </c>
      <c r="O162" s="53" t="s">
        <v>257</v>
      </c>
      <c r="P162" s="54"/>
    </row>
    <row r="163" spans="1:38" ht="17" thickBot="1" x14ac:dyDescent="0.25">
      <c r="A163" s="36">
        <v>43845</v>
      </c>
      <c r="B163" s="9" t="s">
        <v>244</v>
      </c>
      <c r="C163" s="10" t="s">
        <v>245</v>
      </c>
      <c r="D163" s="10" t="s">
        <v>246</v>
      </c>
      <c r="E163" s="10" t="s">
        <v>247</v>
      </c>
      <c r="F163" s="10" t="s">
        <v>248</v>
      </c>
      <c r="G163" s="10" t="s">
        <v>249</v>
      </c>
      <c r="H163" s="50"/>
      <c r="I163" s="50"/>
      <c r="J163" s="36">
        <v>43845</v>
      </c>
      <c r="K163" s="9" t="s">
        <v>250</v>
      </c>
      <c r="L163" s="10" t="s">
        <v>251</v>
      </c>
      <c r="M163" s="10" t="s">
        <v>252</v>
      </c>
      <c r="N163" s="10" t="s">
        <v>253</v>
      </c>
      <c r="O163" s="10" t="s">
        <v>254</v>
      </c>
      <c r="P163" s="10" t="s">
        <v>255</v>
      </c>
      <c r="Q163" s="50"/>
      <c r="U163" s="13" t="s">
        <v>146</v>
      </c>
      <c r="V163" s="20"/>
      <c r="W163" s="27">
        <v>0.108</v>
      </c>
      <c r="X163" s="30" t="s">
        <v>7</v>
      </c>
      <c r="Y163" s="29" t="s">
        <v>15</v>
      </c>
    </row>
    <row r="164" spans="1:38" x14ac:dyDescent="0.2">
      <c r="C164">
        <v>246.5</v>
      </c>
      <c r="D164">
        <v>71</v>
      </c>
      <c r="E164">
        <v>126</v>
      </c>
      <c r="F164">
        <v>226.5</v>
      </c>
      <c r="G164">
        <v>215.5</v>
      </c>
      <c r="K164">
        <v>70</v>
      </c>
      <c r="L164">
        <v>66</v>
      </c>
      <c r="M164">
        <v>128</v>
      </c>
      <c r="N164">
        <v>105</v>
      </c>
      <c r="O164">
        <v>99.5</v>
      </c>
      <c r="P164">
        <v>46</v>
      </c>
      <c r="U164" s="15" t="s">
        <v>250</v>
      </c>
      <c r="V164">
        <f>SUM(K164:K168)</f>
        <v>424</v>
      </c>
      <c r="W164" s="26">
        <f t="shared" ref="W164:W169" si="61">V164*0.108</f>
        <v>45.792000000000002</v>
      </c>
      <c r="X164" s="26">
        <f>W164-Y164</f>
        <v>41.212800000000001</v>
      </c>
      <c r="Y164" s="24">
        <f>W164*0.1</f>
        <v>4.5792000000000002</v>
      </c>
    </row>
    <row r="165" spans="1:38" x14ac:dyDescent="0.2">
      <c r="C165">
        <v>271.5</v>
      </c>
      <c r="D165">
        <v>187</v>
      </c>
      <c r="E165">
        <v>128.5</v>
      </c>
      <c r="F165">
        <v>171.5</v>
      </c>
      <c r="G165">
        <v>255</v>
      </c>
      <c r="K165">
        <v>154.5</v>
      </c>
      <c r="L165">
        <v>149</v>
      </c>
      <c r="M165">
        <v>126</v>
      </c>
      <c r="N165">
        <v>91</v>
      </c>
      <c r="O165">
        <v>75</v>
      </c>
      <c r="P165">
        <v>155</v>
      </c>
      <c r="U165" s="15" t="s">
        <v>251</v>
      </c>
      <c r="V165">
        <f>SUM(L164:L168)</f>
        <v>444</v>
      </c>
      <c r="W165" s="26">
        <f t="shared" si="61"/>
        <v>47.951999999999998</v>
      </c>
      <c r="X165" s="26">
        <f t="shared" ref="X165:X169" si="62">W165-Y165</f>
        <v>43.156799999999997</v>
      </c>
      <c r="Y165" s="24">
        <f t="shared" ref="Y165:Y169" si="63">W165*0.1</f>
        <v>4.7952000000000004</v>
      </c>
    </row>
    <row r="166" spans="1:38" x14ac:dyDescent="0.2">
      <c r="A166" s="2"/>
      <c r="C166">
        <v>251.5</v>
      </c>
      <c r="D166">
        <v>126</v>
      </c>
      <c r="E166">
        <v>33.5</v>
      </c>
      <c r="F166">
        <v>104.5</v>
      </c>
      <c r="G166">
        <v>141</v>
      </c>
      <c r="J166" s="2"/>
      <c r="K166">
        <v>136</v>
      </c>
      <c r="L166">
        <v>83</v>
      </c>
      <c r="M166">
        <v>137.5</v>
      </c>
      <c r="N166">
        <v>91.5</v>
      </c>
      <c r="O166">
        <v>111</v>
      </c>
      <c r="P166">
        <v>72.5</v>
      </c>
      <c r="U166" s="15" t="s">
        <v>252</v>
      </c>
      <c r="V166">
        <f>SUM(M164:M168)</f>
        <v>524.5</v>
      </c>
      <c r="W166" s="26">
        <f t="shared" si="61"/>
        <v>56.646000000000001</v>
      </c>
      <c r="X166" s="26">
        <f t="shared" si="62"/>
        <v>50.981400000000001</v>
      </c>
      <c r="Y166" s="24">
        <f t="shared" si="63"/>
        <v>5.6646000000000001</v>
      </c>
    </row>
    <row r="167" spans="1:38" ht="17" thickBot="1" x14ac:dyDescent="0.25">
      <c r="C167">
        <v>50.5</v>
      </c>
      <c r="D167">
        <v>53</v>
      </c>
      <c r="E167">
        <v>138</v>
      </c>
      <c r="F167">
        <v>132.5</v>
      </c>
      <c r="G167">
        <v>133.5</v>
      </c>
      <c r="K167">
        <v>63.5</v>
      </c>
      <c r="L167">
        <v>146</v>
      </c>
      <c r="M167">
        <v>67</v>
      </c>
      <c r="O167">
        <v>61.5</v>
      </c>
      <c r="P167">
        <v>186</v>
      </c>
      <c r="U167" s="15" t="s">
        <v>253</v>
      </c>
      <c r="V167">
        <f>SUM(N164:N168)</f>
        <v>287.5</v>
      </c>
      <c r="W167" s="26">
        <f t="shared" si="61"/>
        <v>31.05</v>
      </c>
      <c r="X167" s="26">
        <f t="shared" si="62"/>
        <v>27.945</v>
      </c>
      <c r="Y167" s="24">
        <f t="shared" si="63"/>
        <v>3.1050000000000004</v>
      </c>
    </row>
    <row r="168" spans="1:38" ht="17" thickBot="1" x14ac:dyDescent="0.25">
      <c r="E168">
        <v>143.5</v>
      </c>
      <c r="M168">
        <v>66</v>
      </c>
      <c r="Q168" s="11" t="s">
        <v>102</v>
      </c>
      <c r="U168" s="15" t="s">
        <v>254</v>
      </c>
      <c r="V168">
        <f>SUM(O164:O168)</f>
        <v>347</v>
      </c>
      <c r="W168" s="26">
        <f t="shared" si="61"/>
        <v>37.475999999999999</v>
      </c>
      <c r="X168" s="26">
        <f t="shared" si="62"/>
        <v>33.728400000000001</v>
      </c>
      <c r="Y168" s="24">
        <f t="shared" si="63"/>
        <v>3.7476000000000003</v>
      </c>
    </row>
    <row r="169" spans="1:38" ht="17" thickBot="1" x14ac:dyDescent="0.25">
      <c r="H169" s="11" t="s">
        <v>102</v>
      </c>
      <c r="I169" s="1"/>
      <c r="J169" s="1" t="s">
        <v>101</v>
      </c>
      <c r="K169" s="1">
        <f t="shared" ref="K169:O169" si="64">AVERAGE(K164:K168)</f>
        <v>106</v>
      </c>
      <c r="L169" s="1">
        <f t="shared" si="64"/>
        <v>111</v>
      </c>
      <c r="M169" s="1">
        <f t="shared" si="64"/>
        <v>104.9</v>
      </c>
      <c r="N169" s="1">
        <f t="shared" si="64"/>
        <v>95.833333333333329</v>
      </c>
      <c r="O169" s="1">
        <f t="shared" si="64"/>
        <v>86.75</v>
      </c>
      <c r="P169" s="1">
        <f>AVERAGE(P164:P168)</f>
        <v>114.875</v>
      </c>
      <c r="Q169" s="12">
        <f>AVERAGE(K169:P169)</f>
        <v>103.22638888888889</v>
      </c>
      <c r="R169" s="50"/>
      <c r="U169" s="17" t="s">
        <v>255</v>
      </c>
      <c r="V169" s="7">
        <f>SUM(P164:P168)</f>
        <v>459.5</v>
      </c>
      <c r="W169" s="28">
        <f t="shared" si="61"/>
        <v>49.625999999999998</v>
      </c>
      <c r="X169" s="28">
        <f t="shared" si="62"/>
        <v>44.663399999999996</v>
      </c>
      <c r="Y169" s="25">
        <f t="shared" si="63"/>
        <v>4.9626000000000001</v>
      </c>
    </row>
    <row r="170" spans="1:38" ht="17" thickBot="1" x14ac:dyDescent="0.25">
      <c r="A170" s="1" t="s">
        <v>101</v>
      </c>
      <c r="B170" s="1" t="e">
        <f>AVERAGE(B164:B168)</f>
        <v>#DIV/0!</v>
      </c>
      <c r="C170" s="1">
        <f>AVERAGE(C164:C169)</f>
        <v>205</v>
      </c>
      <c r="D170" s="1">
        <f>AVERAGE(D164:D168)</f>
        <v>109.25</v>
      </c>
      <c r="E170" s="1">
        <f>AVERAGE(E164:E169)</f>
        <v>113.9</v>
      </c>
      <c r="F170" s="1">
        <f>AVERAGE(F164:F168)</f>
        <v>158.75</v>
      </c>
      <c r="G170" s="1">
        <f>AVERAGE(G164:G168)</f>
        <v>186.25</v>
      </c>
      <c r="H170" s="12">
        <f>AVERAGE(C170:G170)</f>
        <v>154.63</v>
      </c>
      <c r="U170" s="51"/>
      <c r="W170" s="26"/>
      <c r="X170" s="26"/>
      <c r="Y170" s="26"/>
    </row>
    <row r="171" spans="1:38" x14ac:dyDescent="0.2">
      <c r="U171" s="51"/>
      <c r="W171" s="26"/>
      <c r="X171" s="26"/>
      <c r="Y171" s="26"/>
    </row>
    <row r="172" spans="1:38" x14ac:dyDescent="0.2">
      <c r="U172" s="51"/>
      <c r="W172" s="26"/>
      <c r="X172" s="26"/>
      <c r="Y172" s="26"/>
    </row>
    <row r="173" spans="1:38" x14ac:dyDescent="0.2">
      <c r="T173" s="33"/>
      <c r="U173" s="61"/>
      <c r="V173" s="7"/>
      <c r="W173" s="28"/>
      <c r="X173" s="28"/>
      <c r="Y173" s="28"/>
      <c r="Z173" s="7"/>
      <c r="AA173" s="7"/>
      <c r="AB173" s="7"/>
      <c r="AC173" s="7"/>
      <c r="AD173" s="7"/>
      <c r="AE173" s="7"/>
      <c r="AF173" s="7"/>
      <c r="AG173" s="7"/>
      <c r="AH173" s="7"/>
      <c r="AI173" s="7"/>
      <c r="AJ173" s="7"/>
      <c r="AK173" s="7"/>
      <c r="AL173" s="18"/>
    </row>
    <row r="174" spans="1:38" x14ac:dyDescent="0.2">
      <c r="K174" s="1"/>
      <c r="U174" s="51"/>
      <c r="W174" s="26"/>
      <c r="X174" s="26"/>
      <c r="Y174" s="26"/>
    </row>
    <row r="175" spans="1:38" ht="17" thickBot="1" x14ac:dyDescent="0.25">
      <c r="A175" s="1"/>
      <c r="B175" s="1"/>
      <c r="C175" s="1"/>
      <c r="D175" s="1"/>
      <c r="E175" s="1"/>
      <c r="F175" s="1"/>
      <c r="G175" s="1"/>
      <c r="H175" s="1"/>
      <c r="I175" s="1"/>
      <c r="J175" s="1"/>
      <c r="K175" s="1"/>
      <c r="M175" s="1"/>
      <c r="N175" s="1"/>
      <c r="O175" s="1"/>
      <c r="P175" s="1"/>
      <c r="Q175" s="1"/>
      <c r="R175" s="1"/>
      <c r="U175" s="22" t="s">
        <v>134</v>
      </c>
      <c r="V175" s="23" t="s">
        <v>436</v>
      </c>
    </row>
    <row r="176" spans="1:38" x14ac:dyDescent="0.2">
      <c r="U176" t="s">
        <v>216</v>
      </c>
    </row>
    <row r="177" spans="1:38" x14ac:dyDescent="0.2">
      <c r="U177" s="4" t="s">
        <v>217</v>
      </c>
    </row>
    <row r="180" spans="1:38" x14ac:dyDescent="0.2">
      <c r="U180" s="13" t="s">
        <v>146</v>
      </c>
      <c r="V180" s="20"/>
      <c r="W180" s="27">
        <v>0.108</v>
      </c>
      <c r="X180" s="30" t="s">
        <v>7</v>
      </c>
      <c r="Y180" s="29" t="s">
        <v>15</v>
      </c>
    </row>
    <row r="181" spans="1:38" ht="17" thickBot="1" x14ac:dyDescent="0.25">
      <c r="A181" s="6" t="s">
        <v>100</v>
      </c>
      <c r="B181" t="s">
        <v>256</v>
      </c>
      <c r="J181" s="6" t="s">
        <v>90</v>
      </c>
      <c r="O181" s="53" t="s">
        <v>257</v>
      </c>
      <c r="P181" s="54"/>
      <c r="U181" s="15" t="s">
        <v>250</v>
      </c>
      <c r="V181">
        <f>SUM(K183:K187)</f>
        <v>391.5</v>
      </c>
      <c r="W181" s="26">
        <f t="shared" ref="W181:W186" si="65">V181*0.108</f>
        <v>42.281999999999996</v>
      </c>
      <c r="X181" s="26">
        <f>W181-Y181</f>
        <v>38.053799999999995</v>
      </c>
      <c r="Y181" s="24">
        <f>W181*0.1</f>
        <v>4.2282000000000002</v>
      </c>
    </row>
    <row r="182" spans="1:38" ht="17" thickBot="1" x14ac:dyDescent="0.25">
      <c r="A182" s="36">
        <v>43852</v>
      </c>
      <c r="B182" s="9" t="s">
        <v>244</v>
      </c>
      <c r="C182" s="10" t="s">
        <v>245</v>
      </c>
      <c r="D182" s="10" t="s">
        <v>246</v>
      </c>
      <c r="E182" s="10" t="s">
        <v>247</v>
      </c>
      <c r="F182" s="10" t="s">
        <v>248</v>
      </c>
      <c r="G182" s="10" t="s">
        <v>249</v>
      </c>
      <c r="H182" s="50"/>
      <c r="I182" s="50"/>
      <c r="J182" s="36">
        <v>43852</v>
      </c>
      <c r="K182" s="9" t="s">
        <v>250</v>
      </c>
      <c r="L182" s="10" t="s">
        <v>251</v>
      </c>
      <c r="M182" s="10" t="s">
        <v>252</v>
      </c>
      <c r="N182" s="10" t="s">
        <v>253</v>
      </c>
      <c r="O182" s="10" t="s">
        <v>254</v>
      </c>
      <c r="P182" s="10" t="s">
        <v>255</v>
      </c>
      <c r="Q182" s="50"/>
      <c r="U182" s="15" t="s">
        <v>251</v>
      </c>
      <c r="V182">
        <f>SUM(L183:L187)</f>
        <v>397</v>
      </c>
      <c r="W182" s="26">
        <f t="shared" si="65"/>
        <v>42.875999999999998</v>
      </c>
      <c r="X182" s="26">
        <f t="shared" ref="X182:X186" si="66">W182-Y182</f>
        <v>38.5884</v>
      </c>
      <c r="Y182" s="24">
        <f t="shared" ref="Y182:Y186" si="67">W182*0.1</f>
        <v>4.2876000000000003</v>
      </c>
    </row>
    <row r="183" spans="1:38" x14ac:dyDescent="0.2">
      <c r="C183">
        <v>204</v>
      </c>
      <c r="D183">
        <v>48.5</v>
      </c>
      <c r="E183">
        <v>98.5</v>
      </c>
      <c r="F183">
        <v>196</v>
      </c>
      <c r="G183">
        <v>183</v>
      </c>
      <c r="K183">
        <v>70.5</v>
      </c>
      <c r="L183">
        <v>125</v>
      </c>
      <c r="M183">
        <v>57</v>
      </c>
      <c r="N183">
        <v>79.5</v>
      </c>
      <c r="O183">
        <v>99</v>
      </c>
      <c r="P183">
        <v>171</v>
      </c>
      <c r="U183" s="15" t="s">
        <v>252</v>
      </c>
      <c r="V183">
        <f>SUM(M183:M187)</f>
        <v>456.5</v>
      </c>
      <c r="W183" s="26">
        <f t="shared" si="65"/>
        <v>49.302</v>
      </c>
      <c r="X183" s="26">
        <f t="shared" si="66"/>
        <v>44.3718</v>
      </c>
      <c r="Y183" s="24">
        <f t="shared" si="67"/>
        <v>4.9302000000000001</v>
      </c>
    </row>
    <row r="184" spans="1:38" x14ac:dyDescent="0.2">
      <c r="C184">
        <v>235</v>
      </c>
      <c r="D184">
        <v>108</v>
      </c>
      <c r="E184">
        <v>115.5</v>
      </c>
      <c r="F184">
        <v>166.5</v>
      </c>
      <c r="G184">
        <v>116</v>
      </c>
      <c r="K184">
        <v>135</v>
      </c>
      <c r="L184">
        <v>137.5</v>
      </c>
      <c r="M184">
        <v>58.5</v>
      </c>
      <c r="N184">
        <v>100</v>
      </c>
      <c r="O184">
        <v>67</v>
      </c>
      <c r="P184">
        <v>144.5</v>
      </c>
      <c r="U184" s="15" t="s">
        <v>253</v>
      </c>
      <c r="V184">
        <f>SUM(N183:N187)</f>
        <v>261.5</v>
      </c>
      <c r="W184" s="26">
        <f t="shared" si="65"/>
        <v>28.242000000000001</v>
      </c>
      <c r="X184" s="26">
        <f t="shared" si="66"/>
        <v>25.4178</v>
      </c>
      <c r="Y184" s="24">
        <f t="shared" si="67"/>
        <v>2.8242000000000003</v>
      </c>
    </row>
    <row r="185" spans="1:38" x14ac:dyDescent="0.2">
      <c r="A185" s="2"/>
      <c r="C185">
        <v>43</v>
      </c>
      <c r="D185">
        <v>173.5</v>
      </c>
      <c r="E185">
        <v>121</v>
      </c>
      <c r="F185">
        <v>107</v>
      </c>
      <c r="G185">
        <v>231.5</v>
      </c>
      <c r="J185" s="2"/>
      <c r="K185">
        <v>131</v>
      </c>
      <c r="L185">
        <v>59</v>
      </c>
      <c r="M185">
        <v>113.5</v>
      </c>
      <c r="N185">
        <v>82</v>
      </c>
      <c r="O185">
        <v>56</v>
      </c>
      <c r="P185">
        <v>62.5</v>
      </c>
      <c r="R185" s="50"/>
      <c r="U185" s="15" t="s">
        <v>254</v>
      </c>
      <c r="V185">
        <f>SUM(O183:O187)</f>
        <v>335</v>
      </c>
      <c r="W185" s="26">
        <f t="shared" si="65"/>
        <v>36.18</v>
      </c>
      <c r="X185" s="26">
        <f t="shared" si="66"/>
        <v>32.561999999999998</v>
      </c>
      <c r="Y185" s="24">
        <f t="shared" si="67"/>
        <v>3.6180000000000003</v>
      </c>
    </row>
    <row r="186" spans="1:38" ht="17" thickBot="1" x14ac:dyDescent="0.25">
      <c r="C186">
        <v>231</v>
      </c>
      <c r="D186">
        <v>65</v>
      </c>
      <c r="E186">
        <v>135.5</v>
      </c>
      <c r="F186">
        <v>102</v>
      </c>
      <c r="G186">
        <v>116</v>
      </c>
      <c r="K186">
        <v>55</v>
      </c>
      <c r="L186">
        <v>75.5</v>
      </c>
      <c r="M186">
        <v>117.5</v>
      </c>
      <c r="O186">
        <v>113</v>
      </c>
      <c r="P186">
        <v>40.5</v>
      </c>
      <c r="U186" s="17" t="s">
        <v>255</v>
      </c>
      <c r="V186" s="7">
        <f>SUM(P183:P187)</f>
        <v>418.5</v>
      </c>
      <c r="W186" s="28">
        <f t="shared" si="65"/>
        <v>45.198</v>
      </c>
      <c r="X186" s="28">
        <f t="shared" si="66"/>
        <v>40.678200000000004</v>
      </c>
      <c r="Y186" s="25">
        <f t="shared" si="67"/>
        <v>4.5198</v>
      </c>
    </row>
    <row r="187" spans="1:38" ht="17" thickBot="1" x14ac:dyDescent="0.25">
      <c r="E187">
        <v>32</v>
      </c>
      <c r="M187">
        <v>110</v>
      </c>
      <c r="Q187" s="11" t="s">
        <v>102</v>
      </c>
      <c r="U187" s="51"/>
      <c r="W187" s="52"/>
      <c r="X187" s="46"/>
      <c r="Y187" s="46"/>
    </row>
    <row r="188" spans="1:38" ht="17" thickBot="1" x14ac:dyDescent="0.25">
      <c r="H188" s="11" t="s">
        <v>102</v>
      </c>
      <c r="I188" s="1"/>
      <c r="J188" s="1" t="s">
        <v>101</v>
      </c>
      <c r="K188" s="1">
        <f t="shared" ref="K188:O188" si="68">AVERAGE(K183:K187)</f>
        <v>97.875</v>
      </c>
      <c r="L188" s="1">
        <f t="shared" si="68"/>
        <v>99.25</v>
      </c>
      <c r="M188" s="1">
        <f t="shared" si="68"/>
        <v>91.3</v>
      </c>
      <c r="N188" s="1">
        <f t="shared" si="68"/>
        <v>87.166666666666671</v>
      </c>
      <c r="O188" s="1">
        <f t="shared" si="68"/>
        <v>83.75</v>
      </c>
      <c r="P188" s="1">
        <f>AVERAGE(P183:P187)</f>
        <v>104.625</v>
      </c>
      <c r="Q188" s="12">
        <f>AVERAGE(K188:P188)</f>
        <v>93.994444444444454</v>
      </c>
      <c r="U188" s="51"/>
      <c r="W188" s="26"/>
      <c r="X188" s="26"/>
      <c r="Y188" s="26"/>
    </row>
    <row r="189" spans="1:38" ht="17" thickBot="1" x14ac:dyDescent="0.25">
      <c r="A189" s="1" t="s">
        <v>101</v>
      </c>
      <c r="B189" s="1" t="e">
        <f>AVERAGE(B183:B187)</f>
        <v>#DIV/0!</v>
      </c>
      <c r="C189" s="1">
        <f>AVERAGE(C183:C188)</f>
        <v>178.25</v>
      </c>
      <c r="D189" s="1">
        <f>AVERAGE(D183:D187)</f>
        <v>98.75</v>
      </c>
      <c r="E189" s="1">
        <f>AVERAGE(E183:E188)</f>
        <v>100.5</v>
      </c>
      <c r="F189" s="1">
        <f>AVERAGE(F183:F187)</f>
        <v>142.875</v>
      </c>
      <c r="G189" s="1">
        <f>AVERAGE(G183:G187)</f>
        <v>161.625</v>
      </c>
      <c r="H189" s="12">
        <f>AVERAGE(C189:G189)</f>
        <v>136.4</v>
      </c>
      <c r="U189" s="51"/>
      <c r="W189" s="26"/>
      <c r="X189" s="26"/>
      <c r="Y189" s="26"/>
    </row>
    <row r="190" spans="1:38" x14ac:dyDescent="0.2">
      <c r="T190" s="33"/>
      <c r="U190" s="61"/>
      <c r="V190" s="7"/>
      <c r="W190" s="28"/>
      <c r="X190" s="28"/>
      <c r="Y190" s="28"/>
      <c r="Z190" s="7"/>
      <c r="AA190" s="7"/>
      <c r="AB190" s="7"/>
      <c r="AC190" s="7"/>
      <c r="AD190" s="7"/>
      <c r="AE190" s="7"/>
      <c r="AF190" s="7"/>
      <c r="AG190" s="7"/>
      <c r="AH190" s="7"/>
      <c r="AI190" s="7"/>
      <c r="AJ190" s="7"/>
      <c r="AK190" s="7"/>
      <c r="AL190" s="18"/>
    </row>
    <row r="191" spans="1:38" x14ac:dyDescent="0.2">
      <c r="K191" s="1"/>
      <c r="M191" s="1"/>
      <c r="N191" s="1"/>
      <c r="O191" s="1"/>
      <c r="P191" s="1"/>
      <c r="Q191" s="1"/>
      <c r="R191" s="1"/>
      <c r="U191" s="51"/>
      <c r="W191" s="26"/>
      <c r="X191" s="26"/>
      <c r="Y191" s="26"/>
    </row>
    <row r="192" spans="1:38" ht="17" thickBot="1" x14ac:dyDescent="0.25">
      <c r="A192" s="1"/>
      <c r="B192" s="1"/>
      <c r="C192" s="1"/>
      <c r="D192" s="1"/>
      <c r="E192" s="1"/>
      <c r="F192" s="1"/>
      <c r="G192" s="1"/>
      <c r="H192" s="1"/>
      <c r="I192" s="1"/>
      <c r="J192" s="1"/>
      <c r="K192" s="1"/>
      <c r="U192" s="22" t="s">
        <v>134</v>
      </c>
      <c r="V192" s="23" t="s">
        <v>438</v>
      </c>
    </row>
    <row r="193" spans="1:38" x14ac:dyDescent="0.2">
      <c r="U193" t="s">
        <v>216</v>
      </c>
    </row>
    <row r="194" spans="1:38" x14ac:dyDescent="0.2">
      <c r="U194" s="4" t="s">
        <v>217</v>
      </c>
    </row>
    <row r="197" spans="1:38" x14ac:dyDescent="0.2">
      <c r="U197" s="13" t="s">
        <v>146</v>
      </c>
      <c r="V197" s="20"/>
      <c r="W197" s="27">
        <v>0.108</v>
      </c>
      <c r="X197" s="30" t="s">
        <v>7</v>
      </c>
      <c r="Y197" s="29" t="s">
        <v>15</v>
      </c>
    </row>
    <row r="198" spans="1:38" ht="17" thickBot="1" x14ac:dyDescent="0.25">
      <c r="A198" s="6" t="s">
        <v>100</v>
      </c>
      <c r="B198" t="s">
        <v>256</v>
      </c>
      <c r="J198" s="6" t="s">
        <v>90</v>
      </c>
      <c r="O198" s="53" t="s">
        <v>257</v>
      </c>
      <c r="P198" s="54"/>
      <c r="U198" s="15" t="s">
        <v>250</v>
      </c>
      <c r="V198">
        <f>SUM(K200:K204)</f>
        <v>371.5</v>
      </c>
      <c r="W198" s="26">
        <f t="shared" ref="W198:W203" si="69">V198*0.108</f>
        <v>40.122</v>
      </c>
      <c r="X198" s="26">
        <f>W198-Y198</f>
        <v>36.1098</v>
      </c>
      <c r="Y198" s="24">
        <f>W198*0.1</f>
        <v>4.0122</v>
      </c>
    </row>
    <row r="199" spans="1:38" ht="17" thickBot="1" x14ac:dyDescent="0.25">
      <c r="A199" s="36">
        <v>43859</v>
      </c>
      <c r="B199" s="9" t="s">
        <v>244</v>
      </c>
      <c r="C199" s="10" t="s">
        <v>245</v>
      </c>
      <c r="D199" s="10" t="s">
        <v>246</v>
      </c>
      <c r="E199" s="10" t="s">
        <v>247</v>
      </c>
      <c r="F199" s="10" t="s">
        <v>248</v>
      </c>
      <c r="G199" s="10" t="s">
        <v>249</v>
      </c>
      <c r="H199" s="50"/>
      <c r="I199" s="50"/>
      <c r="J199" s="36">
        <v>43859</v>
      </c>
      <c r="K199" s="9" t="s">
        <v>250</v>
      </c>
      <c r="L199" s="10" t="s">
        <v>251</v>
      </c>
      <c r="M199" s="10" t="s">
        <v>252</v>
      </c>
      <c r="N199" s="10" t="s">
        <v>253</v>
      </c>
      <c r="O199" s="10" t="s">
        <v>254</v>
      </c>
      <c r="P199" s="10" t="s">
        <v>255</v>
      </c>
      <c r="Q199" s="50"/>
      <c r="U199" s="15" t="s">
        <v>251</v>
      </c>
      <c r="V199">
        <f>SUM(L200:L204)</f>
        <v>381</v>
      </c>
      <c r="W199" s="26">
        <f t="shared" si="69"/>
        <v>41.147999999999996</v>
      </c>
      <c r="X199" s="26">
        <f t="shared" ref="X199:X203" si="70">W199-Y199</f>
        <v>37.033199999999994</v>
      </c>
      <c r="Y199" s="24">
        <f t="shared" ref="Y199:Y203" si="71">W199*0.1</f>
        <v>4.1147999999999998</v>
      </c>
    </row>
    <row r="200" spans="1:38" x14ac:dyDescent="0.2">
      <c r="C200">
        <v>215</v>
      </c>
      <c r="D200">
        <v>95</v>
      </c>
      <c r="E200">
        <v>106</v>
      </c>
      <c r="F200">
        <v>184</v>
      </c>
      <c r="G200">
        <v>121.5</v>
      </c>
      <c r="K200">
        <v>129.5</v>
      </c>
      <c r="L200">
        <v>71.5</v>
      </c>
      <c r="M200">
        <v>98</v>
      </c>
      <c r="N200">
        <v>75.5</v>
      </c>
      <c r="O200">
        <v>99.5</v>
      </c>
      <c r="P200">
        <v>160</v>
      </c>
      <c r="U200" s="15" t="s">
        <v>252</v>
      </c>
      <c r="V200">
        <f>SUM(M200:M204)</f>
        <v>422</v>
      </c>
      <c r="W200" s="26">
        <f t="shared" si="69"/>
        <v>45.576000000000001</v>
      </c>
      <c r="X200" s="26">
        <f t="shared" si="70"/>
        <v>41.0184</v>
      </c>
      <c r="Y200" s="24">
        <f t="shared" si="71"/>
        <v>4.5575999999999999</v>
      </c>
    </row>
    <row r="201" spans="1:38" x14ac:dyDescent="0.2">
      <c r="C201">
        <v>245</v>
      </c>
      <c r="D201">
        <v>46.5</v>
      </c>
      <c r="E201">
        <v>29</v>
      </c>
      <c r="F201">
        <v>173.5</v>
      </c>
      <c r="G201">
        <v>120.5</v>
      </c>
      <c r="K201">
        <v>60</v>
      </c>
      <c r="L201">
        <v>51</v>
      </c>
      <c r="M201">
        <v>113.5</v>
      </c>
      <c r="N201">
        <v>107.5</v>
      </c>
      <c r="O201">
        <v>57.5</v>
      </c>
      <c r="P201">
        <v>36</v>
      </c>
      <c r="U201" s="15" t="s">
        <v>253</v>
      </c>
      <c r="V201">
        <f>SUM(N200:N204)</f>
        <v>260.5</v>
      </c>
      <c r="W201" s="26">
        <f t="shared" si="69"/>
        <v>28.134</v>
      </c>
      <c r="X201" s="26">
        <f t="shared" si="70"/>
        <v>25.320599999999999</v>
      </c>
      <c r="Y201" s="24">
        <f t="shared" si="71"/>
        <v>2.8134000000000001</v>
      </c>
    </row>
    <row r="202" spans="1:38" x14ac:dyDescent="0.2">
      <c r="A202" s="2"/>
      <c r="C202">
        <v>234.5</v>
      </c>
      <c r="D202">
        <v>63.5</v>
      </c>
      <c r="E202">
        <v>84</v>
      </c>
      <c r="F202">
        <v>96</v>
      </c>
      <c r="G202">
        <v>221</v>
      </c>
      <c r="J202" s="2"/>
      <c r="K202">
        <v>47</v>
      </c>
      <c r="L202">
        <v>121</v>
      </c>
      <c r="M202">
        <v>51</v>
      </c>
      <c r="N202">
        <v>77.5</v>
      </c>
      <c r="O202">
        <v>98.5</v>
      </c>
      <c r="P202">
        <v>151</v>
      </c>
      <c r="R202" s="50"/>
      <c r="U202" s="15" t="s">
        <v>254</v>
      </c>
      <c r="V202">
        <f>SUM(O200:O204)</f>
        <v>301.5</v>
      </c>
      <c r="W202" s="26">
        <f t="shared" si="69"/>
        <v>32.561999999999998</v>
      </c>
      <c r="X202" s="26">
        <f t="shared" si="70"/>
        <v>29.305799999999998</v>
      </c>
      <c r="Y202" s="24">
        <f t="shared" si="71"/>
        <v>3.2561999999999998</v>
      </c>
    </row>
    <row r="203" spans="1:38" ht="17" thickBot="1" x14ac:dyDescent="0.25">
      <c r="C203">
        <v>34</v>
      </c>
      <c r="D203">
        <v>191</v>
      </c>
      <c r="E203">
        <v>99.5</v>
      </c>
      <c r="F203">
        <v>92.5</v>
      </c>
      <c r="K203">
        <v>135</v>
      </c>
      <c r="L203">
        <v>137.5</v>
      </c>
      <c r="M203">
        <v>52.5</v>
      </c>
      <c r="O203">
        <v>46</v>
      </c>
      <c r="P203">
        <v>56</v>
      </c>
      <c r="U203" s="17" t="s">
        <v>255</v>
      </c>
      <c r="V203" s="7">
        <f>SUM(P200:P204)</f>
        <v>403</v>
      </c>
      <c r="W203" s="28">
        <f t="shared" si="69"/>
        <v>43.524000000000001</v>
      </c>
      <c r="X203" s="28">
        <f t="shared" si="70"/>
        <v>39.171599999999998</v>
      </c>
      <c r="Y203" s="25">
        <f t="shared" si="71"/>
        <v>4.3524000000000003</v>
      </c>
    </row>
    <row r="204" spans="1:38" ht="17" thickBot="1" x14ac:dyDescent="0.25">
      <c r="E204">
        <v>116.5</v>
      </c>
      <c r="F204">
        <v>149</v>
      </c>
      <c r="M204">
        <v>107</v>
      </c>
      <c r="Q204" s="11" t="s">
        <v>102</v>
      </c>
      <c r="U204" s="51"/>
      <c r="W204" s="52"/>
      <c r="X204" s="46"/>
      <c r="Y204" s="46"/>
    </row>
    <row r="205" spans="1:38" ht="17" thickBot="1" x14ac:dyDescent="0.25">
      <c r="H205" s="11" t="s">
        <v>102</v>
      </c>
      <c r="I205" s="1"/>
      <c r="J205" s="1" t="s">
        <v>101</v>
      </c>
      <c r="K205" s="1">
        <f t="shared" ref="K205:O205" si="72">AVERAGE(K200:K204)</f>
        <v>92.875</v>
      </c>
      <c r="L205" s="1">
        <f t="shared" si="72"/>
        <v>95.25</v>
      </c>
      <c r="M205" s="1">
        <f t="shared" si="72"/>
        <v>84.4</v>
      </c>
      <c r="N205" s="1">
        <f t="shared" si="72"/>
        <v>86.833333333333329</v>
      </c>
      <c r="O205" s="1">
        <f t="shared" si="72"/>
        <v>75.375</v>
      </c>
      <c r="P205" s="1">
        <f>AVERAGE(P200:P204)</f>
        <v>100.75</v>
      </c>
      <c r="Q205" s="12">
        <f>AVERAGE(K205:P205)</f>
        <v>89.24722222222222</v>
      </c>
      <c r="U205" s="51"/>
      <c r="W205" s="52"/>
      <c r="X205" s="46"/>
      <c r="Y205" s="46"/>
    </row>
    <row r="206" spans="1:38" ht="17" thickBot="1" x14ac:dyDescent="0.25">
      <c r="A206" s="1" t="s">
        <v>101</v>
      </c>
      <c r="B206" s="1" t="e">
        <f>AVERAGE(B200:B204)</f>
        <v>#DIV/0!</v>
      </c>
      <c r="C206" s="1">
        <f>AVERAGE(C200:C205)</f>
        <v>182.125</v>
      </c>
      <c r="D206" s="1">
        <f>AVERAGE(D200:D204)</f>
        <v>99</v>
      </c>
      <c r="E206" s="1">
        <f>AVERAGE(E200:E205)</f>
        <v>87</v>
      </c>
      <c r="F206" s="1">
        <f>AVERAGE(F200:F204)</f>
        <v>139</v>
      </c>
      <c r="G206" s="1">
        <f>AVERAGE(G200:G204)</f>
        <v>154.33333333333334</v>
      </c>
      <c r="H206" s="12">
        <f>AVERAGE(C206:G206)</f>
        <v>132.29166666666669</v>
      </c>
      <c r="U206" s="51"/>
      <c r="W206" s="26"/>
      <c r="X206" s="26"/>
      <c r="Y206" s="26"/>
    </row>
    <row r="207" spans="1:38" x14ac:dyDescent="0.2">
      <c r="T207" s="33"/>
      <c r="U207" s="61"/>
      <c r="V207" s="7"/>
      <c r="W207" s="28"/>
      <c r="X207" s="28"/>
      <c r="Y207" s="28"/>
      <c r="Z207" s="7"/>
      <c r="AA207" s="7"/>
      <c r="AB207" s="7"/>
      <c r="AC207" s="7"/>
      <c r="AD207" s="7"/>
      <c r="AE207" s="7"/>
      <c r="AF207" s="7"/>
      <c r="AG207" s="7"/>
      <c r="AH207" s="7"/>
      <c r="AI207" s="7"/>
      <c r="AJ207" s="7"/>
      <c r="AK207" s="7"/>
      <c r="AL207" s="18"/>
    </row>
    <row r="208" spans="1:38" x14ac:dyDescent="0.2">
      <c r="U208" s="51"/>
      <c r="W208" s="26"/>
      <c r="X208" s="26"/>
      <c r="Y208" s="26"/>
    </row>
    <row r="209" spans="1:38" ht="17" thickBot="1" x14ac:dyDescent="0.25">
      <c r="K209" s="1"/>
      <c r="M209" s="1"/>
      <c r="N209" s="1"/>
      <c r="O209" s="1"/>
      <c r="P209" s="1"/>
      <c r="Q209" s="1"/>
      <c r="R209" s="1"/>
      <c r="U209" s="22" t="s">
        <v>134</v>
      </c>
      <c r="V209" s="23" t="s">
        <v>442</v>
      </c>
    </row>
    <row r="210" spans="1:38" x14ac:dyDescent="0.2">
      <c r="A210" s="1"/>
      <c r="B210" s="1"/>
      <c r="C210" s="1"/>
      <c r="D210" s="1"/>
      <c r="E210" s="1"/>
      <c r="F210" s="1"/>
      <c r="G210" s="1"/>
      <c r="H210" s="1"/>
      <c r="I210" s="1"/>
      <c r="J210" s="1"/>
      <c r="K210" s="1"/>
      <c r="U210" t="s">
        <v>216</v>
      </c>
    </row>
    <row r="211" spans="1:38" x14ac:dyDescent="0.2">
      <c r="U211" s="4" t="s">
        <v>217</v>
      </c>
    </row>
    <row r="213" spans="1:38" ht="17" thickBot="1" x14ac:dyDescent="0.25">
      <c r="A213" s="6" t="s">
        <v>100</v>
      </c>
      <c r="B213" t="s">
        <v>256</v>
      </c>
      <c r="J213" s="6" t="s">
        <v>90</v>
      </c>
      <c r="O213" s="53" t="s">
        <v>257</v>
      </c>
      <c r="P213" s="54"/>
    </row>
    <row r="214" spans="1:38" ht="17" thickBot="1" x14ac:dyDescent="0.25">
      <c r="A214" s="36">
        <v>43866</v>
      </c>
      <c r="B214" s="9" t="s">
        <v>244</v>
      </c>
      <c r="C214" s="10" t="s">
        <v>245</v>
      </c>
      <c r="D214" s="10" t="s">
        <v>246</v>
      </c>
      <c r="E214" s="10" t="s">
        <v>247</v>
      </c>
      <c r="F214" s="10" t="s">
        <v>248</v>
      </c>
      <c r="G214" s="10" t="s">
        <v>249</v>
      </c>
      <c r="H214" s="50"/>
      <c r="I214" s="50"/>
      <c r="J214" s="36">
        <v>43866</v>
      </c>
      <c r="K214" s="9" t="s">
        <v>250</v>
      </c>
      <c r="L214" s="10" t="s">
        <v>251</v>
      </c>
      <c r="M214" s="10" t="s">
        <v>252</v>
      </c>
      <c r="N214" s="10" t="s">
        <v>253</v>
      </c>
      <c r="O214" s="10" t="s">
        <v>254</v>
      </c>
      <c r="P214" s="10" t="s">
        <v>255</v>
      </c>
      <c r="Q214" s="50"/>
      <c r="U214" s="13" t="s">
        <v>146</v>
      </c>
      <c r="V214" s="20"/>
      <c r="W214" s="27">
        <v>0.108</v>
      </c>
      <c r="X214" s="30" t="s">
        <v>7</v>
      </c>
      <c r="Y214" s="29" t="s">
        <v>15</v>
      </c>
    </row>
    <row r="215" spans="1:38" x14ac:dyDescent="0.2">
      <c r="C215">
        <v>217.5</v>
      </c>
      <c r="D215">
        <v>182</v>
      </c>
      <c r="E215">
        <v>89.5</v>
      </c>
      <c r="F215">
        <v>147.5</v>
      </c>
      <c r="G215">
        <v>249</v>
      </c>
      <c r="K215">
        <v>43.5</v>
      </c>
      <c r="L215">
        <v>51.5</v>
      </c>
      <c r="M215">
        <v>97.5</v>
      </c>
      <c r="N215">
        <v>119.5</v>
      </c>
      <c r="O215">
        <v>94.5</v>
      </c>
      <c r="P215">
        <v>129</v>
      </c>
      <c r="U215" s="15" t="s">
        <v>250</v>
      </c>
      <c r="V215">
        <f>SUM(K215:K219)</f>
        <v>385.5</v>
      </c>
      <c r="W215" s="26">
        <f t="shared" ref="W215:W220" si="73">V215*0.108</f>
        <v>41.634</v>
      </c>
      <c r="X215" s="26">
        <f>W215-Y215</f>
        <v>37.470599999999997</v>
      </c>
      <c r="Y215" s="24">
        <f>W215*0.1</f>
        <v>4.1634000000000002</v>
      </c>
    </row>
    <row r="216" spans="1:38" x14ac:dyDescent="0.2">
      <c r="C216">
        <v>241</v>
      </c>
      <c r="D216">
        <v>87</v>
      </c>
      <c r="E216">
        <v>23</v>
      </c>
      <c r="F216">
        <v>102</v>
      </c>
      <c r="G216">
        <v>111.5</v>
      </c>
      <c r="K216">
        <v>142.5</v>
      </c>
      <c r="L216">
        <v>124.5</v>
      </c>
      <c r="M216">
        <v>127</v>
      </c>
      <c r="N216">
        <v>75</v>
      </c>
      <c r="O216">
        <v>55</v>
      </c>
      <c r="P216">
        <v>56</v>
      </c>
      <c r="U216" s="15" t="s">
        <v>251</v>
      </c>
      <c r="V216">
        <f>SUM(L215:L219)</f>
        <v>382.5</v>
      </c>
      <c r="W216" s="26">
        <f t="shared" si="73"/>
        <v>41.31</v>
      </c>
      <c r="X216" s="26">
        <f t="shared" ref="X216:X220" si="74">W216-Y216</f>
        <v>37.179000000000002</v>
      </c>
      <c r="Y216" s="24">
        <f t="shared" ref="Y216:Y220" si="75">W216*0.1</f>
        <v>4.1310000000000002</v>
      </c>
    </row>
    <row r="217" spans="1:38" x14ac:dyDescent="0.2">
      <c r="A217" s="2"/>
      <c r="C217">
        <v>215.5</v>
      </c>
      <c r="D217">
        <v>62.5</v>
      </c>
      <c r="E217">
        <v>82.5</v>
      </c>
      <c r="F217">
        <v>101.5</v>
      </c>
      <c r="G217">
        <v>126</v>
      </c>
      <c r="J217" s="2"/>
      <c r="K217">
        <v>145.5</v>
      </c>
      <c r="L217">
        <v>137</v>
      </c>
      <c r="M217">
        <v>51</v>
      </c>
      <c r="N217">
        <v>75.5</v>
      </c>
      <c r="O217">
        <v>95.5</v>
      </c>
      <c r="P217">
        <v>154</v>
      </c>
      <c r="U217" s="15" t="s">
        <v>252</v>
      </c>
      <c r="V217">
        <f>SUM(M215:M219)</f>
        <v>446</v>
      </c>
      <c r="W217" s="26">
        <f t="shared" si="73"/>
        <v>48.167999999999999</v>
      </c>
      <c r="X217" s="26">
        <f t="shared" si="74"/>
        <v>43.351199999999999</v>
      </c>
      <c r="Y217" s="24">
        <f t="shared" si="75"/>
        <v>4.8168000000000006</v>
      </c>
    </row>
    <row r="218" spans="1:38" ht="17" thickBot="1" x14ac:dyDescent="0.25">
      <c r="C218">
        <v>32</v>
      </c>
      <c r="D218">
        <v>46.5</v>
      </c>
      <c r="E218">
        <v>115.5</v>
      </c>
      <c r="F218">
        <v>195.5</v>
      </c>
      <c r="K218">
        <v>54</v>
      </c>
      <c r="L218">
        <v>69.5</v>
      </c>
      <c r="M218">
        <v>116</v>
      </c>
      <c r="O218">
        <v>50</v>
      </c>
      <c r="U218" s="15" t="s">
        <v>253</v>
      </c>
      <c r="V218">
        <f>SUM(N215:N219)</f>
        <v>270</v>
      </c>
      <c r="W218" s="26">
        <f t="shared" si="73"/>
        <v>29.16</v>
      </c>
      <c r="X218" s="26">
        <f t="shared" si="74"/>
        <v>26.244</v>
      </c>
      <c r="Y218" s="24">
        <f t="shared" si="75"/>
        <v>2.9160000000000004</v>
      </c>
    </row>
    <row r="219" spans="1:38" ht="17" thickBot="1" x14ac:dyDescent="0.25">
      <c r="E219">
        <v>108.5</v>
      </c>
      <c r="F219">
        <v>202</v>
      </c>
      <c r="M219">
        <v>54.5</v>
      </c>
      <c r="Q219" s="11" t="s">
        <v>102</v>
      </c>
      <c r="U219" s="15" t="s">
        <v>254</v>
      </c>
      <c r="V219">
        <f>SUM(O215:O219)</f>
        <v>295</v>
      </c>
      <c r="W219" s="26">
        <f t="shared" si="73"/>
        <v>31.86</v>
      </c>
      <c r="X219" s="26">
        <f t="shared" si="74"/>
        <v>28.673999999999999</v>
      </c>
      <c r="Y219" s="24">
        <f t="shared" si="75"/>
        <v>3.1859999999999999</v>
      </c>
    </row>
    <row r="220" spans="1:38" ht="17" thickBot="1" x14ac:dyDescent="0.25">
      <c r="H220" s="11" t="s">
        <v>102</v>
      </c>
      <c r="I220" s="1"/>
      <c r="J220" s="1" t="s">
        <v>101</v>
      </c>
      <c r="K220" s="1">
        <f t="shared" ref="K220:O220" si="76">AVERAGE(K215:K219)</f>
        <v>96.375</v>
      </c>
      <c r="L220" s="1">
        <f t="shared" si="76"/>
        <v>95.625</v>
      </c>
      <c r="M220" s="1">
        <f t="shared" si="76"/>
        <v>89.2</v>
      </c>
      <c r="N220" s="1">
        <f t="shared" si="76"/>
        <v>90</v>
      </c>
      <c r="O220" s="1">
        <f t="shared" si="76"/>
        <v>73.75</v>
      </c>
      <c r="P220" s="1">
        <f>AVERAGE(P215:P219)</f>
        <v>113</v>
      </c>
      <c r="Q220" s="12">
        <f>AVERAGE(K220:P220)</f>
        <v>92.991666666666674</v>
      </c>
      <c r="U220" s="17" t="s">
        <v>255</v>
      </c>
      <c r="V220" s="7">
        <f>SUM(P215:P219)</f>
        <v>339</v>
      </c>
      <c r="W220" s="28">
        <f t="shared" si="73"/>
        <v>36.612000000000002</v>
      </c>
      <c r="X220" s="28">
        <f t="shared" si="74"/>
        <v>32.950800000000001</v>
      </c>
      <c r="Y220" s="25">
        <f t="shared" si="75"/>
        <v>3.6612000000000005</v>
      </c>
    </row>
    <row r="221" spans="1:38" ht="17" thickBot="1" x14ac:dyDescent="0.25">
      <c r="A221" s="1" t="s">
        <v>101</v>
      </c>
      <c r="B221" s="1" t="e">
        <f>AVERAGE(B215:B219)</f>
        <v>#DIV/0!</v>
      </c>
      <c r="C221" s="1">
        <f>AVERAGE(C215:C220)</f>
        <v>176.5</v>
      </c>
      <c r="D221" s="1">
        <f>AVERAGE(D215:D219)</f>
        <v>94.5</v>
      </c>
      <c r="E221" s="1">
        <f>AVERAGE(E215:E220)</f>
        <v>83.8</v>
      </c>
      <c r="F221" s="1">
        <f>AVERAGE(F215:F219)</f>
        <v>149.69999999999999</v>
      </c>
      <c r="G221" s="1">
        <f>AVERAGE(G215:G219)</f>
        <v>162.16666666666666</v>
      </c>
      <c r="H221" s="12">
        <f>AVERAGE(C221:G221)</f>
        <v>133.33333333333331</v>
      </c>
      <c r="U221" s="51"/>
      <c r="W221" s="52"/>
      <c r="X221" s="46"/>
      <c r="Y221" s="46"/>
    </row>
    <row r="223" spans="1:38" x14ac:dyDescent="0.2">
      <c r="U223" s="51"/>
      <c r="W223" s="52"/>
      <c r="X223" s="46"/>
      <c r="Y223" s="46"/>
    </row>
    <row r="224" spans="1:38" x14ac:dyDescent="0.2">
      <c r="T224" s="33"/>
      <c r="U224" s="61"/>
      <c r="V224" s="7"/>
      <c r="W224" s="28"/>
      <c r="X224" s="28"/>
      <c r="Y224" s="28"/>
      <c r="Z224" s="7"/>
      <c r="AA224" s="7"/>
      <c r="AB224" s="7"/>
      <c r="AC224" s="7"/>
      <c r="AD224" s="7"/>
      <c r="AE224" s="7"/>
      <c r="AF224" s="7"/>
      <c r="AG224" s="7"/>
      <c r="AH224" s="7"/>
      <c r="AI224" s="7"/>
      <c r="AJ224" s="7"/>
      <c r="AK224" s="7"/>
      <c r="AL224" s="18"/>
    </row>
    <row r="225" spans="1:25" x14ac:dyDescent="0.2">
      <c r="E225" s="46"/>
      <c r="U225" s="51"/>
      <c r="W225" s="26"/>
      <c r="X225" s="26"/>
      <c r="Y225" s="26"/>
    </row>
    <row r="226" spans="1:25" ht="17" thickBot="1" x14ac:dyDescent="0.25">
      <c r="A226" s="2"/>
      <c r="B226" s="50"/>
      <c r="C226" s="50"/>
      <c r="D226" s="50"/>
      <c r="E226" s="50"/>
      <c r="F226" s="50"/>
      <c r="G226" s="50"/>
      <c r="H226" s="50"/>
      <c r="I226" s="50"/>
      <c r="J226" s="50"/>
      <c r="M226" s="2"/>
      <c r="N226" s="50"/>
      <c r="O226" s="50"/>
      <c r="P226" s="50"/>
      <c r="Q226" s="50"/>
      <c r="R226" s="50"/>
      <c r="U226" s="22" t="s">
        <v>134</v>
      </c>
      <c r="V226" s="23" t="s">
        <v>443</v>
      </c>
    </row>
    <row r="227" spans="1:25" x14ac:dyDescent="0.2">
      <c r="U227" t="s">
        <v>216</v>
      </c>
    </row>
    <row r="228" spans="1:25" x14ac:dyDescent="0.2">
      <c r="U228" s="4" t="s">
        <v>217</v>
      </c>
    </row>
    <row r="229" spans="1:25" ht="17" thickBot="1" x14ac:dyDescent="0.25">
      <c r="A229" s="6" t="s">
        <v>100</v>
      </c>
      <c r="B229" t="s">
        <v>256</v>
      </c>
      <c r="J229" s="6" t="s">
        <v>90</v>
      </c>
      <c r="O229" s="53" t="s">
        <v>257</v>
      </c>
      <c r="P229" s="54"/>
    </row>
    <row r="230" spans="1:25" ht="17" thickBot="1" x14ac:dyDescent="0.25">
      <c r="A230" s="36">
        <v>43873</v>
      </c>
      <c r="B230" s="9" t="s">
        <v>244</v>
      </c>
      <c r="C230" s="10" t="s">
        <v>245</v>
      </c>
      <c r="D230" s="10" t="s">
        <v>246</v>
      </c>
      <c r="E230" s="10" t="s">
        <v>247</v>
      </c>
      <c r="F230" s="10" t="s">
        <v>248</v>
      </c>
      <c r="G230" s="10" t="s">
        <v>249</v>
      </c>
      <c r="H230" s="50"/>
      <c r="I230" s="50"/>
      <c r="J230" s="36">
        <v>43873</v>
      </c>
      <c r="K230" s="9" t="s">
        <v>250</v>
      </c>
      <c r="L230" s="10" t="s">
        <v>251</v>
      </c>
      <c r="M230" s="10" t="s">
        <v>252</v>
      </c>
      <c r="N230" s="10" t="s">
        <v>253</v>
      </c>
      <c r="O230" s="10" t="s">
        <v>254</v>
      </c>
      <c r="P230" s="10" t="s">
        <v>255</v>
      </c>
      <c r="Q230" s="50"/>
    </row>
    <row r="231" spans="1:25" x14ac:dyDescent="0.2">
      <c r="C231">
        <v>260.5</v>
      </c>
      <c r="D231">
        <v>42.5</v>
      </c>
      <c r="E231">
        <v>83.5</v>
      </c>
      <c r="F231">
        <v>85.5</v>
      </c>
      <c r="G231">
        <v>263.5</v>
      </c>
      <c r="K231">
        <v>159.5</v>
      </c>
      <c r="L231">
        <v>162</v>
      </c>
      <c r="M231">
        <v>134.5</v>
      </c>
      <c r="N231">
        <v>152</v>
      </c>
      <c r="O231">
        <v>81</v>
      </c>
      <c r="P231">
        <v>140.5</v>
      </c>
      <c r="U231" s="13" t="s">
        <v>146</v>
      </c>
      <c r="V231" s="20"/>
      <c r="W231" s="27">
        <v>0.108</v>
      </c>
      <c r="X231" s="30" t="s">
        <v>7</v>
      </c>
      <c r="Y231" s="29" t="s">
        <v>15</v>
      </c>
    </row>
    <row r="232" spans="1:25" x14ac:dyDescent="0.2">
      <c r="C232">
        <v>173.5</v>
      </c>
      <c r="D232">
        <v>191</v>
      </c>
      <c r="E232">
        <v>100</v>
      </c>
      <c r="F232">
        <v>189</v>
      </c>
      <c r="G232">
        <v>92</v>
      </c>
      <c r="K232">
        <v>165</v>
      </c>
      <c r="L232">
        <v>45.5</v>
      </c>
      <c r="M232">
        <v>184.5</v>
      </c>
      <c r="N232">
        <v>84</v>
      </c>
      <c r="O232">
        <v>45</v>
      </c>
      <c r="P232">
        <v>59.5</v>
      </c>
      <c r="R232" s="1"/>
      <c r="U232" s="15" t="s">
        <v>250</v>
      </c>
      <c r="V232">
        <f>SUM(K231:K235)</f>
        <v>372</v>
      </c>
      <c r="W232" s="26">
        <f t="shared" ref="W232:W237" si="77">V232*0.108</f>
        <v>40.176000000000002</v>
      </c>
      <c r="X232" s="26">
        <f>W232-Y232</f>
        <v>36.1584</v>
      </c>
      <c r="Y232" s="24">
        <f>W232*0.1</f>
        <v>4.0176000000000007</v>
      </c>
    </row>
    <row r="233" spans="1:25" x14ac:dyDescent="0.2">
      <c r="A233" s="2"/>
      <c r="C233">
        <v>227.5</v>
      </c>
      <c r="D233">
        <v>78.5</v>
      </c>
      <c r="E233">
        <v>73</v>
      </c>
      <c r="F233">
        <v>132.5</v>
      </c>
      <c r="G233">
        <v>127.5</v>
      </c>
      <c r="J233" s="2"/>
      <c r="K233">
        <v>47.5</v>
      </c>
      <c r="L233">
        <v>166</v>
      </c>
      <c r="M233">
        <v>138.5</v>
      </c>
      <c r="N233">
        <v>85</v>
      </c>
      <c r="O233">
        <v>85.5</v>
      </c>
      <c r="P233">
        <v>136</v>
      </c>
      <c r="U233" s="15" t="s">
        <v>251</v>
      </c>
      <c r="V233">
        <f>SUM(L231:L235)</f>
        <v>451</v>
      </c>
      <c r="W233" s="26">
        <f t="shared" si="77"/>
        <v>48.707999999999998</v>
      </c>
      <c r="X233" s="26">
        <f t="shared" ref="X233:X237" si="78">W233-Y233</f>
        <v>43.837199999999996</v>
      </c>
      <c r="Y233" s="24">
        <f t="shared" ref="Y233:Y237" si="79">W233*0.1</f>
        <v>4.8708</v>
      </c>
    </row>
    <row r="234" spans="1:25" ht="17" thickBot="1" x14ac:dyDescent="0.25">
      <c r="D234">
        <v>61</v>
      </c>
      <c r="E234">
        <v>105.5</v>
      </c>
      <c r="F234">
        <v>98</v>
      </c>
      <c r="L234">
        <v>77.5</v>
      </c>
      <c r="M234">
        <v>55</v>
      </c>
      <c r="O234">
        <v>42.5</v>
      </c>
      <c r="U234" s="15" t="s">
        <v>252</v>
      </c>
      <c r="V234">
        <f>SUM(M231:M235)</f>
        <v>560.5</v>
      </c>
      <c r="W234" s="26">
        <f t="shared" si="77"/>
        <v>60.533999999999999</v>
      </c>
      <c r="X234" s="26">
        <f t="shared" si="78"/>
        <v>54.480599999999995</v>
      </c>
      <c r="Y234" s="24">
        <f t="shared" si="79"/>
        <v>6.0533999999999999</v>
      </c>
    </row>
    <row r="235" spans="1:25" ht="17" thickBot="1" x14ac:dyDescent="0.25">
      <c r="F235">
        <v>170</v>
      </c>
      <c r="M235">
        <v>48</v>
      </c>
      <c r="Q235" s="11" t="s">
        <v>102</v>
      </c>
      <c r="U235" s="15" t="s">
        <v>253</v>
      </c>
      <c r="V235">
        <f>SUM(N231:N235)</f>
        <v>321</v>
      </c>
      <c r="W235" s="26">
        <f t="shared" si="77"/>
        <v>34.667999999999999</v>
      </c>
      <c r="X235" s="26">
        <f t="shared" si="78"/>
        <v>31.2012</v>
      </c>
      <c r="Y235" s="24">
        <f t="shared" si="79"/>
        <v>3.4668000000000001</v>
      </c>
    </row>
    <row r="236" spans="1:25" ht="17" thickBot="1" x14ac:dyDescent="0.25">
      <c r="H236" s="11" t="s">
        <v>102</v>
      </c>
      <c r="I236" s="1"/>
      <c r="J236" s="1" t="s">
        <v>101</v>
      </c>
      <c r="K236" s="1">
        <f t="shared" ref="K236:O236" si="80">AVERAGE(K231:K235)</f>
        <v>124</v>
      </c>
      <c r="L236" s="1">
        <f t="shared" si="80"/>
        <v>112.75</v>
      </c>
      <c r="M236" s="1">
        <f t="shared" si="80"/>
        <v>112.1</v>
      </c>
      <c r="N236" s="1">
        <f t="shared" si="80"/>
        <v>107</v>
      </c>
      <c r="O236" s="1">
        <f t="shared" si="80"/>
        <v>63.5</v>
      </c>
      <c r="P236" s="1">
        <f>AVERAGE(P231:P235)</f>
        <v>112</v>
      </c>
      <c r="Q236" s="12">
        <f>AVERAGE(K236:P236)</f>
        <v>105.22500000000001</v>
      </c>
      <c r="U236" s="15" t="s">
        <v>254</v>
      </c>
      <c r="V236">
        <f>SUM(O231:O235)</f>
        <v>254</v>
      </c>
      <c r="W236" s="26">
        <f t="shared" si="77"/>
        <v>27.431999999999999</v>
      </c>
      <c r="X236" s="26">
        <f t="shared" si="78"/>
        <v>24.688800000000001</v>
      </c>
      <c r="Y236" s="24">
        <f t="shared" si="79"/>
        <v>2.7431999999999999</v>
      </c>
    </row>
    <row r="237" spans="1:25" ht="17" thickBot="1" x14ac:dyDescent="0.25">
      <c r="A237" s="1" t="s">
        <v>101</v>
      </c>
      <c r="B237" s="1" t="e">
        <f>AVERAGE(B231:B235)</f>
        <v>#DIV/0!</v>
      </c>
      <c r="C237" s="1">
        <f>AVERAGE(C231:C236)</f>
        <v>220.5</v>
      </c>
      <c r="D237" s="1">
        <f>AVERAGE(D231:D235)</f>
        <v>93.25</v>
      </c>
      <c r="E237" s="1">
        <f>AVERAGE(E231:E236)</f>
        <v>90.5</v>
      </c>
      <c r="F237" s="1">
        <f>AVERAGE(F231:F235)</f>
        <v>135</v>
      </c>
      <c r="G237" s="1">
        <f>AVERAGE(G231:G235)</f>
        <v>161</v>
      </c>
      <c r="H237" s="12">
        <f>AVERAGE(C237:G237)</f>
        <v>140.05000000000001</v>
      </c>
      <c r="U237" s="17" t="s">
        <v>255</v>
      </c>
      <c r="V237" s="7">
        <f>SUM(P231:P235)</f>
        <v>336</v>
      </c>
      <c r="W237" s="28">
        <f t="shared" si="77"/>
        <v>36.287999999999997</v>
      </c>
      <c r="X237" s="28">
        <f t="shared" si="78"/>
        <v>32.659199999999998</v>
      </c>
      <c r="Y237" s="25">
        <f t="shared" si="79"/>
        <v>3.6288</v>
      </c>
    </row>
    <row r="238" spans="1:25" x14ac:dyDescent="0.2">
      <c r="U238" s="51"/>
      <c r="W238" s="52"/>
      <c r="X238" s="46"/>
      <c r="Y238" s="46"/>
    </row>
    <row r="241" spans="1:38" x14ac:dyDescent="0.2">
      <c r="T241" s="33"/>
      <c r="U241" s="61"/>
      <c r="V241" s="7"/>
      <c r="W241" s="99"/>
      <c r="X241" s="19"/>
      <c r="Y241" s="19"/>
      <c r="Z241" s="7"/>
      <c r="AA241" s="7"/>
      <c r="AB241" s="7"/>
      <c r="AC241" s="7"/>
      <c r="AD241" s="7"/>
      <c r="AE241" s="7"/>
      <c r="AF241" s="7"/>
      <c r="AG241" s="7"/>
      <c r="AH241" s="7"/>
      <c r="AI241" s="7"/>
      <c r="AJ241" s="7"/>
      <c r="AK241" s="7"/>
      <c r="AL241" s="18"/>
    </row>
    <row r="242" spans="1:38" x14ac:dyDescent="0.2">
      <c r="U242" s="51"/>
      <c r="W242" s="26"/>
      <c r="X242" s="26"/>
      <c r="Y242" s="26"/>
    </row>
    <row r="243" spans="1:38" ht="17" thickBot="1" x14ac:dyDescent="0.25">
      <c r="U243" s="22" t="s">
        <v>134</v>
      </c>
      <c r="V243" s="23" t="s">
        <v>445</v>
      </c>
    </row>
    <row r="244" spans="1:38" x14ac:dyDescent="0.2">
      <c r="H244" s="46"/>
      <c r="I244" s="46"/>
      <c r="J244" s="46"/>
      <c r="U244" t="s">
        <v>216</v>
      </c>
    </row>
    <row r="245" spans="1:38" x14ac:dyDescent="0.2">
      <c r="U245" s="4" t="s">
        <v>217</v>
      </c>
    </row>
    <row r="247" spans="1:38" ht="17" thickBot="1" x14ac:dyDescent="0.25">
      <c r="A247" s="6" t="s">
        <v>100</v>
      </c>
      <c r="B247" t="s">
        <v>256</v>
      </c>
      <c r="J247" s="6" t="s">
        <v>90</v>
      </c>
      <c r="O247" s="53" t="s">
        <v>257</v>
      </c>
      <c r="P247" s="54"/>
    </row>
    <row r="248" spans="1:38" ht="17" thickBot="1" x14ac:dyDescent="0.25">
      <c r="A248" s="36">
        <v>43880</v>
      </c>
      <c r="B248" s="9" t="s">
        <v>244</v>
      </c>
      <c r="C248" s="10" t="s">
        <v>245</v>
      </c>
      <c r="D248" s="10" t="s">
        <v>246</v>
      </c>
      <c r="E248" s="10" t="s">
        <v>247</v>
      </c>
      <c r="F248" s="10" t="s">
        <v>248</v>
      </c>
      <c r="G248" s="10" t="s">
        <v>249</v>
      </c>
      <c r="H248" s="50"/>
      <c r="I248" s="50"/>
      <c r="J248" s="36">
        <v>43880</v>
      </c>
      <c r="K248" s="9" t="s">
        <v>250</v>
      </c>
      <c r="L248" s="10" t="s">
        <v>251</v>
      </c>
      <c r="M248" s="10" t="s">
        <v>252</v>
      </c>
      <c r="N248" s="10" t="s">
        <v>253</v>
      </c>
      <c r="O248" s="10" t="s">
        <v>254</v>
      </c>
      <c r="P248" s="10" t="s">
        <v>255</v>
      </c>
      <c r="Q248" s="50"/>
      <c r="U248" s="13" t="s">
        <v>146</v>
      </c>
      <c r="V248" s="20"/>
      <c r="W248" s="27">
        <v>0.108</v>
      </c>
      <c r="X248" s="30" t="s">
        <v>7</v>
      </c>
      <c r="Y248" s="29" t="s">
        <v>15</v>
      </c>
    </row>
    <row r="249" spans="1:38" x14ac:dyDescent="0.2">
      <c r="C249">
        <v>148.5</v>
      </c>
      <c r="D249">
        <v>38.5</v>
      </c>
      <c r="E249">
        <v>86</v>
      </c>
      <c r="F249">
        <v>76</v>
      </c>
      <c r="G249">
        <v>111.5</v>
      </c>
      <c r="K249">
        <v>175</v>
      </c>
      <c r="L249">
        <v>159.5</v>
      </c>
      <c r="M249">
        <v>179</v>
      </c>
      <c r="N249">
        <v>72.5</v>
      </c>
      <c r="O249">
        <v>44</v>
      </c>
      <c r="P249">
        <v>117</v>
      </c>
      <c r="U249" s="15" t="s">
        <v>250</v>
      </c>
      <c r="V249">
        <f>SUM(K249:K253)</f>
        <v>366</v>
      </c>
      <c r="W249" s="26">
        <f t="shared" ref="W249:W254" si="81">V249*0.108</f>
        <v>39.527999999999999</v>
      </c>
      <c r="X249" s="26">
        <f>W249-Y249</f>
        <v>35.575199999999995</v>
      </c>
      <c r="Y249" s="24">
        <f>W249*0.1</f>
        <v>3.9527999999999999</v>
      </c>
    </row>
    <row r="250" spans="1:38" x14ac:dyDescent="0.2">
      <c r="C250">
        <v>208.5</v>
      </c>
      <c r="D250">
        <v>55.5</v>
      </c>
      <c r="E250">
        <v>65.5</v>
      </c>
      <c r="F250">
        <v>120</v>
      </c>
      <c r="G250">
        <v>260.5</v>
      </c>
      <c r="K250">
        <v>149</v>
      </c>
      <c r="L250">
        <v>154.5</v>
      </c>
      <c r="M250">
        <v>127.5</v>
      </c>
      <c r="N250">
        <v>132</v>
      </c>
      <c r="O250">
        <v>83</v>
      </c>
      <c r="P250">
        <v>126</v>
      </c>
      <c r="R250" s="1"/>
      <c r="U250" s="15" t="s">
        <v>251</v>
      </c>
      <c r="V250">
        <f>SUM(L249:L253)</f>
        <v>426.5</v>
      </c>
      <c r="W250" s="26">
        <f t="shared" si="81"/>
        <v>46.061999999999998</v>
      </c>
      <c r="X250" s="26">
        <f t="shared" ref="X250:X254" si="82">W250-Y250</f>
        <v>41.455799999999996</v>
      </c>
      <c r="Y250" s="24">
        <f t="shared" ref="Y250:Y254" si="83">W250*0.1</f>
        <v>4.6062000000000003</v>
      </c>
    </row>
    <row r="251" spans="1:38" x14ac:dyDescent="0.2">
      <c r="A251" s="2"/>
      <c r="C251">
        <v>258</v>
      </c>
      <c r="D251">
        <v>183</v>
      </c>
      <c r="E251">
        <v>94</v>
      </c>
      <c r="F251">
        <v>96</v>
      </c>
      <c r="G251">
        <v>83.5</v>
      </c>
      <c r="J251" s="2"/>
      <c r="K251">
        <v>42</v>
      </c>
      <c r="L251">
        <v>72.5</v>
      </c>
      <c r="M251">
        <v>120</v>
      </c>
      <c r="N251">
        <v>74</v>
      </c>
      <c r="O251">
        <v>73</v>
      </c>
      <c r="U251" s="15" t="s">
        <v>252</v>
      </c>
      <c r="V251">
        <f>SUM(M249:M253)</f>
        <v>526.5</v>
      </c>
      <c r="W251" s="26">
        <f t="shared" si="81"/>
        <v>56.862000000000002</v>
      </c>
      <c r="X251" s="26">
        <f t="shared" si="82"/>
        <v>51.175800000000002</v>
      </c>
      <c r="Y251" s="24">
        <f t="shared" si="83"/>
        <v>5.6862000000000004</v>
      </c>
    </row>
    <row r="252" spans="1:38" ht="17" thickBot="1" x14ac:dyDescent="0.25">
      <c r="D252">
        <v>72.5</v>
      </c>
      <c r="E252">
        <v>75.5</v>
      </c>
      <c r="F252">
        <v>169</v>
      </c>
      <c r="L252">
        <v>40</v>
      </c>
      <c r="M252">
        <v>57.5</v>
      </c>
      <c r="U252" s="15" t="s">
        <v>253</v>
      </c>
      <c r="V252">
        <f>SUM(N249:N253)</f>
        <v>278.5</v>
      </c>
      <c r="W252" s="26">
        <f t="shared" si="81"/>
        <v>30.077999999999999</v>
      </c>
      <c r="X252" s="26">
        <f t="shared" si="82"/>
        <v>27.0702</v>
      </c>
      <c r="Y252" s="24">
        <f t="shared" si="83"/>
        <v>3.0078</v>
      </c>
    </row>
    <row r="253" spans="1:38" ht="17" thickBot="1" x14ac:dyDescent="0.25">
      <c r="F253">
        <v>179</v>
      </c>
      <c r="M253">
        <v>42.5</v>
      </c>
      <c r="Q253" s="11" t="s">
        <v>102</v>
      </c>
      <c r="U253" s="15" t="s">
        <v>254</v>
      </c>
      <c r="V253">
        <f>SUM(O249:O253)</f>
        <v>200</v>
      </c>
      <c r="W253" s="26">
        <f t="shared" si="81"/>
        <v>21.6</v>
      </c>
      <c r="X253" s="26">
        <f t="shared" si="82"/>
        <v>19.440000000000001</v>
      </c>
      <c r="Y253" s="24">
        <f t="shared" si="83"/>
        <v>2.16</v>
      </c>
    </row>
    <row r="254" spans="1:38" ht="17" thickBot="1" x14ac:dyDescent="0.25">
      <c r="H254" s="11" t="s">
        <v>102</v>
      </c>
      <c r="I254" s="1"/>
      <c r="J254" s="1" t="s">
        <v>101</v>
      </c>
      <c r="K254" s="1">
        <f t="shared" ref="K254:O254" si="84">AVERAGE(K249:K253)</f>
        <v>122</v>
      </c>
      <c r="L254" s="1">
        <f t="shared" si="84"/>
        <v>106.625</v>
      </c>
      <c r="M254" s="1">
        <f t="shared" si="84"/>
        <v>105.3</v>
      </c>
      <c r="N254" s="1">
        <f t="shared" si="84"/>
        <v>92.833333333333329</v>
      </c>
      <c r="O254" s="1">
        <f t="shared" si="84"/>
        <v>66.666666666666671</v>
      </c>
      <c r="P254" s="1">
        <f>AVERAGE(P249:P253)</f>
        <v>121.5</v>
      </c>
      <c r="Q254" s="12">
        <f>AVERAGE(K254:P254)</f>
        <v>102.4875</v>
      </c>
      <c r="U254" s="17" t="s">
        <v>255</v>
      </c>
      <c r="V254" s="7">
        <f>SUM(P249:P253)</f>
        <v>243</v>
      </c>
      <c r="W254" s="28">
        <f t="shared" si="81"/>
        <v>26.244</v>
      </c>
      <c r="X254" s="28">
        <f t="shared" si="82"/>
        <v>23.619599999999998</v>
      </c>
      <c r="Y254" s="25">
        <f t="shared" si="83"/>
        <v>2.6244000000000001</v>
      </c>
    </row>
    <row r="255" spans="1:38" ht="17" thickBot="1" x14ac:dyDescent="0.25">
      <c r="A255" s="1" t="s">
        <v>101</v>
      </c>
      <c r="B255" s="1" t="e">
        <f>AVERAGE(B249:B253)</f>
        <v>#DIV/0!</v>
      </c>
      <c r="C255" s="1">
        <f>AVERAGE(C249:C254)</f>
        <v>205</v>
      </c>
      <c r="D255" s="1">
        <f>AVERAGE(D249:D253)</f>
        <v>87.375</v>
      </c>
      <c r="E255" s="1">
        <f>AVERAGE(E249:E254)</f>
        <v>80.25</v>
      </c>
      <c r="F255" s="1">
        <f>AVERAGE(F249:F253)</f>
        <v>128</v>
      </c>
      <c r="G255" s="1">
        <f>AVERAGE(G249:G253)</f>
        <v>151.83333333333334</v>
      </c>
      <c r="H255" s="12">
        <f>AVERAGE(C255:G255)</f>
        <v>130.49166666666667</v>
      </c>
    </row>
    <row r="258" spans="1:38" x14ac:dyDescent="0.2">
      <c r="T258" s="33"/>
      <c r="U258" s="7"/>
      <c r="V258" s="7"/>
      <c r="W258" s="7"/>
      <c r="X258" s="7"/>
      <c r="Y258" s="7"/>
      <c r="Z258" s="7"/>
      <c r="AA258" s="7"/>
      <c r="AB258" s="7"/>
      <c r="AC258" s="7"/>
      <c r="AD258" s="7"/>
      <c r="AE258" s="7"/>
      <c r="AF258" s="7"/>
      <c r="AG258" s="7"/>
      <c r="AH258" s="7"/>
      <c r="AI258" s="7"/>
      <c r="AJ258" s="7"/>
      <c r="AK258" s="7"/>
      <c r="AL258" s="18"/>
    </row>
    <row r="260" spans="1:38" ht="17" thickBot="1" x14ac:dyDescent="0.25">
      <c r="U260" s="22" t="s">
        <v>134</v>
      </c>
      <c r="V260" s="23" t="s">
        <v>447</v>
      </c>
    </row>
    <row r="261" spans="1:38" x14ac:dyDescent="0.2">
      <c r="U261" t="s">
        <v>216</v>
      </c>
    </row>
    <row r="262" spans="1:38" ht="17" thickBot="1" x14ac:dyDescent="0.25">
      <c r="A262" s="6" t="s">
        <v>100</v>
      </c>
      <c r="B262" t="s">
        <v>256</v>
      </c>
      <c r="J262" s="6" t="s">
        <v>90</v>
      </c>
      <c r="O262" s="53" t="s">
        <v>257</v>
      </c>
      <c r="P262" s="54"/>
      <c r="U262" s="4" t="s">
        <v>217</v>
      </c>
    </row>
    <row r="263" spans="1:38" ht="17" thickBot="1" x14ac:dyDescent="0.25">
      <c r="A263" s="36">
        <v>43887</v>
      </c>
      <c r="B263" s="9" t="s">
        <v>244</v>
      </c>
      <c r="C263" s="10" t="s">
        <v>245</v>
      </c>
      <c r="D263" s="10" t="s">
        <v>246</v>
      </c>
      <c r="E263" s="10" t="s">
        <v>247</v>
      </c>
      <c r="F263" s="10" t="s">
        <v>248</v>
      </c>
      <c r="G263" s="10" t="s">
        <v>249</v>
      </c>
      <c r="H263" s="50"/>
      <c r="I263" s="50"/>
      <c r="J263" s="36">
        <v>43887</v>
      </c>
      <c r="K263" s="9" t="s">
        <v>250</v>
      </c>
      <c r="L263" s="10" t="s">
        <v>251</v>
      </c>
      <c r="M263" s="10" t="s">
        <v>252</v>
      </c>
      <c r="N263" s="10" t="s">
        <v>253</v>
      </c>
      <c r="O263" s="10" t="s">
        <v>254</v>
      </c>
      <c r="P263" s="10" t="s">
        <v>255</v>
      </c>
      <c r="Q263" s="50"/>
    </row>
    <row r="264" spans="1:38" x14ac:dyDescent="0.2">
      <c r="C264">
        <v>174</v>
      </c>
      <c r="D264">
        <v>152</v>
      </c>
      <c r="E264">
        <v>81</v>
      </c>
      <c r="F264">
        <v>163.5</v>
      </c>
      <c r="G264">
        <v>74</v>
      </c>
      <c r="K264">
        <v>136.5</v>
      </c>
      <c r="L264">
        <v>124</v>
      </c>
      <c r="M264">
        <v>99</v>
      </c>
      <c r="N264">
        <v>113</v>
      </c>
      <c r="O264">
        <v>41.5</v>
      </c>
      <c r="P264">
        <v>99</v>
      </c>
    </row>
    <row r="265" spans="1:38" x14ac:dyDescent="0.2">
      <c r="C265">
        <v>222</v>
      </c>
      <c r="D265">
        <v>50.5</v>
      </c>
      <c r="E265">
        <v>74</v>
      </c>
      <c r="F265">
        <v>89</v>
      </c>
      <c r="G265">
        <v>95.5</v>
      </c>
      <c r="K265">
        <v>124.5</v>
      </c>
      <c r="L265">
        <v>149</v>
      </c>
      <c r="M265">
        <v>142</v>
      </c>
      <c r="N265">
        <v>63.5</v>
      </c>
      <c r="O265">
        <v>61.5</v>
      </c>
      <c r="P265">
        <v>112</v>
      </c>
      <c r="U265" s="13" t="s">
        <v>146</v>
      </c>
      <c r="V265" s="20"/>
      <c r="W265" s="27">
        <v>0.108</v>
      </c>
      <c r="X265" s="30" t="s">
        <v>7</v>
      </c>
      <c r="Y265" s="29" t="s">
        <v>15</v>
      </c>
    </row>
    <row r="266" spans="1:38" x14ac:dyDescent="0.2">
      <c r="A266" s="2"/>
      <c r="C266">
        <v>128</v>
      </c>
      <c r="D266">
        <v>68.5</v>
      </c>
      <c r="E266">
        <v>67</v>
      </c>
      <c r="F266">
        <v>155</v>
      </c>
      <c r="G266">
        <v>211.5</v>
      </c>
      <c r="J266" s="2"/>
      <c r="K266">
        <v>36.5</v>
      </c>
      <c r="L266">
        <v>60.5</v>
      </c>
      <c r="M266">
        <v>98</v>
      </c>
      <c r="N266">
        <v>62.5</v>
      </c>
      <c r="O266">
        <v>70.5</v>
      </c>
      <c r="U266" s="15" t="s">
        <v>250</v>
      </c>
      <c r="V266">
        <f>SUM(K264:K268)</f>
        <v>297.5</v>
      </c>
      <c r="W266" s="26">
        <f t="shared" ref="W266:W271" si="85">V266*0.108</f>
        <v>32.130000000000003</v>
      </c>
      <c r="X266" s="26">
        <f>W266-Y266</f>
        <v>28.917000000000002</v>
      </c>
      <c r="Y266" s="24">
        <f>W266*0.1</f>
        <v>3.2130000000000005</v>
      </c>
    </row>
    <row r="267" spans="1:38" ht="17" thickBot="1" x14ac:dyDescent="0.25">
      <c r="D267">
        <v>35</v>
      </c>
      <c r="E267">
        <v>53</v>
      </c>
      <c r="F267">
        <v>68</v>
      </c>
      <c r="L267">
        <v>33</v>
      </c>
      <c r="M267">
        <v>38</v>
      </c>
      <c r="U267" s="15" t="s">
        <v>251</v>
      </c>
      <c r="V267">
        <f>SUM(L264:L268)</f>
        <v>366.5</v>
      </c>
      <c r="W267" s="26">
        <f t="shared" si="85"/>
        <v>39.582000000000001</v>
      </c>
      <c r="X267" s="26">
        <f t="shared" ref="X267:X271" si="86">W267-Y267</f>
        <v>35.623800000000003</v>
      </c>
      <c r="Y267" s="24">
        <f t="shared" ref="Y267:Y271" si="87">W267*0.1</f>
        <v>3.9582000000000002</v>
      </c>
    </row>
    <row r="268" spans="1:38" ht="17" thickBot="1" x14ac:dyDescent="0.25">
      <c r="F268">
        <v>105.5</v>
      </c>
      <c r="M268">
        <v>45.5</v>
      </c>
      <c r="Q268" s="11" t="s">
        <v>102</v>
      </c>
      <c r="U268" s="15" t="s">
        <v>252</v>
      </c>
      <c r="V268">
        <f>SUM(M264:M268)</f>
        <v>422.5</v>
      </c>
      <c r="W268" s="26">
        <f t="shared" si="85"/>
        <v>45.63</v>
      </c>
      <c r="X268" s="26">
        <f t="shared" si="86"/>
        <v>41.067</v>
      </c>
      <c r="Y268" s="24">
        <f t="shared" si="87"/>
        <v>4.5630000000000006</v>
      </c>
    </row>
    <row r="269" spans="1:38" ht="17" thickBot="1" x14ac:dyDescent="0.25">
      <c r="H269" s="11" t="s">
        <v>102</v>
      </c>
      <c r="I269" s="1"/>
      <c r="J269" s="1" t="s">
        <v>101</v>
      </c>
      <c r="K269" s="1">
        <f t="shared" ref="K269:O269" si="88">AVERAGE(K264:K268)</f>
        <v>99.166666666666671</v>
      </c>
      <c r="L269" s="1">
        <f t="shared" si="88"/>
        <v>91.625</v>
      </c>
      <c r="M269" s="1">
        <f t="shared" si="88"/>
        <v>84.5</v>
      </c>
      <c r="N269" s="1">
        <f t="shared" si="88"/>
        <v>79.666666666666671</v>
      </c>
      <c r="O269" s="1">
        <f t="shared" si="88"/>
        <v>57.833333333333336</v>
      </c>
      <c r="P269" s="1">
        <f>AVERAGE(P264:P268)</f>
        <v>105.5</v>
      </c>
      <c r="Q269" s="12">
        <f>AVERAGE(K269:P269)</f>
        <v>86.381944444444457</v>
      </c>
      <c r="U269" s="15" t="s">
        <v>253</v>
      </c>
      <c r="V269">
        <f>SUM(N264:N268)</f>
        <v>239</v>
      </c>
      <c r="W269" s="26">
        <f t="shared" si="85"/>
        <v>25.812000000000001</v>
      </c>
      <c r="X269" s="26">
        <f t="shared" si="86"/>
        <v>23.230800000000002</v>
      </c>
      <c r="Y269" s="24">
        <f t="shared" si="87"/>
        <v>2.5812000000000004</v>
      </c>
    </row>
    <row r="270" spans="1:38" ht="17" thickBot="1" x14ac:dyDescent="0.25">
      <c r="A270" s="1" t="s">
        <v>101</v>
      </c>
      <c r="B270" s="1" t="e">
        <f>AVERAGE(B264:B268)</f>
        <v>#DIV/0!</v>
      </c>
      <c r="C270" s="1">
        <f>AVERAGE(C264:C269)</f>
        <v>174.66666666666666</v>
      </c>
      <c r="D270" s="1">
        <f>AVERAGE(D264:D268)</f>
        <v>76.5</v>
      </c>
      <c r="E270" s="1">
        <f>AVERAGE(E264:E269)</f>
        <v>68.75</v>
      </c>
      <c r="F270" s="1">
        <f>AVERAGE(F264:F268)</f>
        <v>116.2</v>
      </c>
      <c r="G270" s="1">
        <f>AVERAGE(G264:G268)</f>
        <v>127</v>
      </c>
      <c r="H270" s="12">
        <f>AVERAGE(C270:G270)</f>
        <v>112.62333333333331</v>
      </c>
      <c r="U270" s="15" t="s">
        <v>254</v>
      </c>
      <c r="V270">
        <f>SUM(O264:O268)</f>
        <v>173.5</v>
      </c>
      <c r="W270" s="26">
        <f t="shared" si="85"/>
        <v>18.738</v>
      </c>
      <c r="X270" s="26">
        <f t="shared" si="86"/>
        <v>16.8642</v>
      </c>
      <c r="Y270" s="24">
        <f t="shared" si="87"/>
        <v>1.8738000000000001</v>
      </c>
    </row>
    <row r="271" spans="1:38" x14ac:dyDescent="0.2">
      <c r="U271" s="17" t="s">
        <v>255</v>
      </c>
      <c r="V271" s="7">
        <f>SUM(P264:P268)</f>
        <v>211</v>
      </c>
      <c r="W271" s="28">
        <f t="shared" si="85"/>
        <v>22.788</v>
      </c>
      <c r="X271" s="28">
        <f t="shared" si="86"/>
        <v>20.5092</v>
      </c>
      <c r="Y271" s="25">
        <f t="shared" si="87"/>
        <v>2.2787999999999999</v>
      </c>
    </row>
    <row r="275" spans="1:38" x14ac:dyDescent="0.2">
      <c r="T275" s="33"/>
      <c r="U275" s="7"/>
      <c r="V275" s="7"/>
      <c r="W275" s="7"/>
      <c r="X275" s="7"/>
      <c r="Y275" s="7"/>
      <c r="Z275" s="7"/>
      <c r="AA275" s="7"/>
      <c r="AB275" s="7"/>
      <c r="AC275" s="7"/>
      <c r="AD275" s="7"/>
      <c r="AE275" s="7"/>
      <c r="AF275" s="7"/>
      <c r="AG275" s="7"/>
      <c r="AH275" s="7"/>
      <c r="AI275" s="7"/>
      <c r="AJ275" s="7"/>
      <c r="AK275" s="7"/>
      <c r="AL275" s="18"/>
    </row>
    <row r="277" spans="1:38" ht="17" thickBot="1" x14ac:dyDescent="0.25">
      <c r="U277" s="22" t="s">
        <v>134</v>
      </c>
      <c r="V277" s="23" t="s">
        <v>458</v>
      </c>
    </row>
    <row r="278" spans="1:38" x14ac:dyDescent="0.2">
      <c r="U278" t="s">
        <v>216</v>
      </c>
    </row>
    <row r="279" spans="1:38" x14ac:dyDescent="0.2">
      <c r="U279" s="4" t="s">
        <v>217</v>
      </c>
    </row>
    <row r="281" spans="1:38" ht="17" thickBot="1" x14ac:dyDescent="0.25">
      <c r="A281" s="6" t="s">
        <v>100</v>
      </c>
      <c r="B281" t="s">
        <v>256</v>
      </c>
      <c r="J281" s="6" t="s">
        <v>90</v>
      </c>
      <c r="O281" s="53" t="s">
        <v>257</v>
      </c>
      <c r="P281" s="54"/>
    </row>
    <row r="282" spans="1:38" ht="17" thickBot="1" x14ac:dyDescent="0.25">
      <c r="A282" s="36">
        <v>43894</v>
      </c>
      <c r="B282" s="9" t="s">
        <v>244</v>
      </c>
      <c r="C282" s="10" t="s">
        <v>245</v>
      </c>
      <c r="D282" s="10" t="s">
        <v>246</v>
      </c>
      <c r="E282" s="10" t="s">
        <v>247</v>
      </c>
      <c r="F282" s="10" t="s">
        <v>248</v>
      </c>
      <c r="G282" s="10" t="s">
        <v>249</v>
      </c>
      <c r="H282" s="50"/>
      <c r="I282" s="50"/>
      <c r="J282" s="36">
        <v>43894</v>
      </c>
      <c r="K282" s="9" t="s">
        <v>250</v>
      </c>
      <c r="L282" s="10" t="s">
        <v>251</v>
      </c>
      <c r="M282" s="10" t="s">
        <v>252</v>
      </c>
      <c r="N282" s="10" t="s">
        <v>253</v>
      </c>
      <c r="O282" s="10" t="s">
        <v>254</v>
      </c>
      <c r="P282" s="10" t="s">
        <v>255</v>
      </c>
      <c r="Q282" s="50"/>
      <c r="U282" s="13" t="s">
        <v>146</v>
      </c>
      <c r="V282" s="20"/>
      <c r="W282" s="27">
        <v>0.108</v>
      </c>
      <c r="X282" s="30" t="s">
        <v>7</v>
      </c>
      <c r="Y282" s="29" t="s">
        <v>15</v>
      </c>
    </row>
    <row r="283" spans="1:38" x14ac:dyDescent="0.2">
      <c r="C283">
        <v>284</v>
      </c>
      <c r="D283">
        <v>145</v>
      </c>
      <c r="E283">
        <v>52.5</v>
      </c>
      <c r="F283">
        <v>83.5</v>
      </c>
      <c r="G283">
        <v>70.5</v>
      </c>
      <c r="K283">
        <v>133</v>
      </c>
      <c r="L283">
        <v>153</v>
      </c>
      <c r="M283">
        <v>103</v>
      </c>
      <c r="N283">
        <v>58</v>
      </c>
      <c r="O283">
        <v>63.5</v>
      </c>
      <c r="P283">
        <v>87.5</v>
      </c>
      <c r="U283" s="15" t="s">
        <v>250</v>
      </c>
      <c r="V283">
        <f>SUM(K283:K287)</f>
        <v>349.5</v>
      </c>
      <c r="W283" s="26">
        <f t="shared" ref="W283:W288" si="89">V283*0.108</f>
        <v>37.746000000000002</v>
      </c>
      <c r="X283" s="26">
        <f>W283-Y283</f>
        <v>33.971400000000003</v>
      </c>
      <c r="Y283" s="24">
        <f>W283*0.1</f>
        <v>3.7746000000000004</v>
      </c>
    </row>
    <row r="284" spans="1:38" x14ac:dyDescent="0.2">
      <c r="C284">
        <v>173</v>
      </c>
      <c r="D284">
        <v>47.5</v>
      </c>
      <c r="E284">
        <v>79</v>
      </c>
      <c r="F284">
        <v>92</v>
      </c>
      <c r="G284">
        <v>102.5</v>
      </c>
      <c r="K284">
        <v>35</v>
      </c>
      <c r="L284">
        <v>30</v>
      </c>
      <c r="M284">
        <v>110</v>
      </c>
      <c r="N284">
        <v>67</v>
      </c>
      <c r="O284">
        <v>59</v>
      </c>
      <c r="P284">
        <v>109.5</v>
      </c>
      <c r="U284" s="15" t="s">
        <v>251</v>
      </c>
      <c r="V284">
        <f>SUM(L283:L287)</f>
        <v>390.5</v>
      </c>
      <c r="W284" s="26">
        <f t="shared" si="89"/>
        <v>42.173999999999999</v>
      </c>
      <c r="X284" s="26">
        <f t="shared" ref="X284:X288" si="90">W284-Y284</f>
        <v>37.956600000000002</v>
      </c>
      <c r="Y284" s="24">
        <f t="shared" ref="Y284:Y288" si="91">W284*0.1</f>
        <v>4.2174000000000005</v>
      </c>
    </row>
    <row r="285" spans="1:38" x14ac:dyDescent="0.2">
      <c r="A285" s="2"/>
      <c r="C285">
        <v>119.5</v>
      </c>
      <c r="D285">
        <v>59.5</v>
      </c>
      <c r="E285">
        <v>67.5</v>
      </c>
      <c r="F285">
        <v>165.5</v>
      </c>
      <c r="G285">
        <v>236</v>
      </c>
      <c r="J285" s="2"/>
      <c r="K285">
        <v>181.5</v>
      </c>
      <c r="L285">
        <v>145.5</v>
      </c>
      <c r="M285">
        <v>36</v>
      </c>
      <c r="N285">
        <v>128.5</v>
      </c>
      <c r="U285" s="15" t="s">
        <v>252</v>
      </c>
      <c r="V285">
        <f>SUM(M283:M287)</f>
        <v>475.5</v>
      </c>
      <c r="W285" s="26">
        <f t="shared" si="89"/>
        <v>51.353999999999999</v>
      </c>
      <c r="X285" s="26">
        <f t="shared" si="90"/>
        <v>46.218599999999995</v>
      </c>
      <c r="Y285" s="24">
        <f t="shared" si="91"/>
        <v>5.1354000000000006</v>
      </c>
    </row>
    <row r="286" spans="1:38" ht="17" thickBot="1" x14ac:dyDescent="0.25">
      <c r="F286">
        <v>160</v>
      </c>
      <c r="L286">
        <v>62</v>
      </c>
      <c r="M286">
        <v>182.5</v>
      </c>
      <c r="U286" s="15" t="s">
        <v>253</v>
      </c>
      <c r="V286">
        <f>SUM(N283:N287)</f>
        <v>253.5</v>
      </c>
      <c r="W286" s="26">
        <f t="shared" si="89"/>
        <v>27.378</v>
      </c>
      <c r="X286" s="26">
        <f t="shared" si="90"/>
        <v>24.6402</v>
      </c>
      <c r="Y286" s="24">
        <f t="shared" si="91"/>
        <v>2.7378</v>
      </c>
    </row>
    <row r="287" spans="1:38" ht="17" thickBot="1" x14ac:dyDescent="0.25">
      <c r="F287">
        <v>62</v>
      </c>
      <c r="M287">
        <v>44</v>
      </c>
      <c r="Q287" s="11" t="s">
        <v>102</v>
      </c>
      <c r="U287" s="15" t="s">
        <v>254</v>
      </c>
      <c r="V287">
        <f>SUM(O283:O287)</f>
        <v>122.5</v>
      </c>
      <c r="W287" s="26">
        <f t="shared" si="89"/>
        <v>13.23</v>
      </c>
      <c r="X287" s="26">
        <f t="shared" si="90"/>
        <v>11.907</v>
      </c>
      <c r="Y287" s="24">
        <f t="shared" si="91"/>
        <v>1.3230000000000002</v>
      </c>
    </row>
    <row r="288" spans="1:38" ht="17" thickBot="1" x14ac:dyDescent="0.25">
      <c r="H288" s="11" t="s">
        <v>102</v>
      </c>
      <c r="I288" s="1"/>
      <c r="J288" s="1" t="s">
        <v>101</v>
      </c>
      <c r="K288" s="1">
        <f t="shared" ref="K288:O288" si="92">AVERAGE(K283:K287)</f>
        <v>116.5</v>
      </c>
      <c r="L288" s="1">
        <f t="shared" si="92"/>
        <v>97.625</v>
      </c>
      <c r="M288" s="1">
        <f t="shared" si="92"/>
        <v>95.1</v>
      </c>
      <c r="N288" s="1">
        <f t="shared" si="92"/>
        <v>84.5</v>
      </c>
      <c r="O288" s="1">
        <f t="shared" si="92"/>
        <v>61.25</v>
      </c>
      <c r="P288" s="1">
        <f>AVERAGE(P283:P287)</f>
        <v>98.5</v>
      </c>
      <c r="Q288" s="12">
        <f>AVERAGE(K288:P288)</f>
        <v>92.245833333333337</v>
      </c>
      <c r="U288" s="17" t="s">
        <v>255</v>
      </c>
      <c r="V288" s="7">
        <f>SUM(P283:P287)</f>
        <v>197</v>
      </c>
      <c r="W288" s="28">
        <f t="shared" si="89"/>
        <v>21.276</v>
      </c>
      <c r="X288" s="28">
        <f t="shared" si="90"/>
        <v>19.148399999999999</v>
      </c>
      <c r="Y288" s="25">
        <f t="shared" si="91"/>
        <v>2.1276000000000002</v>
      </c>
    </row>
    <row r="289" spans="1:38" ht="17" thickBot="1" x14ac:dyDescent="0.25">
      <c r="A289" s="1" t="s">
        <v>101</v>
      </c>
      <c r="B289" s="1" t="e">
        <f>AVERAGE(B283:B287)</f>
        <v>#DIV/0!</v>
      </c>
      <c r="C289" s="1">
        <f>AVERAGE(C283:C288)</f>
        <v>192.16666666666666</v>
      </c>
      <c r="D289" s="1">
        <f>AVERAGE(D283:D287)</f>
        <v>84</v>
      </c>
      <c r="E289" s="1">
        <f>AVERAGE(E283:E288)</f>
        <v>66.333333333333329</v>
      </c>
      <c r="F289" s="1">
        <f>AVERAGE(F283:F287)</f>
        <v>112.6</v>
      </c>
      <c r="G289" s="1">
        <f>AVERAGE(G283:G287)</f>
        <v>136.33333333333334</v>
      </c>
      <c r="H289" s="12">
        <f>AVERAGE(C289:G289)</f>
        <v>118.28666666666666</v>
      </c>
    </row>
    <row r="292" spans="1:38" x14ac:dyDescent="0.2">
      <c r="T292" s="33"/>
      <c r="U292" s="7"/>
      <c r="V292" s="7"/>
      <c r="W292" s="7"/>
      <c r="X292" s="7"/>
      <c r="Y292" s="7"/>
      <c r="Z292" s="7"/>
      <c r="AA292" s="7"/>
      <c r="AB292" s="7"/>
      <c r="AC292" s="7"/>
      <c r="AD292" s="7"/>
      <c r="AE292" s="7"/>
      <c r="AF292" s="7"/>
      <c r="AG292" s="7"/>
      <c r="AH292" s="7"/>
      <c r="AI292" s="7"/>
      <c r="AJ292" s="7"/>
      <c r="AK292" s="7"/>
      <c r="AL292" s="18"/>
    </row>
    <row r="294" spans="1:38" ht="17" thickBot="1" x14ac:dyDescent="0.25">
      <c r="U294" s="22" t="s">
        <v>134</v>
      </c>
      <c r="V294" s="23" t="s">
        <v>521</v>
      </c>
    </row>
    <row r="295" spans="1:38" x14ac:dyDescent="0.2">
      <c r="U295" t="s">
        <v>216</v>
      </c>
    </row>
    <row r="296" spans="1:38" x14ac:dyDescent="0.2">
      <c r="U296" s="4" t="s">
        <v>217</v>
      </c>
    </row>
    <row r="298" spans="1:38" ht="17" thickBot="1" x14ac:dyDescent="0.25">
      <c r="A298" s="6" t="s">
        <v>100</v>
      </c>
      <c r="B298" t="s">
        <v>256</v>
      </c>
      <c r="J298" s="6" t="s">
        <v>90</v>
      </c>
      <c r="O298" s="53" t="s">
        <v>257</v>
      </c>
      <c r="P298" s="54"/>
    </row>
    <row r="299" spans="1:38" ht="17" thickBot="1" x14ac:dyDescent="0.25">
      <c r="A299" s="36">
        <v>43901</v>
      </c>
      <c r="B299" s="9" t="s">
        <v>244</v>
      </c>
      <c r="C299" s="10" t="s">
        <v>245</v>
      </c>
      <c r="D299" s="10" t="s">
        <v>246</v>
      </c>
      <c r="E299" s="10" t="s">
        <v>247</v>
      </c>
      <c r="F299" s="10" t="s">
        <v>248</v>
      </c>
      <c r="G299" s="10" t="s">
        <v>249</v>
      </c>
      <c r="H299" s="50"/>
      <c r="I299" s="50"/>
      <c r="J299" s="36">
        <v>43901</v>
      </c>
      <c r="K299" s="9" t="s">
        <v>250</v>
      </c>
      <c r="L299" s="10" t="s">
        <v>251</v>
      </c>
      <c r="M299" s="10" t="s">
        <v>252</v>
      </c>
      <c r="N299" s="10" t="s">
        <v>253</v>
      </c>
      <c r="O299" s="10" t="s">
        <v>254</v>
      </c>
      <c r="P299" s="10" t="s">
        <v>255</v>
      </c>
      <c r="Q299" s="50"/>
      <c r="U299" s="13" t="s">
        <v>146</v>
      </c>
      <c r="V299" s="20"/>
      <c r="W299" s="27">
        <v>0.108</v>
      </c>
      <c r="X299" s="30" t="s">
        <v>7</v>
      </c>
      <c r="Y299" s="29" t="s">
        <v>15</v>
      </c>
    </row>
    <row r="300" spans="1:38" x14ac:dyDescent="0.2">
      <c r="C300">
        <v>240</v>
      </c>
      <c r="D300">
        <v>137.5</v>
      </c>
      <c r="E300">
        <v>69</v>
      </c>
      <c r="F300">
        <v>55</v>
      </c>
      <c r="G300">
        <v>219.5</v>
      </c>
      <c r="K300">
        <v>146</v>
      </c>
      <c r="L300">
        <v>147.5</v>
      </c>
      <c r="M300">
        <v>93</v>
      </c>
      <c r="N300">
        <v>56.5</v>
      </c>
      <c r="P300">
        <v>94.5</v>
      </c>
      <c r="U300" s="15" t="s">
        <v>250</v>
      </c>
      <c r="V300">
        <f>SUM(K300:K304)</f>
        <v>266</v>
      </c>
      <c r="W300" s="26">
        <f t="shared" ref="W300:W305" si="93">V300*0.108</f>
        <v>28.727999999999998</v>
      </c>
      <c r="X300" s="26">
        <f>W300-Y300</f>
        <v>25.855199999999996</v>
      </c>
      <c r="Y300" s="24">
        <f>W300*0.1</f>
        <v>2.8727999999999998</v>
      </c>
    </row>
    <row r="301" spans="1:38" x14ac:dyDescent="0.2">
      <c r="C301">
        <v>168.5</v>
      </c>
      <c r="F301">
        <v>74</v>
      </c>
      <c r="G301">
        <v>61.5</v>
      </c>
      <c r="K301">
        <v>120</v>
      </c>
      <c r="L301">
        <v>125</v>
      </c>
      <c r="M301">
        <v>171</v>
      </c>
      <c r="N301">
        <v>59.5</v>
      </c>
      <c r="P301">
        <v>100</v>
      </c>
      <c r="U301" s="15" t="s">
        <v>251</v>
      </c>
      <c r="V301">
        <f>SUM(L300:L304)</f>
        <v>325</v>
      </c>
      <c r="W301" s="26">
        <f t="shared" si="93"/>
        <v>35.1</v>
      </c>
      <c r="X301" s="26">
        <f t="shared" ref="X301:X305" si="94">W301-Y301</f>
        <v>31.59</v>
      </c>
      <c r="Y301" s="24">
        <f t="shared" ref="Y301:Y305" si="95">W301*0.1</f>
        <v>3.5100000000000002</v>
      </c>
    </row>
    <row r="302" spans="1:38" x14ac:dyDescent="0.2">
      <c r="A302" s="2"/>
      <c r="F302">
        <v>77</v>
      </c>
      <c r="G302">
        <v>91.5</v>
      </c>
      <c r="J302" s="2"/>
      <c r="L302">
        <v>52.5</v>
      </c>
      <c r="M302">
        <v>101.5</v>
      </c>
      <c r="N302">
        <v>116</v>
      </c>
      <c r="U302" s="15" t="s">
        <v>252</v>
      </c>
      <c r="V302">
        <f>SUM(M300:M304)</f>
        <v>365.5</v>
      </c>
      <c r="W302" s="26">
        <f t="shared" si="93"/>
        <v>39.473999999999997</v>
      </c>
      <c r="X302" s="26">
        <f t="shared" si="94"/>
        <v>35.526599999999995</v>
      </c>
      <c r="Y302" s="24">
        <f t="shared" si="95"/>
        <v>3.9474</v>
      </c>
    </row>
    <row r="303" spans="1:38" ht="17" thickBot="1" x14ac:dyDescent="0.25">
      <c r="F303">
        <v>136</v>
      </c>
      <c r="U303" s="15" t="s">
        <v>253</v>
      </c>
      <c r="V303">
        <f>SUM(N300:N304)</f>
        <v>232</v>
      </c>
      <c r="W303" s="26">
        <f t="shared" si="93"/>
        <v>25.056000000000001</v>
      </c>
      <c r="X303" s="26">
        <f t="shared" si="94"/>
        <v>22.5504</v>
      </c>
      <c r="Y303" s="24">
        <f t="shared" si="95"/>
        <v>2.5056000000000003</v>
      </c>
    </row>
    <row r="304" spans="1:38" ht="17" thickBot="1" x14ac:dyDescent="0.25">
      <c r="F304">
        <v>129</v>
      </c>
      <c r="Q304" s="11" t="s">
        <v>102</v>
      </c>
      <c r="U304" s="15" t="s">
        <v>254</v>
      </c>
      <c r="V304">
        <f>SUM(O300:O304)</f>
        <v>0</v>
      </c>
      <c r="W304" s="26">
        <f t="shared" si="93"/>
        <v>0</v>
      </c>
      <c r="X304" s="26">
        <f t="shared" si="94"/>
        <v>0</v>
      </c>
      <c r="Y304" s="24">
        <f t="shared" si="95"/>
        <v>0</v>
      </c>
    </row>
    <row r="305" spans="1:38" ht="17" thickBot="1" x14ac:dyDescent="0.25">
      <c r="H305" s="11" t="s">
        <v>102</v>
      </c>
      <c r="I305" s="1"/>
      <c r="J305" s="1" t="s">
        <v>101</v>
      </c>
      <c r="K305" s="1">
        <f t="shared" ref="K305:O305" si="96">AVERAGE(K300:K304)</f>
        <v>133</v>
      </c>
      <c r="L305" s="1">
        <f t="shared" si="96"/>
        <v>108.33333333333333</v>
      </c>
      <c r="M305" s="1">
        <f t="shared" si="96"/>
        <v>121.83333333333333</v>
      </c>
      <c r="N305" s="1">
        <f t="shared" si="96"/>
        <v>77.333333333333329</v>
      </c>
      <c r="O305" s="1" t="e">
        <f t="shared" si="96"/>
        <v>#DIV/0!</v>
      </c>
      <c r="P305" s="1">
        <f>AVERAGE(P300:P304)</f>
        <v>97.25</v>
      </c>
      <c r="Q305" s="12">
        <f>AVERAGE(K305:N305,P305)</f>
        <v>107.55</v>
      </c>
      <c r="U305" s="17" t="s">
        <v>255</v>
      </c>
      <c r="V305" s="7">
        <f>SUM(P300:P304)</f>
        <v>194.5</v>
      </c>
      <c r="W305" s="28">
        <f t="shared" si="93"/>
        <v>21.006</v>
      </c>
      <c r="X305" s="28">
        <f t="shared" si="94"/>
        <v>18.9054</v>
      </c>
      <c r="Y305" s="25">
        <f t="shared" si="95"/>
        <v>2.1006</v>
      </c>
    </row>
    <row r="306" spans="1:38" ht="17" thickBot="1" x14ac:dyDescent="0.25">
      <c r="A306" s="1" t="s">
        <v>101</v>
      </c>
      <c r="B306" s="1" t="e">
        <f>AVERAGE(B300:B304)</f>
        <v>#DIV/0!</v>
      </c>
      <c r="C306" s="1">
        <f>AVERAGE(C300:C305)</f>
        <v>204.25</v>
      </c>
      <c r="D306" s="1">
        <f>AVERAGE(D300:D304)</f>
        <v>137.5</v>
      </c>
      <c r="E306" s="1">
        <f>AVERAGE(E300:E305)</f>
        <v>69</v>
      </c>
      <c r="F306" s="1">
        <f>AVERAGE(F300:F304)</f>
        <v>94.2</v>
      </c>
      <c r="G306" s="1">
        <f>AVERAGE(G300:G304)</f>
        <v>124.16666666666667</v>
      </c>
      <c r="H306" s="12">
        <f>AVERAGE(C306:G306)</f>
        <v>125.82333333333334</v>
      </c>
    </row>
    <row r="309" spans="1:38" x14ac:dyDescent="0.2">
      <c r="T309" s="33"/>
      <c r="U309" s="7"/>
      <c r="V309" s="7"/>
      <c r="W309" s="7"/>
      <c r="X309" s="7"/>
      <c r="Y309" s="7"/>
      <c r="Z309" s="7"/>
      <c r="AA309" s="7"/>
      <c r="AB309" s="7"/>
      <c r="AC309" s="7"/>
      <c r="AD309" s="7"/>
      <c r="AE309" s="7"/>
      <c r="AF309" s="7"/>
      <c r="AG309" s="7"/>
      <c r="AH309" s="7"/>
      <c r="AI309" s="7"/>
      <c r="AJ309" s="7"/>
      <c r="AK309" s="7"/>
      <c r="AL309" s="18"/>
    </row>
    <row r="311" spans="1:38" ht="17" thickBot="1" x14ac:dyDescent="0.25">
      <c r="U311" s="22" t="s">
        <v>134</v>
      </c>
      <c r="V311" s="23" t="s">
        <v>519</v>
      </c>
    </row>
    <row r="312" spans="1:38" x14ac:dyDescent="0.2">
      <c r="U312" t="s">
        <v>216</v>
      </c>
    </row>
    <row r="313" spans="1:38" x14ac:dyDescent="0.2">
      <c r="U313" s="4" t="s">
        <v>217</v>
      </c>
    </row>
    <row r="314" spans="1:38" ht="17" thickBot="1" x14ac:dyDescent="0.25">
      <c r="A314" s="6" t="s">
        <v>100</v>
      </c>
      <c r="B314" t="s">
        <v>256</v>
      </c>
      <c r="C314" s="59" t="s">
        <v>517</v>
      </c>
      <c r="D314" s="59"/>
      <c r="E314" s="59"/>
      <c r="J314" s="6" t="s">
        <v>90</v>
      </c>
      <c r="O314" s="53" t="s">
        <v>257</v>
      </c>
      <c r="P314" s="54"/>
    </row>
    <row r="315" spans="1:38" ht="17" thickBot="1" x14ac:dyDescent="0.25">
      <c r="A315" s="36">
        <v>43909</v>
      </c>
      <c r="B315" s="9" t="s">
        <v>244</v>
      </c>
      <c r="C315" s="10" t="s">
        <v>245</v>
      </c>
      <c r="D315" s="10" t="s">
        <v>246</v>
      </c>
      <c r="E315" s="10" t="s">
        <v>247</v>
      </c>
      <c r="F315" s="10" t="s">
        <v>248</v>
      </c>
      <c r="G315" s="10" t="s">
        <v>249</v>
      </c>
      <c r="H315" s="50"/>
      <c r="I315" s="50"/>
      <c r="J315" s="36">
        <v>43909</v>
      </c>
      <c r="K315" s="9" t="s">
        <v>250</v>
      </c>
      <c r="L315" s="10" t="s">
        <v>251</v>
      </c>
      <c r="M315" s="10" t="s">
        <v>252</v>
      </c>
      <c r="N315" s="10" t="s">
        <v>253</v>
      </c>
      <c r="O315" s="10" t="s">
        <v>254</v>
      </c>
      <c r="P315" s="10" t="s">
        <v>255</v>
      </c>
      <c r="Q315" s="50"/>
    </row>
    <row r="316" spans="1:38" x14ac:dyDescent="0.2">
      <c r="F316">
        <v>124</v>
      </c>
      <c r="G316">
        <v>185</v>
      </c>
      <c r="K316">
        <v>120.5</v>
      </c>
      <c r="L316">
        <v>106.5</v>
      </c>
      <c r="M316">
        <v>132</v>
      </c>
      <c r="N316">
        <v>103</v>
      </c>
      <c r="P316">
        <v>77</v>
      </c>
      <c r="U316" s="13" t="s">
        <v>146</v>
      </c>
      <c r="V316" s="20"/>
      <c r="W316" s="27">
        <v>0.108</v>
      </c>
      <c r="X316" s="30" t="s">
        <v>7</v>
      </c>
      <c r="Y316" s="29" t="s">
        <v>15</v>
      </c>
    </row>
    <row r="317" spans="1:38" x14ac:dyDescent="0.2">
      <c r="F317">
        <v>71.5</v>
      </c>
      <c r="G317">
        <v>76</v>
      </c>
      <c r="K317">
        <v>105</v>
      </c>
      <c r="L317">
        <v>121</v>
      </c>
      <c r="M317">
        <v>77.5</v>
      </c>
      <c r="N317">
        <v>47.5</v>
      </c>
      <c r="P317">
        <v>92.5</v>
      </c>
      <c r="U317" s="15" t="s">
        <v>250</v>
      </c>
      <c r="V317">
        <f>SUM(K316:K320)</f>
        <v>225.5</v>
      </c>
      <c r="W317" s="26">
        <f t="shared" ref="W317:W322" si="97">V317*0.108</f>
        <v>24.353999999999999</v>
      </c>
      <c r="X317" s="26">
        <f>W317-Y317</f>
        <v>21.918599999999998</v>
      </c>
      <c r="Y317" s="24">
        <f>W317*0.1</f>
        <v>2.4354</v>
      </c>
    </row>
    <row r="318" spans="1:38" x14ac:dyDescent="0.2">
      <c r="A318" s="2"/>
      <c r="F318">
        <v>53.5</v>
      </c>
      <c r="G318" s="60">
        <v>214</v>
      </c>
      <c r="J318" s="2"/>
      <c r="L318">
        <v>45.5</v>
      </c>
      <c r="M318">
        <v>86</v>
      </c>
      <c r="N318">
        <v>51.5</v>
      </c>
      <c r="U318" s="15" t="s">
        <v>251</v>
      </c>
      <c r="V318">
        <f>SUM(L316:L320)</f>
        <v>273</v>
      </c>
      <c r="W318" s="26">
        <f t="shared" si="97"/>
        <v>29.483999999999998</v>
      </c>
      <c r="X318" s="26">
        <f t="shared" ref="X318:X322" si="98">W318-Y318</f>
        <v>26.535599999999999</v>
      </c>
      <c r="Y318" s="24">
        <f t="shared" ref="Y318:Y322" si="99">W318*0.1</f>
        <v>2.9483999999999999</v>
      </c>
    </row>
    <row r="319" spans="1:38" ht="17" thickBot="1" x14ac:dyDescent="0.25">
      <c r="F319">
        <v>127.5</v>
      </c>
      <c r="G319" s="60">
        <v>116.5</v>
      </c>
      <c r="U319" s="15" t="s">
        <v>252</v>
      </c>
      <c r="V319">
        <f>SUM(M316:M320)</f>
        <v>295.5</v>
      </c>
      <c r="W319" s="26">
        <f t="shared" si="97"/>
        <v>31.913999999999998</v>
      </c>
      <c r="X319" s="26">
        <f t="shared" si="98"/>
        <v>28.7226</v>
      </c>
      <c r="Y319" s="24">
        <f t="shared" si="99"/>
        <v>3.1913999999999998</v>
      </c>
    </row>
    <row r="320" spans="1:38" ht="17" thickBot="1" x14ac:dyDescent="0.25">
      <c r="G320" s="60">
        <v>62.5</v>
      </c>
      <c r="Q320" s="11" t="s">
        <v>102</v>
      </c>
      <c r="U320" s="15" t="s">
        <v>253</v>
      </c>
      <c r="V320">
        <f>SUM(N316:N320)</f>
        <v>202</v>
      </c>
      <c r="W320" s="26">
        <f t="shared" si="97"/>
        <v>21.815999999999999</v>
      </c>
      <c r="X320" s="26">
        <f t="shared" si="98"/>
        <v>19.634399999999999</v>
      </c>
      <c r="Y320" s="24">
        <f t="shared" si="99"/>
        <v>2.1816</v>
      </c>
    </row>
    <row r="321" spans="1:38" ht="17" thickBot="1" x14ac:dyDescent="0.25">
      <c r="H321" s="11" t="s">
        <v>102</v>
      </c>
      <c r="I321" s="1"/>
      <c r="J321" s="1" t="s">
        <v>101</v>
      </c>
      <c r="K321" s="1">
        <f t="shared" ref="K321:O321" si="100">AVERAGE(K316:K320)</f>
        <v>112.75</v>
      </c>
      <c r="L321" s="1">
        <f t="shared" si="100"/>
        <v>91</v>
      </c>
      <c r="M321" s="1">
        <f t="shared" si="100"/>
        <v>98.5</v>
      </c>
      <c r="N321" s="1">
        <f t="shared" si="100"/>
        <v>67.333333333333329</v>
      </c>
      <c r="O321" s="1" t="e">
        <f t="shared" si="100"/>
        <v>#DIV/0!</v>
      </c>
      <c r="P321" s="1">
        <f>AVERAGE(P316:P320)</f>
        <v>84.75</v>
      </c>
      <c r="Q321" s="12">
        <f>AVERAGE(K321:N321,P321)</f>
        <v>90.86666666666666</v>
      </c>
      <c r="U321" s="15" t="s">
        <v>254</v>
      </c>
      <c r="V321">
        <f>SUM(O316:O320)</f>
        <v>0</v>
      </c>
      <c r="W321" s="26">
        <f t="shared" si="97"/>
        <v>0</v>
      </c>
      <c r="X321" s="26">
        <f t="shared" si="98"/>
        <v>0</v>
      </c>
      <c r="Y321" s="24">
        <f t="shared" si="99"/>
        <v>0</v>
      </c>
    </row>
    <row r="322" spans="1:38" ht="17" thickBot="1" x14ac:dyDescent="0.25">
      <c r="A322" s="1" t="s">
        <v>101</v>
      </c>
      <c r="B322" s="1" t="e">
        <f>AVERAGE(B316:B320)</f>
        <v>#DIV/0!</v>
      </c>
      <c r="C322" s="1" t="e">
        <f>AVERAGE(C316:C321)</f>
        <v>#DIV/0!</v>
      </c>
      <c r="D322" s="1" t="e">
        <f>AVERAGE(D316:D320)</f>
        <v>#DIV/0!</v>
      </c>
      <c r="E322" s="1" t="e">
        <f>AVERAGE(E316:E321)</f>
        <v>#DIV/0!</v>
      </c>
      <c r="F322" s="1">
        <f>AVERAGE(F316:F320)</f>
        <v>94.125</v>
      </c>
      <c r="G322" s="1">
        <f>AVERAGE(G316:G320)</f>
        <v>130.80000000000001</v>
      </c>
      <c r="H322" s="12">
        <f>AVERAGE(F322:G322)</f>
        <v>112.46250000000001</v>
      </c>
      <c r="U322" s="17" t="s">
        <v>255</v>
      </c>
      <c r="V322" s="7">
        <f>SUM(P316:P320)</f>
        <v>169.5</v>
      </c>
      <c r="W322" s="28">
        <f t="shared" si="97"/>
        <v>18.306000000000001</v>
      </c>
      <c r="X322" s="28">
        <f t="shared" si="98"/>
        <v>16.4754</v>
      </c>
      <c r="Y322" s="25">
        <f t="shared" si="99"/>
        <v>1.8306000000000002</v>
      </c>
    </row>
    <row r="326" spans="1:38" x14ac:dyDescent="0.2">
      <c r="T326" s="33"/>
      <c r="U326" s="7"/>
      <c r="V326" s="7"/>
      <c r="W326" s="7"/>
      <c r="X326" s="7"/>
      <c r="Y326" s="7"/>
      <c r="Z326" s="7"/>
      <c r="AA326" s="7"/>
      <c r="AB326" s="7"/>
      <c r="AC326" s="7"/>
      <c r="AD326" s="7"/>
      <c r="AE326" s="7"/>
      <c r="AF326" s="7"/>
      <c r="AG326" s="7"/>
      <c r="AH326" s="7"/>
      <c r="AI326" s="7"/>
      <c r="AJ326" s="7"/>
      <c r="AK326" s="7"/>
      <c r="AL326" s="18"/>
    </row>
    <row r="328" spans="1:38" ht="17" thickBot="1" x14ac:dyDescent="0.25">
      <c r="U328" s="22" t="s">
        <v>134</v>
      </c>
      <c r="V328" s="23" t="s">
        <v>520</v>
      </c>
      <c r="W328" t="s">
        <v>522</v>
      </c>
      <c r="X328" t="s">
        <v>523</v>
      </c>
    </row>
    <row r="329" spans="1:38" x14ac:dyDescent="0.2">
      <c r="U329" t="s">
        <v>216</v>
      </c>
    </row>
    <row r="330" spans="1:38" x14ac:dyDescent="0.2">
      <c r="U330" s="4" t="s">
        <v>217</v>
      </c>
    </row>
    <row r="331" spans="1:38" ht="17" thickBot="1" x14ac:dyDescent="0.25">
      <c r="A331" s="6" t="s">
        <v>100</v>
      </c>
      <c r="B331" t="s">
        <v>256</v>
      </c>
      <c r="J331" s="6" t="s">
        <v>90</v>
      </c>
      <c r="O331" s="53" t="s">
        <v>257</v>
      </c>
      <c r="P331" s="54"/>
    </row>
    <row r="332" spans="1:38" ht="17" thickBot="1" x14ac:dyDescent="0.25">
      <c r="A332" s="36">
        <v>43916</v>
      </c>
      <c r="B332" s="9" t="s">
        <v>244</v>
      </c>
      <c r="C332" s="10" t="s">
        <v>245</v>
      </c>
      <c r="D332" s="10" t="s">
        <v>246</v>
      </c>
      <c r="E332" s="10" t="s">
        <v>247</v>
      </c>
      <c r="F332" s="10" t="s">
        <v>248</v>
      </c>
      <c r="G332" s="10" t="s">
        <v>249</v>
      </c>
      <c r="H332" s="50"/>
      <c r="I332" s="50"/>
      <c r="J332" s="36">
        <v>43916</v>
      </c>
      <c r="K332" s="9" t="s">
        <v>250</v>
      </c>
      <c r="L332" s="10" t="s">
        <v>251</v>
      </c>
      <c r="M332" s="10" t="s">
        <v>252</v>
      </c>
      <c r="N332" s="10" t="s">
        <v>253</v>
      </c>
      <c r="O332" s="10" t="s">
        <v>254</v>
      </c>
      <c r="P332" s="10" t="s">
        <v>255</v>
      </c>
      <c r="Q332" s="50"/>
    </row>
    <row r="333" spans="1:38" x14ac:dyDescent="0.2">
      <c r="F333">
        <v>114.5</v>
      </c>
      <c r="G333">
        <v>163.5</v>
      </c>
      <c r="K333">
        <v>97</v>
      </c>
      <c r="L333">
        <v>126</v>
      </c>
      <c r="M333">
        <v>71.5</v>
      </c>
      <c r="N333">
        <v>43.5</v>
      </c>
      <c r="P333">
        <v>79.5</v>
      </c>
      <c r="U333" s="13" t="s">
        <v>146</v>
      </c>
      <c r="V333" s="20"/>
      <c r="W333" s="27">
        <v>0.108</v>
      </c>
      <c r="X333" s="30" t="s">
        <v>7</v>
      </c>
      <c r="Y333" s="29" t="s">
        <v>15</v>
      </c>
    </row>
    <row r="334" spans="1:38" x14ac:dyDescent="0.2">
      <c r="F334">
        <v>66</v>
      </c>
      <c r="G334">
        <v>200</v>
      </c>
      <c r="K334">
        <v>139.5</v>
      </c>
      <c r="L334">
        <v>103</v>
      </c>
      <c r="M334">
        <v>157</v>
      </c>
      <c r="N334">
        <v>84.5</v>
      </c>
      <c r="P334">
        <v>72.5</v>
      </c>
      <c r="U334" s="15" t="s">
        <v>250</v>
      </c>
      <c r="V334">
        <f>SUM(K332:K337)</f>
        <v>236.5</v>
      </c>
      <c r="W334" s="26">
        <f t="shared" ref="W334:W339" si="101">V334*0.108</f>
        <v>25.541999999999998</v>
      </c>
      <c r="X334" s="26">
        <f>W334-Y334</f>
        <v>22.9878</v>
      </c>
      <c r="Y334" s="24">
        <f>W334*0.1</f>
        <v>2.5541999999999998</v>
      </c>
    </row>
    <row r="335" spans="1:38" x14ac:dyDescent="0.2">
      <c r="A335" s="2"/>
      <c r="F335">
        <v>103</v>
      </c>
      <c r="G335">
        <v>89</v>
      </c>
      <c r="J335" s="2"/>
      <c r="L335">
        <v>42.5</v>
      </c>
      <c r="M335">
        <v>80</v>
      </c>
      <c r="N335">
        <v>41</v>
      </c>
      <c r="U335" s="15" t="s">
        <v>251</v>
      </c>
      <c r="V335">
        <f>SUM(L333:L337)</f>
        <v>271.5</v>
      </c>
      <c r="W335" s="26">
        <f t="shared" si="101"/>
        <v>29.321999999999999</v>
      </c>
      <c r="X335" s="26">
        <f t="shared" ref="X335:X339" si="102">W335-Y335</f>
        <v>26.389800000000001</v>
      </c>
      <c r="Y335" s="24">
        <f t="shared" ref="Y335:Y339" si="103">W335*0.1</f>
        <v>2.9321999999999999</v>
      </c>
    </row>
    <row r="336" spans="1:38" ht="17" thickBot="1" x14ac:dyDescent="0.25">
      <c r="G336">
        <v>66.5</v>
      </c>
      <c r="U336" s="15" t="s">
        <v>252</v>
      </c>
      <c r="V336">
        <f>SUM(M333:M337)</f>
        <v>308.5</v>
      </c>
      <c r="W336" s="26">
        <f t="shared" si="101"/>
        <v>33.317999999999998</v>
      </c>
      <c r="X336" s="26">
        <f t="shared" si="102"/>
        <v>29.986199999999997</v>
      </c>
      <c r="Y336" s="24">
        <f t="shared" si="103"/>
        <v>3.3317999999999999</v>
      </c>
    </row>
    <row r="337" spans="1:38" ht="17" thickBot="1" x14ac:dyDescent="0.25">
      <c r="Q337" s="11" t="s">
        <v>102</v>
      </c>
      <c r="U337" s="15" t="s">
        <v>253</v>
      </c>
      <c r="V337">
        <f>SUM(N333:N337)</f>
        <v>169</v>
      </c>
      <c r="W337" s="26">
        <f t="shared" si="101"/>
        <v>18.251999999999999</v>
      </c>
      <c r="X337" s="26">
        <f t="shared" si="102"/>
        <v>16.4268</v>
      </c>
      <c r="Y337" s="24">
        <f t="shared" si="103"/>
        <v>1.8251999999999999</v>
      </c>
    </row>
    <row r="338" spans="1:38" ht="17" thickBot="1" x14ac:dyDescent="0.25">
      <c r="H338" s="11" t="s">
        <v>102</v>
      </c>
      <c r="I338" s="1"/>
      <c r="J338" s="1" t="s">
        <v>101</v>
      </c>
      <c r="K338" s="1">
        <f t="shared" ref="K338:O338" si="104">AVERAGE(K333:K337)</f>
        <v>118.25</v>
      </c>
      <c r="L338" s="1">
        <f t="shared" si="104"/>
        <v>90.5</v>
      </c>
      <c r="M338" s="1">
        <f t="shared" si="104"/>
        <v>102.83333333333333</v>
      </c>
      <c r="N338" s="1">
        <f t="shared" si="104"/>
        <v>56.333333333333336</v>
      </c>
      <c r="O338" s="1" t="e">
        <f t="shared" si="104"/>
        <v>#DIV/0!</v>
      </c>
      <c r="P338" s="1">
        <f>AVERAGE(P333:P337)</f>
        <v>76</v>
      </c>
      <c r="Q338" s="12">
        <f>AVERAGE(K338:N338,P338)</f>
        <v>88.783333333333331</v>
      </c>
      <c r="U338" s="15" t="s">
        <v>254</v>
      </c>
      <c r="V338">
        <f>SUM(O333:O337)</f>
        <v>0</v>
      </c>
      <c r="W338" s="26">
        <f t="shared" si="101"/>
        <v>0</v>
      </c>
      <c r="X338" s="26">
        <f t="shared" si="102"/>
        <v>0</v>
      </c>
      <c r="Y338" s="24">
        <f t="shared" si="103"/>
        <v>0</v>
      </c>
    </row>
    <row r="339" spans="1:38" ht="17" thickBot="1" x14ac:dyDescent="0.25">
      <c r="A339" s="1" t="s">
        <v>101</v>
      </c>
      <c r="B339" s="1" t="e">
        <f>AVERAGE(B333:B337)</f>
        <v>#DIV/0!</v>
      </c>
      <c r="C339" s="1" t="e">
        <f>AVERAGE(C333:C338)</f>
        <v>#DIV/0!</v>
      </c>
      <c r="D339" s="1" t="e">
        <f>AVERAGE(D333:D337)</f>
        <v>#DIV/0!</v>
      </c>
      <c r="E339" s="1" t="e">
        <f>AVERAGE(E333:E338)</f>
        <v>#DIV/0!</v>
      </c>
      <c r="F339" s="1">
        <f>AVERAGE(F333:F337)</f>
        <v>94.5</v>
      </c>
      <c r="G339" s="1">
        <f>AVERAGE(G333:G337)</f>
        <v>129.75</v>
      </c>
      <c r="H339" s="12">
        <f>AVERAGE(F339:G339)</f>
        <v>112.125</v>
      </c>
      <c r="U339" s="17" t="s">
        <v>255</v>
      </c>
      <c r="V339" s="7">
        <f>SUM(P333:P337)</f>
        <v>152</v>
      </c>
      <c r="W339" s="28">
        <f t="shared" si="101"/>
        <v>16.416</v>
      </c>
      <c r="X339" s="28">
        <f t="shared" si="102"/>
        <v>14.7744</v>
      </c>
      <c r="Y339" s="25">
        <f t="shared" si="103"/>
        <v>1.6416000000000002</v>
      </c>
    </row>
    <row r="343" spans="1:38" x14ac:dyDescent="0.2">
      <c r="T343" s="33"/>
      <c r="U343" s="7"/>
      <c r="V343" s="7"/>
      <c r="W343" s="7"/>
      <c r="X343" s="7"/>
      <c r="Y343" s="7"/>
      <c r="Z343" s="7"/>
      <c r="AA343" s="7"/>
      <c r="AB343" s="7"/>
      <c r="AC343" s="7"/>
      <c r="AD343" s="7"/>
      <c r="AE343" s="7"/>
      <c r="AF343" s="7"/>
      <c r="AG343" s="7"/>
      <c r="AH343" s="7"/>
      <c r="AI343" s="7"/>
      <c r="AJ343" s="7"/>
      <c r="AK343" s="7"/>
      <c r="AL343" s="18"/>
    </row>
    <row r="345" spans="1:38" ht="17" thickBot="1" x14ac:dyDescent="0.25">
      <c r="A345" s="48" t="s">
        <v>229</v>
      </c>
      <c r="B345" s="48"/>
      <c r="U345" s="22" t="s">
        <v>134</v>
      </c>
      <c r="V345" s="23" t="s">
        <v>538</v>
      </c>
      <c r="W345" t="s">
        <v>278</v>
      </c>
      <c r="X345" t="s">
        <v>539</v>
      </c>
    </row>
    <row r="346" spans="1:38" x14ac:dyDescent="0.2">
      <c r="U346" t="s">
        <v>216</v>
      </c>
    </row>
    <row r="347" spans="1:38" x14ac:dyDescent="0.2">
      <c r="U347" s="4" t="s">
        <v>217</v>
      </c>
    </row>
    <row r="348" spans="1:38" ht="17" thickBot="1" x14ac:dyDescent="0.25">
      <c r="A348" s="6" t="s">
        <v>100</v>
      </c>
      <c r="B348" t="s">
        <v>256</v>
      </c>
      <c r="J348" s="6" t="s">
        <v>90</v>
      </c>
      <c r="O348" s="53" t="s">
        <v>257</v>
      </c>
      <c r="P348" s="54"/>
    </row>
    <row r="349" spans="1:38" ht="17" thickBot="1" x14ac:dyDescent="0.25">
      <c r="A349" s="36">
        <v>43930</v>
      </c>
      <c r="B349" s="9" t="s">
        <v>244</v>
      </c>
      <c r="C349" s="10" t="s">
        <v>245</v>
      </c>
      <c r="D349" s="10" t="s">
        <v>246</v>
      </c>
      <c r="E349" s="10" t="s">
        <v>247</v>
      </c>
      <c r="F349" s="10" t="s">
        <v>248</v>
      </c>
      <c r="G349" s="10" t="s">
        <v>249</v>
      </c>
      <c r="H349" s="50"/>
      <c r="I349" s="50"/>
      <c r="J349" s="36">
        <v>43930</v>
      </c>
      <c r="K349" s="9" t="s">
        <v>250</v>
      </c>
      <c r="L349" s="10" t="s">
        <v>251</v>
      </c>
      <c r="M349" s="10" t="s">
        <v>252</v>
      </c>
      <c r="N349" s="10" t="s">
        <v>253</v>
      </c>
      <c r="O349" s="10" t="s">
        <v>254</v>
      </c>
      <c r="P349" s="10" t="s">
        <v>255</v>
      </c>
      <c r="Q349" s="50"/>
    </row>
    <row r="350" spans="1:38" x14ac:dyDescent="0.2">
      <c r="F350">
        <v>87.5</v>
      </c>
      <c r="G350">
        <v>177.5</v>
      </c>
      <c r="K350">
        <v>79.5</v>
      </c>
      <c r="L350">
        <v>116</v>
      </c>
      <c r="M350">
        <v>67</v>
      </c>
      <c r="N350">
        <v>71</v>
      </c>
      <c r="P350">
        <v>66</v>
      </c>
      <c r="U350" s="13" t="s">
        <v>146</v>
      </c>
      <c r="V350" s="20"/>
      <c r="W350" s="27">
        <v>0.108</v>
      </c>
      <c r="X350" s="30" t="s">
        <v>7</v>
      </c>
      <c r="Y350" s="29" t="s">
        <v>15</v>
      </c>
    </row>
    <row r="351" spans="1:38" x14ac:dyDescent="0.2">
      <c r="F351">
        <v>89</v>
      </c>
      <c r="G351">
        <v>65</v>
      </c>
      <c r="K351">
        <v>126</v>
      </c>
      <c r="L351">
        <v>84.5</v>
      </c>
      <c r="M351">
        <v>59.5</v>
      </c>
      <c r="N351">
        <v>35.5</v>
      </c>
      <c r="U351" s="15" t="s">
        <v>250</v>
      </c>
      <c r="V351">
        <f>SUM(K350:K354)</f>
        <v>205.5</v>
      </c>
      <c r="W351" s="26">
        <f t="shared" ref="W351:W356" si="105">V351*0.108</f>
        <v>22.193999999999999</v>
      </c>
      <c r="X351" s="26">
        <f>W351-Y351</f>
        <v>19.974599999999999</v>
      </c>
      <c r="Y351" s="24">
        <f>W351*0.1</f>
        <v>2.2193999999999998</v>
      </c>
    </row>
    <row r="352" spans="1:38" x14ac:dyDescent="0.2">
      <c r="A352" s="2"/>
      <c r="F352">
        <v>53</v>
      </c>
      <c r="G352">
        <v>142.5</v>
      </c>
      <c r="J352" s="2"/>
      <c r="M352">
        <v>137</v>
      </c>
      <c r="N352">
        <v>37</v>
      </c>
      <c r="U352" s="15" t="s">
        <v>251</v>
      </c>
      <c r="V352">
        <f>SUM(L350:L354)</f>
        <v>200.5</v>
      </c>
      <c r="W352" s="26">
        <f t="shared" si="105"/>
        <v>21.654</v>
      </c>
      <c r="X352" s="26">
        <f t="shared" ref="X352:X356" si="106">W352-Y352</f>
        <v>19.488599999999998</v>
      </c>
      <c r="Y352" s="24">
        <f t="shared" ref="Y352:Y356" si="107">W352*0.1</f>
        <v>2.1654</v>
      </c>
    </row>
    <row r="353" spans="1:38" ht="17" thickBot="1" x14ac:dyDescent="0.25">
      <c r="U353" s="15" t="s">
        <v>252</v>
      </c>
      <c r="V353">
        <f>SUM(M350:M354)</f>
        <v>263.5</v>
      </c>
      <c r="W353" s="26">
        <f t="shared" si="105"/>
        <v>28.457999999999998</v>
      </c>
      <c r="X353" s="26">
        <f t="shared" si="106"/>
        <v>25.612199999999998</v>
      </c>
      <c r="Y353" s="24">
        <f t="shared" si="107"/>
        <v>2.8458000000000001</v>
      </c>
    </row>
    <row r="354" spans="1:38" ht="17" thickBot="1" x14ac:dyDescent="0.25">
      <c r="Q354" s="11" t="s">
        <v>102</v>
      </c>
      <c r="U354" s="15" t="s">
        <v>253</v>
      </c>
      <c r="V354">
        <f>SUM(N350:N354)</f>
        <v>143.5</v>
      </c>
      <c r="W354" s="26">
        <f t="shared" si="105"/>
        <v>15.497999999999999</v>
      </c>
      <c r="X354" s="26">
        <f t="shared" si="106"/>
        <v>13.9482</v>
      </c>
      <c r="Y354" s="24">
        <f t="shared" si="107"/>
        <v>1.5498000000000001</v>
      </c>
    </row>
    <row r="355" spans="1:38" ht="17" thickBot="1" x14ac:dyDescent="0.25">
      <c r="H355" s="11" t="s">
        <v>102</v>
      </c>
      <c r="I355" s="1"/>
      <c r="J355" s="1" t="s">
        <v>101</v>
      </c>
      <c r="K355" s="1">
        <f t="shared" ref="K355:O355" si="108">AVERAGE(K350:K354)</f>
        <v>102.75</v>
      </c>
      <c r="L355" s="1">
        <f t="shared" si="108"/>
        <v>100.25</v>
      </c>
      <c r="M355" s="1">
        <f t="shared" si="108"/>
        <v>87.833333333333329</v>
      </c>
      <c r="N355" s="1">
        <f t="shared" si="108"/>
        <v>47.833333333333336</v>
      </c>
      <c r="O355" s="1" t="e">
        <f t="shared" si="108"/>
        <v>#DIV/0!</v>
      </c>
      <c r="P355" s="1">
        <f>AVERAGE(P350:P354)</f>
        <v>66</v>
      </c>
      <c r="Q355" s="12">
        <f>AVERAGE(K355:N355,P355)</f>
        <v>80.933333333333323</v>
      </c>
      <c r="U355" s="15" t="s">
        <v>254</v>
      </c>
      <c r="V355">
        <f>SUM(O350:O354)</f>
        <v>0</v>
      </c>
      <c r="W355" s="26">
        <f t="shared" si="105"/>
        <v>0</v>
      </c>
      <c r="X355" s="26">
        <f t="shared" si="106"/>
        <v>0</v>
      </c>
      <c r="Y355" s="24">
        <f t="shared" si="107"/>
        <v>0</v>
      </c>
    </row>
    <row r="356" spans="1:38" ht="17" thickBot="1" x14ac:dyDescent="0.25">
      <c r="A356" s="1" t="s">
        <v>101</v>
      </c>
      <c r="B356" s="1" t="e">
        <f>AVERAGE(B350:B354)</f>
        <v>#DIV/0!</v>
      </c>
      <c r="C356" s="1" t="e">
        <f>AVERAGE(C350:C355)</f>
        <v>#DIV/0!</v>
      </c>
      <c r="D356" s="1" t="e">
        <f>AVERAGE(D350:D354)</f>
        <v>#DIV/0!</v>
      </c>
      <c r="E356" s="1" t="e">
        <f>AVERAGE(E350:E355)</f>
        <v>#DIV/0!</v>
      </c>
      <c r="F356" s="1">
        <f>AVERAGE(F350:F354)</f>
        <v>76.5</v>
      </c>
      <c r="G356" s="1">
        <f>AVERAGE(G350:G354)</f>
        <v>128.33333333333334</v>
      </c>
      <c r="H356" s="12">
        <f>AVERAGE(F356:G356)</f>
        <v>102.41666666666667</v>
      </c>
      <c r="U356" s="17" t="s">
        <v>255</v>
      </c>
      <c r="V356" s="7">
        <f>SUM(P350:P354)</f>
        <v>66</v>
      </c>
      <c r="W356" s="28">
        <f t="shared" si="105"/>
        <v>7.1280000000000001</v>
      </c>
      <c r="X356" s="28">
        <f t="shared" si="106"/>
        <v>6.4152000000000005</v>
      </c>
      <c r="Y356" s="25">
        <f t="shared" si="107"/>
        <v>0.7128000000000001</v>
      </c>
    </row>
    <row r="360" spans="1:38" x14ac:dyDescent="0.2">
      <c r="T360" s="33"/>
      <c r="U360" s="7"/>
      <c r="V360" s="7"/>
      <c r="W360" s="7"/>
      <c r="X360" s="7"/>
      <c r="Y360" s="7"/>
      <c r="Z360" s="7"/>
      <c r="AA360" s="7"/>
      <c r="AB360" s="7"/>
      <c r="AC360" s="7"/>
      <c r="AD360" s="7"/>
      <c r="AE360" s="7"/>
      <c r="AF360" s="7"/>
      <c r="AG360" s="7"/>
      <c r="AH360" s="7"/>
      <c r="AI360" s="7"/>
      <c r="AJ360" s="7"/>
      <c r="AK360" s="7"/>
      <c r="AL360" s="18"/>
    </row>
    <row r="361" spans="1:38" x14ac:dyDescent="0.2">
      <c r="A361" s="48" t="s">
        <v>229</v>
      </c>
      <c r="B361" s="48"/>
    </row>
    <row r="362" spans="1:38" ht="17" thickBot="1" x14ac:dyDescent="0.25">
      <c r="U362" s="22" t="s">
        <v>134</v>
      </c>
      <c r="V362" s="23" t="s">
        <v>540</v>
      </c>
    </row>
    <row r="363" spans="1:38" x14ac:dyDescent="0.2">
      <c r="U363" t="s">
        <v>216</v>
      </c>
    </row>
    <row r="364" spans="1:38" ht="17" thickBot="1" x14ac:dyDescent="0.25">
      <c r="A364" s="6" t="s">
        <v>100</v>
      </c>
      <c r="B364" t="s">
        <v>256</v>
      </c>
      <c r="J364" s="6" t="s">
        <v>90</v>
      </c>
      <c r="O364" s="53" t="s">
        <v>257</v>
      </c>
      <c r="P364" s="54"/>
      <c r="U364" s="4" t="s">
        <v>217</v>
      </c>
    </row>
    <row r="365" spans="1:38" ht="17" thickBot="1" x14ac:dyDescent="0.25">
      <c r="A365" s="36">
        <v>43944</v>
      </c>
      <c r="B365" s="9" t="s">
        <v>244</v>
      </c>
      <c r="C365" s="10" t="s">
        <v>245</v>
      </c>
      <c r="D365" s="10" t="s">
        <v>246</v>
      </c>
      <c r="E365" s="10" t="s">
        <v>247</v>
      </c>
      <c r="F365" s="10" t="s">
        <v>248</v>
      </c>
      <c r="G365" s="10" t="s">
        <v>249</v>
      </c>
      <c r="H365" s="50"/>
      <c r="I365" s="50"/>
      <c r="J365" s="36">
        <v>43944</v>
      </c>
      <c r="K365" s="9" t="s">
        <v>250</v>
      </c>
      <c r="L365" s="10" t="s">
        <v>251</v>
      </c>
      <c r="M365" s="10" t="s">
        <v>252</v>
      </c>
      <c r="N365" s="10" t="s">
        <v>253</v>
      </c>
      <c r="O365" s="10" t="s">
        <v>254</v>
      </c>
      <c r="P365" s="10" t="s">
        <v>255</v>
      </c>
      <c r="Q365" s="50"/>
    </row>
    <row r="366" spans="1:38" x14ac:dyDescent="0.2">
      <c r="G366">
        <v>146</v>
      </c>
      <c r="K366">
        <v>109.5</v>
      </c>
      <c r="L366">
        <v>68</v>
      </c>
      <c r="M366">
        <v>114</v>
      </c>
    </row>
    <row r="367" spans="1:38" x14ac:dyDescent="0.2">
      <c r="G367">
        <v>146</v>
      </c>
      <c r="K367">
        <v>73.5</v>
      </c>
      <c r="L367">
        <v>95</v>
      </c>
      <c r="U367" s="13" t="s">
        <v>146</v>
      </c>
      <c r="V367" s="20"/>
      <c r="W367" s="27">
        <v>0.108</v>
      </c>
      <c r="X367" s="30" t="s">
        <v>7</v>
      </c>
      <c r="Y367" s="29" t="s">
        <v>15</v>
      </c>
    </row>
    <row r="368" spans="1:38" x14ac:dyDescent="0.2">
      <c r="A368" s="2"/>
      <c r="J368" s="2"/>
      <c r="U368" s="15" t="s">
        <v>250</v>
      </c>
      <c r="V368">
        <f>SUM(K366:K370)</f>
        <v>183</v>
      </c>
      <c r="W368" s="26">
        <f t="shared" ref="W368:W373" si="109">V368*0.108</f>
        <v>19.763999999999999</v>
      </c>
      <c r="X368" s="26">
        <f>W368-Y368</f>
        <v>17.787599999999998</v>
      </c>
      <c r="Y368" s="24">
        <f>W368*0.1</f>
        <v>1.9763999999999999</v>
      </c>
    </row>
    <row r="369" spans="1:38" ht="17" thickBot="1" x14ac:dyDescent="0.25">
      <c r="U369" s="15" t="s">
        <v>251</v>
      </c>
      <c r="V369">
        <f>SUM(L366:L370)</f>
        <v>163</v>
      </c>
      <c r="W369" s="26">
        <f t="shared" si="109"/>
        <v>17.603999999999999</v>
      </c>
      <c r="X369" s="26">
        <f t="shared" ref="X369:X373" si="110">W369-Y369</f>
        <v>15.843599999999999</v>
      </c>
      <c r="Y369" s="24">
        <f t="shared" ref="Y369:Y373" si="111">W369*0.1</f>
        <v>1.7604</v>
      </c>
    </row>
    <row r="370" spans="1:38" ht="17" thickBot="1" x14ac:dyDescent="0.25">
      <c r="Q370" s="11" t="s">
        <v>102</v>
      </c>
      <c r="U370" s="15" t="s">
        <v>252</v>
      </c>
      <c r="V370">
        <f>SUM(M366:M370)</f>
        <v>114</v>
      </c>
      <c r="W370" s="26">
        <f t="shared" si="109"/>
        <v>12.311999999999999</v>
      </c>
      <c r="X370" s="26">
        <f t="shared" si="110"/>
        <v>11.0808</v>
      </c>
      <c r="Y370" s="24">
        <f t="shared" si="111"/>
        <v>1.2312000000000001</v>
      </c>
    </row>
    <row r="371" spans="1:38" ht="17" thickBot="1" x14ac:dyDescent="0.25">
      <c r="H371" s="11" t="s">
        <v>102</v>
      </c>
      <c r="I371" s="1"/>
      <c r="J371" s="1" t="s">
        <v>101</v>
      </c>
      <c r="K371" s="1">
        <f t="shared" ref="K371:O371" si="112">AVERAGE(K366:K370)</f>
        <v>91.5</v>
      </c>
      <c r="L371" s="1">
        <f t="shared" si="112"/>
        <v>81.5</v>
      </c>
      <c r="M371" s="1">
        <f t="shared" si="112"/>
        <v>114</v>
      </c>
      <c r="N371" s="1" t="e">
        <f t="shared" si="112"/>
        <v>#DIV/0!</v>
      </c>
      <c r="O371" s="1" t="e">
        <f t="shared" si="112"/>
        <v>#DIV/0!</v>
      </c>
      <c r="P371" s="1" t="e">
        <f>AVERAGE(P366:P370)</f>
        <v>#DIV/0!</v>
      </c>
      <c r="Q371" s="12">
        <f>AVERAGE(K371:M371)</f>
        <v>95.666666666666671</v>
      </c>
      <c r="U371" s="15" t="s">
        <v>253</v>
      </c>
      <c r="V371">
        <f>SUM(N366:N370)</f>
        <v>0</v>
      </c>
      <c r="W371" s="26">
        <f t="shared" si="109"/>
        <v>0</v>
      </c>
      <c r="X371" s="26">
        <f t="shared" si="110"/>
        <v>0</v>
      </c>
      <c r="Y371" s="24">
        <f t="shared" si="111"/>
        <v>0</v>
      </c>
    </row>
    <row r="372" spans="1:38" ht="17" thickBot="1" x14ac:dyDescent="0.25">
      <c r="A372" s="1" t="s">
        <v>101</v>
      </c>
      <c r="B372" s="1" t="e">
        <f>AVERAGE(B366:B370)</f>
        <v>#DIV/0!</v>
      </c>
      <c r="C372" s="1" t="e">
        <f>AVERAGE(C366:C371)</f>
        <v>#DIV/0!</v>
      </c>
      <c r="D372" s="1" t="e">
        <f>AVERAGE(D366:D370)</f>
        <v>#DIV/0!</v>
      </c>
      <c r="E372" s="1" t="e">
        <f>AVERAGE(E366:E371)</f>
        <v>#DIV/0!</v>
      </c>
      <c r="F372" s="1" t="e">
        <f>AVERAGE(F366:F370)</f>
        <v>#DIV/0!</v>
      </c>
      <c r="G372" s="1">
        <f>AVERAGE(G366:G370)</f>
        <v>146</v>
      </c>
      <c r="H372" s="12">
        <f>AVERAGE(G372)</f>
        <v>146</v>
      </c>
      <c r="U372" s="15" t="s">
        <v>254</v>
      </c>
      <c r="V372">
        <f>SUM(O366:O370)</f>
        <v>0</v>
      </c>
      <c r="W372" s="26">
        <f t="shared" si="109"/>
        <v>0</v>
      </c>
      <c r="X372" s="26">
        <f t="shared" si="110"/>
        <v>0</v>
      </c>
      <c r="Y372" s="24">
        <f t="shared" si="111"/>
        <v>0</v>
      </c>
    </row>
    <row r="373" spans="1:38" x14ac:dyDescent="0.2">
      <c r="U373" s="17" t="s">
        <v>255</v>
      </c>
      <c r="V373" s="7">
        <f>SUM(P366:P370)</f>
        <v>0</v>
      </c>
      <c r="W373" s="28">
        <f t="shared" si="109"/>
        <v>0</v>
      </c>
      <c r="X373" s="28">
        <f t="shared" si="110"/>
        <v>0</v>
      </c>
      <c r="Y373" s="25">
        <f t="shared" si="111"/>
        <v>0</v>
      </c>
    </row>
    <row r="377" spans="1:38" x14ac:dyDescent="0.2">
      <c r="T377" s="33"/>
      <c r="U377" s="7"/>
      <c r="V377" s="7"/>
      <c r="W377" s="7"/>
      <c r="X377" s="7"/>
      <c r="Y377" s="7"/>
      <c r="Z377" s="7"/>
      <c r="AA377" s="7"/>
      <c r="AB377" s="7"/>
      <c r="AC377" s="7"/>
      <c r="AD377" s="7"/>
      <c r="AE377" s="7"/>
      <c r="AF377" s="7"/>
      <c r="AG377" s="7"/>
      <c r="AH377" s="7"/>
      <c r="AI377" s="7"/>
      <c r="AJ377" s="7"/>
      <c r="AK377" s="7"/>
      <c r="AL377" s="18"/>
    </row>
    <row r="379" spans="1:38" ht="17" thickBot="1" x14ac:dyDescent="0.25">
      <c r="U379" s="22" t="s">
        <v>134</v>
      </c>
      <c r="V379" s="23" t="s">
        <v>552</v>
      </c>
    </row>
    <row r="380" spans="1:38" ht="17" thickBot="1" x14ac:dyDescent="0.25">
      <c r="A380" s="6" t="s">
        <v>100</v>
      </c>
      <c r="B380" t="s">
        <v>256</v>
      </c>
      <c r="J380" s="6" t="s">
        <v>90</v>
      </c>
      <c r="O380" s="53" t="s">
        <v>257</v>
      </c>
      <c r="P380" s="54"/>
      <c r="U380" t="s">
        <v>216</v>
      </c>
    </row>
    <row r="381" spans="1:38" ht="17" thickBot="1" x14ac:dyDescent="0.25">
      <c r="A381" s="36">
        <v>43951</v>
      </c>
      <c r="B381" s="9" t="s">
        <v>244</v>
      </c>
      <c r="C381" s="10" t="s">
        <v>245</v>
      </c>
      <c r="D381" s="10" t="s">
        <v>246</v>
      </c>
      <c r="E381" s="10" t="s">
        <v>247</v>
      </c>
      <c r="F381" s="10" t="s">
        <v>248</v>
      </c>
      <c r="G381" s="10" t="s">
        <v>249</v>
      </c>
      <c r="H381" s="50"/>
      <c r="I381" s="50"/>
      <c r="J381" s="36">
        <v>43951</v>
      </c>
      <c r="K381" s="9" t="s">
        <v>250</v>
      </c>
      <c r="L381" s="10" t="s">
        <v>251</v>
      </c>
      <c r="M381" s="10" t="s">
        <v>252</v>
      </c>
      <c r="N381" s="10" t="s">
        <v>253</v>
      </c>
      <c r="O381" s="10" t="s">
        <v>254</v>
      </c>
      <c r="P381" s="10" t="s">
        <v>255</v>
      </c>
      <c r="Q381" s="50"/>
      <c r="U381" s="4" t="s">
        <v>217</v>
      </c>
    </row>
    <row r="382" spans="1:38" x14ac:dyDescent="0.2">
      <c r="G382">
        <v>100</v>
      </c>
      <c r="K382">
        <v>88.5</v>
      </c>
      <c r="L382">
        <v>84</v>
      </c>
      <c r="M382">
        <v>100.5</v>
      </c>
    </row>
    <row r="383" spans="1:38" x14ac:dyDescent="0.2">
      <c r="G383">
        <v>137</v>
      </c>
      <c r="L383">
        <v>61.5</v>
      </c>
    </row>
    <row r="384" spans="1:38" x14ac:dyDescent="0.2">
      <c r="A384" s="2"/>
      <c r="J384" s="2"/>
      <c r="U384" s="13" t="s">
        <v>146</v>
      </c>
      <c r="V384" s="20"/>
      <c r="W384" s="27">
        <v>0.108</v>
      </c>
      <c r="X384" s="30" t="s">
        <v>7</v>
      </c>
      <c r="Y384" s="29" t="s">
        <v>15</v>
      </c>
    </row>
    <row r="385" spans="1:25" ht="17" thickBot="1" x14ac:dyDescent="0.25">
      <c r="U385" s="15" t="s">
        <v>250</v>
      </c>
      <c r="V385">
        <f>SUM(K382:K386)</f>
        <v>88.5</v>
      </c>
      <c r="W385" s="26">
        <f t="shared" ref="W385:W390" si="113">V385*0.108</f>
        <v>9.5579999999999998</v>
      </c>
      <c r="X385" s="26">
        <f>W385-Y385</f>
        <v>8.6021999999999998</v>
      </c>
      <c r="Y385" s="24">
        <f>W385*0.1</f>
        <v>0.95579999999999998</v>
      </c>
    </row>
    <row r="386" spans="1:25" ht="17" thickBot="1" x14ac:dyDescent="0.25">
      <c r="Q386" s="11" t="s">
        <v>102</v>
      </c>
      <c r="U386" s="15" t="s">
        <v>251</v>
      </c>
      <c r="V386">
        <f>SUM(L382:L386)</f>
        <v>145.5</v>
      </c>
      <c r="W386" s="26">
        <f t="shared" si="113"/>
        <v>15.714</v>
      </c>
      <c r="X386" s="26">
        <f t="shared" ref="X386:X390" si="114">W386-Y386</f>
        <v>14.1426</v>
      </c>
      <c r="Y386" s="24">
        <f t="shared" ref="Y386:Y390" si="115">W386*0.1</f>
        <v>1.5714000000000001</v>
      </c>
    </row>
    <row r="387" spans="1:25" ht="17" thickBot="1" x14ac:dyDescent="0.25">
      <c r="H387" s="11" t="s">
        <v>102</v>
      </c>
      <c r="I387" s="1"/>
      <c r="J387" s="1" t="s">
        <v>101</v>
      </c>
      <c r="K387" s="1">
        <f t="shared" ref="K387:O387" si="116">AVERAGE(K382:K386)</f>
        <v>88.5</v>
      </c>
      <c r="L387" s="1">
        <f t="shared" si="116"/>
        <v>72.75</v>
      </c>
      <c r="M387" s="1">
        <f t="shared" si="116"/>
        <v>100.5</v>
      </c>
      <c r="N387" s="1" t="e">
        <f t="shared" si="116"/>
        <v>#DIV/0!</v>
      </c>
      <c r="O387" s="1" t="e">
        <f t="shared" si="116"/>
        <v>#DIV/0!</v>
      </c>
      <c r="P387" s="1" t="e">
        <f>AVERAGE(P382:P386)</f>
        <v>#DIV/0!</v>
      </c>
      <c r="Q387" s="12">
        <f>AVERAGE(K387:M387)</f>
        <v>87.25</v>
      </c>
      <c r="U387" s="15" t="s">
        <v>252</v>
      </c>
      <c r="V387">
        <f>SUM(M382:M386)</f>
        <v>100.5</v>
      </c>
      <c r="W387" s="26">
        <f t="shared" si="113"/>
        <v>10.853999999999999</v>
      </c>
      <c r="X387" s="26">
        <f t="shared" si="114"/>
        <v>9.7685999999999993</v>
      </c>
      <c r="Y387" s="24">
        <f t="shared" si="115"/>
        <v>1.0853999999999999</v>
      </c>
    </row>
    <row r="388" spans="1:25" ht="17" thickBot="1" x14ac:dyDescent="0.25">
      <c r="A388" s="1" t="s">
        <v>101</v>
      </c>
      <c r="B388" s="1" t="e">
        <f>AVERAGE(B382:B386)</f>
        <v>#DIV/0!</v>
      </c>
      <c r="C388" s="1" t="e">
        <f>AVERAGE(C382:C387)</f>
        <v>#DIV/0!</v>
      </c>
      <c r="D388" s="1" t="e">
        <f>AVERAGE(D382:D386)</f>
        <v>#DIV/0!</v>
      </c>
      <c r="E388" s="1" t="e">
        <f>AVERAGE(E382:E387)</f>
        <v>#DIV/0!</v>
      </c>
      <c r="F388" s="1" t="e">
        <f>AVERAGE(F382:F386)</f>
        <v>#DIV/0!</v>
      </c>
      <c r="G388" s="1">
        <f>AVERAGE(G382:G386)</f>
        <v>118.5</v>
      </c>
      <c r="H388" s="12">
        <f>AVERAGE(G388)</f>
        <v>118.5</v>
      </c>
      <c r="U388" s="15" t="s">
        <v>253</v>
      </c>
      <c r="V388" t="e">
        <f>SUM(N383:N387)</f>
        <v>#DIV/0!</v>
      </c>
      <c r="W388" s="26" t="e">
        <f t="shared" si="113"/>
        <v>#DIV/0!</v>
      </c>
      <c r="X388" s="26" t="e">
        <f t="shared" si="114"/>
        <v>#DIV/0!</v>
      </c>
      <c r="Y388" s="24" t="e">
        <f t="shared" si="115"/>
        <v>#DIV/0!</v>
      </c>
    </row>
    <row r="389" spans="1:25" x14ac:dyDescent="0.2">
      <c r="U389" s="15" t="s">
        <v>254</v>
      </c>
      <c r="V389" t="e">
        <f>SUM(O383:O387)</f>
        <v>#DIV/0!</v>
      </c>
      <c r="W389" s="26" t="e">
        <f t="shared" si="113"/>
        <v>#DIV/0!</v>
      </c>
      <c r="X389" s="26" t="e">
        <f t="shared" si="114"/>
        <v>#DIV/0!</v>
      </c>
      <c r="Y389" s="24" t="e">
        <f t="shared" si="115"/>
        <v>#DIV/0!</v>
      </c>
    </row>
    <row r="390" spans="1:25" x14ac:dyDescent="0.2">
      <c r="U390" s="17" t="s">
        <v>255</v>
      </c>
      <c r="V390" s="7" t="e">
        <f>SUM(P383:P387)</f>
        <v>#DIV/0!</v>
      </c>
      <c r="W390" s="28" t="e">
        <f t="shared" si="113"/>
        <v>#DIV/0!</v>
      </c>
      <c r="X390" s="28" t="e">
        <f t="shared" si="114"/>
        <v>#DIV/0!</v>
      </c>
      <c r="Y390" s="25" t="e">
        <f t="shared" si="115"/>
        <v>#DIV/0!</v>
      </c>
    </row>
    <row r="393" spans="1:25" ht="17" thickBot="1" x14ac:dyDescent="0.25">
      <c r="A393" s="6" t="s">
        <v>100</v>
      </c>
      <c r="B393" t="s">
        <v>256</v>
      </c>
      <c r="J393" s="6" t="s">
        <v>90</v>
      </c>
      <c r="O393" s="53" t="s">
        <v>257</v>
      </c>
      <c r="P393" s="54"/>
    </row>
    <row r="394" spans="1:25" ht="17" thickBot="1" x14ac:dyDescent="0.25">
      <c r="A394" s="36">
        <v>43958</v>
      </c>
      <c r="B394" s="9" t="s">
        <v>244</v>
      </c>
      <c r="C394" s="10" t="s">
        <v>245</v>
      </c>
      <c r="D394" s="10" t="s">
        <v>246</v>
      </c>
      <c r="E394" s="10" t="s">
        <v>247</v>
      </c>
      <c r="F394" s="10" t="s">
        <v>248</v>
      </c>
      <c r="G394" s="10" t="s">
        <v>249</v>
      </c>
      <c r="H394" s="50"/>
      <c r="I394" s="50"/>
      <c r="J394" s="36">
        <v>43958</v>
      </c>
      <c r="K394" s="9" t="s">
        <v>250</v>
      </c>
      <c r="L394" s="10" t="s">
        <v>251</v>
      </c>
      <c r="M394" s="10" t="s">
        <v>252</v>
      </c>
      <c r="N394" s="10" t="s">
        <v>253</v>
      </c>
      <c r="O394" s="10" t="s">
        <v>254</v>
      </c>
      <c r="P394" s="10" t="s">
        <v>255</v>
      </c>
      <c r="Q394" s="50"/>
    </row>
    <row r="395" spans="1:25" x14ac:dyDescent="0.2">
      <c r="G395">
        <v>112</v>
      </c>
      <c r="K395">
        <v>80.5</v>
      </c>
      <c r="L395">
        <v>80</v>
      </c>
      <c r="M395">
        <v>92</v>
      </c>
    </row>
    <row r="396" spans="1:25" x14ac:dyDescent="0.2">
      <c r="L396">
        <v>55.5</v>
      </c>
    </row>
    <row r="397" spans="1:25" x14ac:dyDescent="0.2">
      <c r="A397" s="2"/>
      <c r="J397" s="2"/>
    </row>
    <row r="398" spans="1:25" ht="17" thickBot="1" x14ac:dyDescent="0.25"/>
    <row r="399" spans="1:25" ht="17" thickBot="1" x14ac:dyDescent="0.25">
      <c r="Q399" s="11" t="s">
        <v>102</v>
      </c>
    </row>
    <row r="400" spans="1:25" ht="17" thickBot="1" x14ac:dyDescent="0.25">
      <c r="H400" s="11" t="s">
        <v>102</v>
      </c>
      <c r="I400" s="1"/>
      <c r="J400" s="1" t="s">
        <v>101</v>
      </c>
      <c r="K400" s="1">
        <f t="shared" ref="K400:O400" si="117">AVERAGE(K395:K399)</f>
        <v>80.5</v>
      </c>
      <c r="L400" s="1">
        <f t="shared" si="117"/>
        <v>67.75</v>
      </c>
      <c r="M400" s="1">
        <f t="shared" si="117"/>
        <v>92</v>
      </c>
      <c r="N400" s="1" t="e">
        <f t="shared" si="117"/>
        <v>#DIV/0!</v>
      </c>
      <c r="O400" s="1" t="e">
        <f t="shared" si="117"/>
        <v>#DIV/0!</v>
      </c>
      <c r="P400" s="1" t="e">
        <f>AVERAGE(P395:P399)</f>
        <v>#DIV/0!</v>
      </c>
      <c r="Q400" s="12">
        <f>AVERAGE(K400:M400)</f>
        <v>80.083333333333329</v>
      </c>
    </row>
    <row r="401" spans="1:17" ht="17" thickBot="1" x14ac:dyDescent="0.25">
      <c r="A401" s="1" t="s">
        <v>101</v>
      </c>
      <c r="B401" s="1" t="e">
        <f>AVERAGE(B395:B399)</f>
        <v>#DIV/0!</v>
      </c>
      <c r="C401" s="1" t="e">
        <f>AVERAGE(C395:C400)</f>
        <v>#DIV/0!</v>
      </c>
      <c r="D401" s="1" t="e">
        <f>AVERAGE(D395:D399)</f>
        <v>#DIV/0!</v>
      </c>
      <c r="E401" s="1" t="e">
        <f>AVERAGE(E395:E400)</f>
        <v>#DIV/0!</v>
      </c>
      <c r="F401" s="1" t="e">
        <f>AVERAGE(F395:F399)</f>
        <v>#DIV/0!</v>
      </c>
      <c r="G401" s="1">
        <f>AVERAGE(G395:G399)</f>
        <v>112</v>
      </c>
      <c r="H401" s="12">
        <f>AVERAGE(G401)</f>
        <v>112</v>
      </c>
    </row>
    <row r="406" spans="1:17" ht="17" thickBot="1" x14ac:dyDescent="0.25">
      <c r="A406" s="6" t="s">
        <v>100</v>
      </c>
      <c r="B406" t="s">
        <v>256</v>
      </c>
      <c r="J406" s="6" t="s">
        <v>90</v>
      </c>
      <c r="O406" s="53" t="s">
        <v>257</v>
      </c>
      <c r="P406" s="54"/>
    </row>
    <row r="407" spans="1:17" ht="17" thickBot="1" x14ac:dyDescent="0.25">
      <c r="A407" s="36">
        <v>43965</v>
      </c>
      <c r="B407" s="9" t="s">
        <v>244</v>
      </c>
      <c r="C407" s="10" t="s">
        <v>245</v>
      </c>
      <c r="D407" s="10" t="s">
        <v>246</v>
      </c>
      <c r="E407" s="10" t="s">
        <v>247</v>
      </c>
      <c r="F407" s="10" t="s">
        <v>248</v>
      </c>
      <c r="G407" s="10" t="s">
        <v>249</v>
      </c>
      <c r="H407" s="50"/>
      <c r="I407" s="50"/>
      <c r="J407" s="36">
        <v>43965</v>
      </c>
      <c r="K407" s="9" t="s">
        <v>250</v>
      </c>
      <c r="L407" s="10" t="s">
        <v>251</v>
      </c>
      <c r="M407" s="10" t="s">
        <v>252</v>
      </c>
      <c r="N407" s="10" t="s">
        <v>253</v>
      </c>
      <c r="O407" s="10" t="s">
        <v>254</v>
      </c>
      <c r="P407" s="10" t="s">
        <v>255</v>
      </c>
      <c r="Q407" s="50"/>
    </row>
    <row r="408" spans="1:17" x14ac:dyDescent="0.2">
      <c r="K408">
        <v>72</v>
      </c>
      <c r="L408">
        <v>82.5</v>
      </c>
      <c r="M408">
        <v>82</v>
      </c>
    </row>
    <row r="410" spans="1:17" x14ac:dyDescent="0.2">
      <c r="A410" s="2"/>
      <c r="J410" s="2"/>
    </row>
    <row r="411" spans="1:17" ht="17" thickBot="1" x14ac:dyDescent="0.25"/>
    <row r="412" spans="1:17" ht="17" thickBot="1" x14ac:dyDescent="0.25">
      <c r="Q412" s="11" t="s">
        <v>102</v>
      </c>
    </row>
    <row r="413" spans="1:17" ht="17" thickBot="1" x14ac:dyDescent="0.25">
      <c r="H413" s="11" t="s">
        <v>102</v>
      </c>
      <c r="I413" s="1"/>
      <c r="J413" s="1" t="s">
        <v>101</v>
      </c>
      <c r="K413" s="1">
        <f t="shared" ref="K413:O413" si="118">AVERAGE(K408:K412)</f>
        <v>72</v>
      </c>
      <c r="L413" s="1">
        <f t="shared" si="118"/>
        <v>82.5</v>
      </c>
      <c r="M413" s="1">
        <f t="shared" si="118"/>
        <v>82</v>
      </c>
      <c r="N413" s="1" t="e">
        <f t="shared" si="118"/>
        <v>#DIV/0!</v>
      </c>
      <c r="O413" s="1" t="e">
        <f t="shared" si="118"/>
        <v>#DIV/0!</v>
      </c>
      <c r="P413" s="1" t="e">
        <f>AVERAGE(P408:P412)</f>
        <v>#DIV/0!</v>
      </c>
      <c r="Q413" s="12">
        <f>AVERAGE(K413:M413)</f>
        <v>78.833333333333329</v>
      </c>
    </row>
    <row r="414" spans="1:17" ht="17" thickBot="1" x14ac:dyDescent="0.25">
      <c r="A414" s="1" t="s">
        <v>101</v>
      </c>
      <c r="B414" s="1" t="e">
        <f>AVERAGE(B408:B412)</f>
        <v>#DIV/0!</v>
      </c>
      <c r="C414" s="1" t="e">
        <f>AVERAGE(C408:C413)</f>
        <v>#DIV/0!</v>
      </c>
      <c r="D414" s="1" t="e">
        <f>AVERAGE(D408:D412)</f>
        <v>#DIV/0!</v>
      </c>
      <c r="E414" s="1" t="e">
        <f>AVERAGE(E408:E413)</f>
        <v>#DIV/0!</v>
      </c>
      <c r="F414" s="1" t="e">
        <f>AVERAGE(F408:F412)</f>
        <v>#DIV/0!</v>
      </c>
      <c r="G414" s="1" t="e">
        <f>AVERAGE(G408:G412)</f>
        <v>#DIV/0!</v>
      </c>
      <c r="H414" s="12" t="e">
        <f>AVERAGE(G414)</f>
        <v>#DIV/0!</v>
      </c>
    </row>
    <row r="420" spans="1:17" ht="17" thickBot="1" x14ac:dyDescent="0.25">
      <c r="A420" s="6" t="s">
        <v>100</v>
      </c>
      <c r="B420" t="s">
        <v>256</v>
      </c>
      <c r="J420" s="6" t="s">
        <v>90</v>
      </c>
      <c r="O420" s="53" t="s">
        <v>257</v>
      </c>
      <c r="P420" s="54"/>
    </row>
    <row r="421" spans="1:17" ht="17" thickBot="1" x14ac:dyDescent="0.25">
      <c r="A421" s="36">
        <v>43972</v>
      </c>
      <c r="B421" s="9" t="s">
        <v>244</v>
      </c>
      <c r="C421" s="10" t="s">
        <v>245</v>
      </c>
      <c r="D421" s="10" t="s">
        <v>246</v>
      </c>
      <c r="E421" s="10" t="s">
        <v>247</v>
      </c>
      <c r="F421" s="10" t="s">
        <v>248</v>
      </c>
      <c r="G421" s="10" t="s">
        <v>249</v>
      </c>
      <c r="H421" s="50"/>
      <c r="I421" s="50"/>
      <c r="J421" s="36">
        <v>43972</v>
      </c>
      <c r="K421" s="9" t="s">
        <v>250</v>
      </c>
      <c r="L421" s="10" t="s">
        <v>251</v>
      </c>
      <c r="M421" s="10" t="s">
        <v>252</v>
      </c>
      <c r="N421" s="10" t="s">
        <v>253</v>
      </c>
      <c r="O421" s="10" t="s">
        <v>254</v>
      </c>
      <c r="P421" s="10" t="s">
        <v>255</v>
      </c>
      <c r="Q421" s="50"/>
    </row>
    <row r="422" spans="1:17" x14ac:dyDescent="0.2">
      <c r="K422">
        <v>66.5</v>
      </c>
      <c r="M422">
        <v>79.5</v>
      </c>
    </row>
    <row r="424" spans="1:17" x14ac:dyDescent="0.2">
      <c r="A424" s="2"/>
      <c r="J424" s="2"/>
    </row>
    <row r="425" spans="1:17" ht="17" thickBot="1" x14ac:dyDescent="0.25"/>
    <row r="426" spans="1:17" ht="17" thickBot="1" x14ac:dyDescent="0.25">
      <c r="Q426" s="11" t="s">
        <v>102</v>
      </c>
    </row>
    <row r="427" spans="1:17" ht="17" thickBot="1" x14ac:dyDescent="0.25">
      <c r="H427" s="11" t="s">
        <v>102</v>
      </c>
      <c r="I427" s="1"/>
      <c r="J427" s="1" t="s">
        <v>101</v>
      </c>
      <c r="K427" s="1">
        <f t="shared" ref="K427:O427" si="119">AVERAGE(K422:K426)</f>
        <v>66.5</v>
      </c>
      <c r="L427" s="1" t="e">
        <f t="shared" si="119"/>
        <v>#DIV/0!</v>
      </c>
      <c r="M427" s="1">
        <f t="shared" si="119"/>
        <v>79.5</v>
      </c>
      <c r="N427" s="1" t="e">
        <f t="shared" si="119"/>
        <v>#DIV/0!</v>
      </c>
      <c r="O427" s="1" t="e">
        <f t="shared" si="119"/>
        <v>#DIV/0!</v>
      </c>
      <c r="P427" s="1" t="e">
        <f>AVERAGE(P422:P426)</f>
        <v>#DIV/0!</v>
      </c>
      <c r="Q427" s="12" t="e">
        <f>AVERAGE(K427:M427)</f>
        <v>#DIV/0!</v>
      </c>
    </row>
    <row r="428" spans="1:17" ht="17" thickBot="1" x14ac:dyDescent="0.25">
      <c r="A428" s="1" t="s">
        <v>101</v>
      </c>
      <c r="B428" s="1" t="e">
        <f>AVERAGE(B422:B426)</f>
        <v>#DIV/0!</v>
      </c>
      <c r="C428" s="1" t="e">
        <f>AVERAGE(C422:C427)</f>
        <v>#DIV/0!</v>
      </c>
      <c r="D428" s="1" t="e">
        <f>AVERAGE(D422:D426)</f>
        <v>#DIV/0!</v>
      </c>
      <c r="E428" s="1" t="e">
        <f>AVERAGE(E422:E427)</f>
        <v>#DIV/0!</v>
      </c>
      <c r="F428" s="1" t="e">
        <f>AVERAGE(F422:F426)</f>
        <v>#DIV/0!</v>
      </c>
      <c r="G428" s="1" t="e">
        <f>AVERAGE(G422:G426)</f>
        <v>#DIV/0!</v>
      </c>
      <c r="H428" s="12" t="e">
        <f>AVERAGE(G428)</f>
        <v>#DIV/0!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9EAC-A995-2E41-A991-B1A73D4E7C67}">
  <dimension ref="A1:I196"/>
  <sheetViews>
    <sheetView topLeftCell="A172" workbookViewId="0">
      <selection activeCell="H160" sqref="H160"/>
    </sheetView>
  </sheetViews>
  <sheetFormatPr baseColWidth="10" defaultRowHeight="16" x14ac:dyDescent="0.2"/>
  <cols>
    <col min="5" max="5" width="11.6640625" customWidth="1"/>
    <col min="8" max="8" width="14" customWidth="1"/>
  </cols>
  <sheetData>
    <row r="1" spans="1:9" ht="17" thickBot="1" x14ac:dyDescent="0.25">
      <c r="A1" s="8" t="s">
        <v>115</v>
      </c>
    </row>
    <row r="4" spans="1:9" x14ac:dyDescent="0.2">
      <c r="A4" s="2"/>
      <c r="B4" t="s">
        <v>243</v>
      </c>
    </row>
    <row r="6" spans="1:9" ht="17" thickBot="1" x14ac:dyDescent="0.25">
      <c r="A6" s="6" t="s">
        <v>100</v>
      </c>
    </row>
    <row r="7" spans="1:9" ht="17" thickBot="1" x14ac:dyDescent="0.25">
      <c r="A7" s="62">
        <v>43833</v>
      </c>
      <c r="B7" s="9">
        <v>1</v>
      </c>
      <c r="C7" s="10">
        <v>2</v>
      </c>
      <c r="D7" s="10">
        <v>3</v>
      </c>
      <c r="E7" s="10">
        <v>4</v>
      </c>
      <c r="F7" s="10">
        <v>5</v>
      </c>
      <c r="G7" s="10">
        <v>6</v>
      </c>
      <c r="H7" s="50"/>
      <c r="I7" s="50"/>
    </row>
    <row r="8" spans="1:9" x14ac:dyDescent="0.2">
      <c r="B8">
        <v>32</v>
      </c>
      <c r="C8">
        <v>123.5</v>
      </c>
      <c r="D8">
        <v>71</v>
      </c>
      <c r="E8">
        <v>88</v>
      </c>
      <c r="F8">
        <v>25.5</v>
      </c>
      <c r="G8">
        <v>130.5</v>
      </c>
    </row>
    <row r="9" spans="1:9" x14ac:dyDescent="0.2">
      <c r="B9">
        <v>47</v>
      </c>
      <c r="C9">
        <v>146.5</v>
      </c>
      <c r="D9">
        <v>92.5</v>
      </c>
      <c r="E9">
        <v>177.5</v>
      </c>
      <c r="F9">
        <v>87</v>
      </c>
      <c r="G9">
        <v>80.5</v>
      </c>
    </row>
    <row r="10" spans="1:9" x14ac:dyDescent="0.2">
      <c r="A10" s="2"/>
      <c r="B10">
        <v>199.5</v>
      </c>
      <c r="C10">
        <v>79</v>
      </c>
      <c r="D10">
        <v>61</v>
      </c>
      <c r="E10">
        <v>91</v>
      </c>
      <c r="F10">
        <v>113.5</v>
      </c>
      <c r="G10">
        <v>67</v>
      </c>
    </row>
    <row r="11" spans="1:9" ht="17" thickBot="1" x14ac:dyDescent="0.25">
      <c r="B11">
        <v>65</v>
      </c>
      <c r="C11">
        <v>105.5</v>
      </c>
      <c r="D11">
        <v>58.5</v>
      </c>
      <c r="E11">
        <v>45.5</v>
      </c>
      <c r="F11">
        <v>36.5</v>
      </c>
      <c r="G11">
        <v>116</v>
      </c>
    </row>
    <row r="12" spans="1:9" x14ac:dyDescent="0.2">
      <c r="C12">
        <v>111.5</v>
      </c>
      <c r="D12">
        <v>275</v>
      </c>
      <c r="E12">
        <v>31.5</v>
      </c>
      <c r="G12">
        <v>162.5</v>
      </c>
      <c r="H12" s="11" t="s">
        <v>102</v>
      </c>
    </row>
    <row r="13" spans="1:9" ht="17" thickBot="1" x14ac:dyDescent="0.25">
      <c r="A13" s="1" t="s">
        <v>101</v>
      </c>
      <c r="B13" s="1">
        <f>AVERAGE(B8:B12)</f>
        <v>85.875</v>
      </c>
      <c r="C13" s="1">
        <f t="shared" ref="C13:G13" si="0">AVERAGE(C8:C12)</f>
        <v>113.2</v>
      </c>
      <c r="D13" s="1">
        <f t="shared" si="0"/>
        <v>111.6</v>
      </c>
      <c r="E13" s="1">
        <f t="shared" si="0"/>
        <v>86.7</v>
      </c>
      <c r="F13" s="1">
        <f t="shared" si="0"/>
        <v>65.625</v>
      </c>
      <c r="G13" s="1">
        <f t="shared" si="0"/>
        <v>111.3</v>
      </c>
      <c r="H13" s="12">
        <f>AVERAGE(B13:G13)</f>
        <v>95.716666666666654</v>
      </c>
      <c r="I13" s="1"/>
    </row>
    <row r="20" spans="1:8" ht="17" thickBot="1" x14ac:dyDescent="0.25">
      <c r="A20" s="6" t="s">
        <v>100</v>
      </c>
    </row>
    <row r="21" spans="1:8" ht="17" thickBot="1" x14ac:dyDescent="0.25">
      <c r="A21" s="62">
        <v>43838</v>
      </c>
      <c r="B21" s="9">
        <v>1</v>
      </c>
      <c r="C21" s="10">
        <v>2</v>
      </c>
      <c r="D21" s="10">
        <v>3</v>
      </c>
      <c r="E21" s="10">
        <v>4</v>
      </c>
      <c r="F21" s="10">
        <v>5</v>
      </c>
      <c r="G21" s="10">
        <v>6</v>
      </c>
      <c r="H21" s="50"/>
    </row>
    <row r="22" spans="1:8" x14ac:dyDescent="0.2">
      <c r="B22">
        <v>57</v>
      </c>
      <c r="C22">
        <v>101.5</v>
      </c>
      <c r="D22">
        <v>48.5</v>
      </c>
      <c r="E22">
        <v>79.5</v>
      </c>
      <c r="F22">
        <v>124.5</v>
      </c>
      <c r="G22">
        <v>64</v>
      </c>
    </row>
    <row r="23" spans="1:8" x14ac:dyDescent="0.2">
      <c r="B23">
        <v>29.5</v>
      </c>
      <c r="C23">
        <v>146</v>
      </c>
      <c r="D23">
        <v>60.5</v>
      </c>
      <c r="E23">
        <v>80.5</v>
      </c>
      <c r="F23">
        <v>95</v>
      </c>
      <c r="G23">
        <v>126.5</v>
      </c>
    </row>
    <row r="24" spans="1:8" x14ac:dyDescent="0.2">
      <c r="A24" s="2"/>
      <c r="B24">
        <v>41.5</v>
      </c>
      <c r="C24">
        <v>109</v>
      </c>
      <c r="D24">
        <v>76</v>
      </c>
      <c r="E24">
        <v>189.5</v>
      </c>
      <c r="F24">
        <v>23</v>
      </c>
      <c r="G24">
        <v>65</v>
      </c>
    </row>
    <row r="25" spans="1:8" ht="17" thickBot="1" x14ac:dyDescent="0.25">
      <c r="B25">
        <v>219</v>
      </c>
      <c r="C25">
        <v>82.5</v>
      </c>
      <c r="D25">
        <v>52.5</v>
      </c>
      <c r="E25">
        <v>29</v>
      </c>
      <c r="F25">
        <v>29.5</v>
      </c>
      <c r="G25">
        <v>153</v>
      </c>
    </row>
    <row r="26" spans="1:8" x14ac:dyDescent="0.2">
      <c r="C26">
        <v>116</v>
      </c>
      <c r="D26">
        <v>292.5</v>
      </c>
      <c r="E26">
        <v>41.5</v>
      </c>
      <c r="G26">
        <v>183</v>
      </c>
      <c r="H26" s="11" t="s">
        <v>102</v>
      </c>
    </row>
    <row r="27" spans="1:8" ht="17" thickBot="1" x14ac:dyDescent="0.25">
      <c r="A27" s="1" t="s">
        <v>101</v>
      </c>
      <c r="B27" s="1">
        <f>AVERAGE(B22:B26)</f>
        <v>86.75</v>
      </c>
      <c r="C27" s="1">
        <f t="shared" ref="C27:G27" si="1">AVERAGE(C22:C26)</f>
        <v>111</v>
      </c>
      <c r="D27" s="1">
        <f t="shared" si="1"/>
        <v>106</v>
      </c>
      <c r="E27" s="1">
        <f t="shared" si="1"/>
        <v>84</v>
      </c>
      <c r="F27" s="1">
        <f t="shared" si="1"/>
        <v>68</v>
      </c>
      <c r="G27" s="1">
        <f t="shared" si="1"/>
        <v>118.3</v>
      </c>
      <c r="H27" s="12">
        <f>AVERAGE(B27:G27)</f>
        <v>95.674999999999997</v>
      </c>
    </row>
    <row r="34" spans="1:8" ht="17" thickBot="1" x14ac:dyDescent="0.25">
      <c r="A34" s="6" t="s">
        <v>100</v>
      </c>
    </row>
    <row r="35" spans="1:8" ht="17" thickBot="1" x14ac:dyDescent="0.25">
      <c r="A35" s="62">
        <v>43845</v>
      </c>
      <c r="B35" s="9">
        <v>1</v>
      </c>
      <c r="C35" s="10">
        <v>2</v>
      </c>
      <c r="D35" s="10">
        <v>3</v>
      </c>
      <c r="E35" s="10">
        <v>4</v>
      </c>
      <c r="F35" s="10">
        <v>5</v>
      </c>
      <c r="G35" s="10">
        <v>6</v>
      </c>
      <c r="H35" s="50"/>
    </row>
    <row r="36" spans="1:8" x14ac:dyDescent="0.2">
      <c r="B36">
        <v>38.5</v>
      </c>
      <c r="C36">
        <v>101</v>
      </c>
      <c r="D36">
        <v>46.5</v>
      </c>
      <c r="E36">
        <v>81.5</v>
      </c>
      <c r="F36">
        <v>132.5</v>
      </c>
      <c r="G36">
        <v>65</v>
      </c>
    </row>
    <row r="37" spans="1:8" x14ac:dyDescent="0.2">
      <c r="B37">
        <v>48</v>
      </c>
      <c r="C37">
        <v>108</v>
      </c>
      <c r="D37">
        <v>64.5</v>
      </c>
      <c r="E37">
        <v>71.5</v>
      </c>
      <c r="F37">
        <v>27.5</v>
      </c>
      <c r="G37">
        <v>118</v>
      </c>
    </row>
    <row r="38" spans="1:8" x14ac:dyDescent="0.2">
      <c r="A38" s="2"/>
      <c r="B38">
        <v>211.5</v>
      </c>
      <c r="C38">
        <v>88</v>
      </c>
      <c r="D38">
        <v>294.5</v>
      </c>
      <c r="E38">
        <v>167.5</v>
      </c>
      <c r="F38">
        <v>102.5</v>
      </c>
      <c r="G38">
        <v>56</v>
      </c>
    </row>
    <row r="39" spans="1:8" ht="17" thickBot="1" x14ac:dyDescent="0.25">
      <c r="C39">
        <v>130.5</v>
      </c>
      <c r="D39">
        <v>49.5</v>
      </c>
      <c r="G39">
        <v>149.5</v>
      </c>
    </row>
    <row r="40" spans="1:8" x14ac:dyDescent="0.2">
      <c r="C40">
        <v>76</v>
      </c>
      <c r="D40">
        <v>54.5</v>
      </c>
      <c r="G40">
        <v>212.5</v>
      </c>
      <c r="H40" s="11" t="s">
        <v>102</v>
      </c>
    </row>
    <row r="41" spans="1:8" ht="17" thickBot="1" x14ac:dyDescent="0.25">
      <c r="A41" s="1" t="s">
        <v>101</v>
      </c>
      <c r="B41" s="1">
        <f>AVERAGE(B36:B40)</f>
        <v>99.333333333333329</v>
      </c>
      <c r="C41" s="1">
        <f t="shared" ref="C41:G41" si="2">AVERAGE(C36:C40)</f>
        <v>100.7</v>
      </c>
      <c r="D41" s="1">
        <f t="shared" si="2"/>
        <v>101.9</v>
      </c>
      <c r="E41" s="1">
        <f t="shared" si="2"/>
        <v>106.83333333333333</v>
      </c>
      <c r="F41" s="1">
        <f t="shared" si="2"/>
        <v>87.5</v>
      </c>
      <c r="G41" s="1">
        <f t="shared" si="2"/>
        <v>120.2</v>
      </c>
      <c r="H41" s="12">
        <f>AVERAGE(B41:G41)</f>
        <v>102.74444444444445</v>
      </c>
    </row>
    <row r="48" spans="1:8" ht="17" thickBot="1" x14ac:dyDescent="0.25">
      <c r="A48" s="6" t="s">
        <v>100</v>
      </c>
    </row>
    <row r="49" spans="1:8" ht="17" thickBot="1" x14ac:dyDescent="0.25">
      <c r="A49" s="62">
        <v>43852</v>
      </c>
      <c r="B49" s="9">
        <v>1</v>
      </c>
      <c r="C49" s="10">
        <v>2</v>
      </c>
      <c r="D49" s="10">
        <v>3</v>
      </c>
      <c r="E49" s="10">
        <v>4</v>
      </c>
      <c r="F49" s="10">
        <v>5</v>
      </c>
      <c r="G49" s="10">
        <v>6</v>
      </c>
      <c r="H49" s="50"/>
    </row>
    <row r="50" spans="1:8" x14ac:dyDescent="0.2">
      <c r="B50">
        <v>40.5</v>
      </c>
      <c r="C50">
        <v>75.5</v>
      </c>
      <c r="D50">
        <v>317.5</v>
      </c>
      <c r="E50">
        <v>181.5</v>
      </c>
      <c r="F50">
        <v>98.5</v>
      </c>
      <c r="G50">
        <v>139</v>
      </c>
    </row>
    <row r="51" spans="1:8" x14ac:dyDescent="0.2">
      <c r="B51">
        <v>31.5</v>
      </c>
      <c r="C51">
        <v>102</v>
      </c>
      <c r="D51">
        <v>41.5</v>
      </c>
      <c r="E51">
        <v>79</v>
      </c>
      <c r="F51">
        <v>106.5</v>
      </c>
      <c r="G51">
        <v>199</v>
      </c>
    </row>
    <row r="52" spans="1:8" x14ac:dyDescent="0.2">
      <c r="A52" s="2"/>
      <c r="B52">
        <v>185.5</v>
      </c>
      <c r="C52">
        <v>138</v>
      </c>
      <c r="D52">
        <v>44</v>
      </c>
      <c r="E52">
        <v>71.5</v>
      </c>
      <c r="F52">
        <v>25</v>
      </c>
      <c r="G52">
        <v>51.5</v>
      </c>
    </row>
    <row r="53" spans="1:8" ht="17" thickBot="1" x14ac:dyDescent="0.25">
      <c r="C53">
        <v>71</v>
      </c>
      <c r="D53">
        <v>57</v>
      </c>
      <c r="G53">
        <v>44.5</v>
      </c>
    </row>
    <row r="54" spans="1:8" x14ac:dyDescent="0.2">
      <c r="C54">
        <v>91</v>
      </c>
      <c r="D54">
        <v>45.5</v>
      </c>
      <c r="G54">
        <v>95</v>
      </c>
      <c r="H54" s="11" t="s">
        <v>102</v>
      </c>
    </row>
    <row r="55" spans="1:8" ht="17" thickBot="1" x14ac:dyDescent="0.25">
      <c r="A55" s="1" t="s">
        <v>101</v>
      </c>
      <c r="B55" s="1">
        <f>AVERAGE(B50:B54)</f>
        <v>85.833333333333329</v>
      </c>
      <c r="C55" s="1">
        <f t="shared" ref="C55:G55" si="3">AVERAGE(C50:C54)</f>
        <v>95.5</v>
      </c>
      <c r="D55" s="1">
        <f t="shared" si="3"/>
        <v>101.1</v>
      </c>
      <c r="E55" s="1">
        <f t="shared" si="3"/>
        <v>110.66666666666667</v>
      </c>
      <c r="F55" s="1">
        <f t="shared" si="3"/>
        <v>76.666666666666671</v>
      </c>
      <c r="G55" s="1">
        <f t="shared" si="3"/>
        <v>105.8</v>
      </c>
      <c r="H55" s="12">
        <f>AVERAGE(B55:G55)</f>
        <v>95.927777777777763</v>
      </c>
    </row>
    <row r="62" spans="1:8" ht="17" thickBot="1" x14ac:dyDescent="0.25">
      <c r="A62" s="6" t="s">
        <v>100</v>
      </c>
    </row>
    <row r="63" spans="1:8" ht="17" thickBot="1" x14ac:dyDescent="0.25">
      <c r="A63" s="62">
        <v>43859</v>
      </c>
      <c r="B63" s="9">
        <v>1</v>
      </c>
      <c r="C63" s="10">
        <v>2</v>
      </c>
      <c r="D63" s="10">
        <v>3</v>
      </c>
      <c r="E63" s="10">
        <v>4</v>
      </c>
      <c r="F63" s="10">
        <v>5</v>
      </c>
      <c r="G63" s="10">
        <v>6</v>
      </c>
      <c r="H63" s="50"/>
    </row>
    <row r="64" spans="1:8" x14ac:dyDescent="0.2">
      <c r="B64">
        <v>35</v>
      </c>
      <c r="C64">
        <v>88.5</v>
      </c>
      <c r="D64">
        <v>37</v>
      </c>
      <c r="E64">
        <v>159</v>
      </c>
      <c r="F64">
        <v>107</v>
      </c>
      <c r="G64">
        <v>97.5</v>
      </c>
    </row>
    <row r="65" spans="1:8" x14ac:dyDescent="0.2">
      <c r="B65">
        <v>178</v>
      </c>
      <c r="C65">
        <v>93</v>
      </c>
      <c r="D65">
        <v>33.5</v>
      </c>
      <c r="E65">
        <v>62.5</v>
      </c>
      <c r="F65">
        <v>94</v>
      </c>
      <c r="G65">
        <v>140</v>
      </c>
    </row>
    <row r="66" spans="1:8" x14ac:dyDescent="0.2">
      <c r="A66" s="2"/>
      <c r="C66">
        <v>126</v>
      </c>
      <c r="D66">
        <v>348</v>
      </c>
      <c r="E66">
        <v>74.5</v>
      </c>
      <c r="G66">
        <v>45</v>
      </c>
    </row>
    <row r="67" spans="1:8" ht="17" thickBot="1" x14ac:dyDescent="0.25">
      <c r="C67">
        <v>71.5</v>
      </c>
      <c r="D67">
        <v>39.5</v>
      </c>
      <c r="G67">
        <v>36.5</v>
      </c>
    </row>
    <row r="68" spans="1:8" x14ac:dyDescent="0.2">
      <c r="C68">
        <v>57</v>
      </c>
      <c r="D68">
        <v>50.5</v>
      </c>
      <c r="G68">
        <v>187.5</v>
      </c>
      <c r="H68" s="11" t="s">
        <v>102</v>
      </c>
    </row>
    <row r="69" spans="1:8" ht="17" thickBot="1" x14ac:dyDescent="0.25">
      <c r="A69" s="1" t="s">
        <v>101</v>
      </c>
      <c r="B69" s="1">
        <f>AVERAGE(B64:B68)</f>
        <v>106.5</v>
      </c>
      <c r="C69" s="1">
        <f t="shared" ref="C69:G69" si="4">AVERAGE(C64:C68)</f>
        <v>87.2</v>
      </c>
      <c r="D69" s="1">
        <f t="shared" si="4"/>
        <v>101.7</v>
      </c>
      <c r="E69" s="1">
        <f t="shared" si="4"/>
        <v>98.666666666666671</v>
      </c>
      <c r="F69" s="1">
        <f t="shared" si="4"/>
        <v>100.5</v>
      </c>
      <c r="G69" s="1">
        <f t="shared" si="4"/>
        <v>101.3</v>
      </c>
      <c r="H69" s="12">
        <f>AVERAGE(B69:G69)</f>
        <v>99.311111111111117</v>
      </c>
    </row>
    <row r="77" spans="1:8" ht="17" thickBot="1" x14ac:dyDescent="0.25">
      <c r="A77" s="6" t="s">
        <v>100</v>
      </c>
    </row>
    <row r="78" spans="1:8" ht="17" thickBot="1" x14ac:dyDescent="0.25">
      <c r="A78" s="62">
        <v>43866</v>
      </c>
      <c r="B78" s="9">
        <v>1</v>
      </c>
      <c r="C78" s="10">
        <v>2</v>
      </c>
      <c r="D78" s="10">
        <v>3</v>
      </c>
      <c r="E78" s="10">
        <v>4</v>
      </c>
      <c r="F78" s="10">
        <v>5</v>
      </c>
      <c r="G78" s="10">
        <v>6</v>
      </c>
      <c r="H78" s="50"/>
    </row>
    <row r="79" spans="1:8" x14ac:dyDescent="0.2">
      <c r="B79">
        <v>193.5</v>
      </c>
      <c r="C79">
        <v>65.5</v>
      </c>
      <c r="D79">
        <v>366</v>
      </c>
      <c r="E79">
        <v>173.5</v>
      </c>
      <c r="F79">
        <v>95</v>
      </c>
      <c r="G79">
        <v>137.5</v>
      </c>
    </row>
    <row r="80" spans="1:8" x14ac:dyDescent="0.2">
      <c r="B80">
        <v>33</v>
      </c>
      <c r="C80">
        <v>82</v>
      </c>
      <c r="D80">
        <v>34</v>
      </c>
      <c r="E80">
        <v>78.5</v>
      </c>
      <c r="F80">
        <v>107</v>
      </c>
      <c r="G80">
        <v>205</v>
      </c>
    </row>
    <row r="81" spans="1:8" x14ac:dyDescent="0.2">
      <c r="A81" s="2"/>
      <c r="C81">
        <v>101.5</v>
      </c>
      <c r="D81">
        <v>55</v>
      </c>
      <c r="E81">
        <v>61.5</v>
      </c>
      <c r="G81">
        <v>104</v>
      </c>
    </row>
    <row r="82" spans="1:8" ht="17" thickBot="1" x14ac:dyDescent="0.25">
      <c r="C82">
        <v>133</v>
      </c>
      <c r="D82">
        <v>36.5</v>
      </c>
    </row>
    <row r="83" spans="1:8" x14ac:dyDescent="0.2">
      <c r="C83">
        <v>58</v>
      </c>
      <c r="H83" s="11" t="s">
        <v>102</v>
      </c>
    </row>
    <row r="84" spans="1:8" ht="17" thickBot="1" x14ac:dyDescent="0.25">
      <c r="A84" s="1" t="s">
        <v>101</v>
      </c>
      <c r="B84" s="1">
        <f>AVERAGE(B79:B83)</f>
        <v>113.25</v>
      </c>
      <c r="C84" s="1">
        <f t="shared" ref="C84:G84" si="5">AVERAGE(C79:C83)</f>
        <v>88</v>
      </c>
      <c r="D84" s="1">
        <f t="shared" si="5"/>
        <v>122.875</v>
      </c>
      <c r="E84" s="1">
        <f t="shared" si="5"/>
        <v>104.5</v>
      </c>
      <c r="F84" s="1">
        <f t="shared" si="5"/>
        <v>101</v>
      </c>
      <c r="G84" s="1">
        <f t="shared" si="5"/>
        <v>148.83333333333334</v>
      </c>
      <c r="H84" s="12">
        <f>AVERAGE(B84:G84)</f>
        <v>113.0763888888889</v>
      </c>
    </row>
    <row r="91" spans="1:8" ht="17" thickBot="1" x14ac:dyDescent="0.25">
      <c r="A91" s="6" t="s">
        <v>100</v>
      </c>
    </row>
    <row r="92" spans="1:8" ht="17" thickBot="1" x14ac:dyDescent="0.25">
      <c r="A92" s="62">
        <v>43873</v>
      </c>
      <c r="B92" s="9">
        <v>1</v>
      </c>
      <c r="C92" s="10">
        <v>2</v>
      </c>
      <c r="D92" s="10">
        <v>3</v>
      </c>
      <c r="E92" s="10">
        <v>4</v>
      </c>
      <c r="F92" s="10">
        <v>5</v>
      </c>
      <c r="G92" s="10">
        <v>6</v>
      </c>
      <c r="H92" s="50"/>
    </row>
    <row r="93" spans="1:8" x14ac:dyDescent="0.2">
      <c r="B93">
        <v>177</v>
      </c>
      <c r="C93">
        <v>52</v>
      </c>
      <c r="D93">
        <v>375</v>
      </c>
      <c r="E93">
        <v>74.5</v>
      </c>
      <c r="F93">
        <v>89.5</v>
      </c>
      <c r="G93">
        <v>218.5</v>
      </c>
    </row>
    <row r="94" spans="1:8" x14ac:dyDescent="0.2">
      <c r="C94">
        <v>74.5</v>
      </c>
      <c r="E94">
        <v>166</v>
      </c>
      <c r="F94">
        <v>91</v>
      </c>
      <c r="G94">
        <v>90.5</v>
      </c>
    </row>
    <row r="95" spans="1:8" x14ac:dyDescent="0.2">
      <c r="A95" s="2"/>
      <c r="C95">
        <v>134</v>
      </c>
      <c r="E95">
        <v>54</v>
      </c>
      <c r="G95">
        <v>135</v>
      </c>
    </row>
    <row r="96" spans="1:8" ht="17" thickBot="1" x14ac:dyDescent="0.25">
      <c r="C96">
        <v>98.5</v>
      </c>
    </row>
    <row r="97" spans="1:8" x14ac:dyDescent="0.2">
      <c r="C97">
        <v>57</v>
      </c>
      <c r="H97" s="11" t="s">
        <v>102</v>
      </c>
    </row>
    <row r="98" spans="1:8" ht="17" thickBot="1" x14ac:dyDescent="0.25">
      <c r="A98" s="1" t="s">
        <v>101</v>
      </c>
      <c r="B98" s="1">
        <f>AVERAGE(B93:B97)</f>
        <v>177</v>
      </c>
      <c r="C98" s="1">
        <f t="shared" ref="C98:G98" si="6">AVERAGE(C93:C97)</f>
        <v>83.2</v>
      </c>
      <c r="D98" s="1">
        <f t="shared" si="6"/>
        <v>375</v>
      </c>
      <c r="E98" s="1">
        <f t="shared" si="6"/>
        <v>98.166666666666671</v>
      </c>
      <c r="F98" s="1">
        <f t="shared" si="6"/>
        <v>90.25</v>
      </c>
      <c r="G98" s="1">
        <f t="shared" si="6"/>
        <v>148</v>
      </c>
      <c r="H98" s="12">
        <f>AVERAGE(B98:G98)</f>
        <v>161.9361111111111</v>
      </c>
    </row>
    <row r="103" spans="1:8" ht="17" thickBot="1" x14ac:dyDescent="0.25">
      <c r="A103" s="6" t="s">
        <v>100</v>
      </c>
    </row>
    <row r="104" spans="1:8" ht="17" thickBot="1" x14ac:dyDescent="0.25">
      <c r="A104" s="62">
        <v>43880</v>
      </c>
      <c r="B104" s="9">
        <v>1</v>
      </c>
      <c r="C104" s="10">
        <v>2</v>
      </c>
      <c r="D104" s="10">
        <v>3</v>
      </c>
      <c r="E104" s="10">
        <v>4</v>
      </c>
      <c r="F104" s="10">
        <v>5</v>
      </c>
      <c r="G104" s="10">
        <v>6</v>
      </c>
      <c r="H104" s="50"/>
    </row>
    <row r="105" spans="1:8" x14ac:dyDescent="0.2">
      <c r="B105">
        <v>185.5</v>
      </c>
      <c r="C105">
        <v>100</v>
      </c>
      <c r="D105">
        <v>389</v>
      </c>
      <c r="E105">
        <v>168</v>
      </c>
      <c r="F105">
        <v>76</v>
      </c>
      <c r="G105">
        <v>135.5</v>
      </c>
    </row>
    <row r="106" spans="1:8" x14ac:dyDescent="0.2">
      <c r="C106">
        <v>135.5</v>
      </c>
      <c r="E106">
        <v>76.5</v>
      </c>
      <c r="F106">
        <v>81.5</v>
      </c>
      <c r="G106">
        <v>205</v>
      </c>
    </row>
    <row r="107" spans="1:8" x14ac:dyDescent="0.2">
      <c r="A107" s="2"/>
      <c r="C107">
        <v>48</v>
      </c>
      <c r="E107">
        <v>48.5</v>
      </c>
      <c r="G107">
        <v>93.5</v>
      </c>
    </row>
    <row r="108" spans="1:8" ht="17" thickBot="1" x14ac:dyDescent="0.25">
      <c r="C108">
        <v>63</v>
      </c>
    </row>
    <row r="109" spans="1:8" x14ac:dyDescent="0.2">
      <c r="C109">
        <v>52</v>
      </c>
      <c r="H109" s="11" t="s">
        <v>102</v>
      </c>
    </row>
    <row r="110" spans="1:8" ht="17" thickBot="1" x14ac:dyDescent="0.25">
      <c r="A110" s="1" t="s">
        <v>101</v>
      </c>
      <c r="B110" s="1">
        <f>AVERAGE(B105:B109)</f>
        <v>185.5</v>
      </c>
      <c r="C110" s="1">
        <f t="shared" ref="C110:G110" si="7">AVERAGE(C105:C109)</f>
        <v>79.7</v>
      </c>
      <c r="D110" s="1">
        <f t="shared" si="7"/>
        <v>389</v>
      </c>
      <c r="E110" s="1">
        <f t="shared" si="7"/>
        <v>97.666666666666671</v>
      </c>
      <c r="F110" s="1">
        <f t="shared" si="7"/>
        <v>78.75</v>
      </c>
      <c r="G110" s="1">
        <f t="shared" si="7"/>
        <v>144.66666666666666</v>
      </c>
      <c r="H110" s="12">
        <f>AVERAGE(B110:G110)</f>
        <v>162.54722222222222</v>
      </c>
    </row>
    <row r="116" spans="1:8" ht="17" thickBot="1" x14ac:dyDescent="0.25">
      <c r="A116" s="6" t="s">
        <v>100</v>
      </c>
    </row>
    <row r="117" spans="1:8" ht="17" thickBot="1" x14ac:dyDescent="0.25">
      <c r="A117" s="62">
        <v>43887</v>
      </c>
      <c r="B117" s="9">
        <v>1</v>
      </c>
      <c r="C117" s="10">
        <v>2</v>
      </c>
      <c r="D117" s="10">
        <v>3</v>
      </c>
      <c r="E117" s="10">
        <v>4</v>
      </c>
      <c r="F117" s="10">
        <v>5</v>
      </c>
      <c r="G117" s="10">
        <v>6</v>
      </c>
      <c r="H117" s="50"/>
    </row>
    <row r="118" spans="1:8" x14ac:dyDescent="0.2">
      <c r="B118">
        <v>156</v>
      </c>
      <c r="C118">
        <v>52.5</v>
      </c>
      <c r="D118">
        <v>354.5</v>
      </c>
      <c r="E118">
        <v>166</v>
      </c>
      <c r="F118">
        <v>65</v>
      </c>
      <c r="G118">
        <v>182.5</v>
      </c>
    </row>
    <row r="119" spans="1:8" x14ac:dyDescent="0.2">
      <c r="C119">
        <v>92</v>
      </c>
      <c r="E119">
        <v>43.5</v>
      </c>
      <c r="F119">
        <v>74</v>
      </c>
      <c r="G119">
        <v>115.5</v>
      </c>
    </row>
    <row r="120" spans="1:8" x14ac:dyDescent="0.2">
      <c r="A120" s="2"/>
      <c r="C120">
        <v>41</v>
      </c>
      <c r="E120">
        <v>62</v>
      </c>
      <c r="G120">
        <v>93</v>
      </c>
    </row>
    <row r="121" spans="1:8" ht="17" thickBot="1" x14ac:dyDescent="0.25">
      <c r="C121">
        <v>45.5</v>
      </c>
    </row>
    <row r="122" spans="1:8" x14ac:dyDescent="0.2">
      <c r="C122">
        <v>113.5</v>
      </c>
      <c r="H122" s="11" t="s">
        <v>102</v>
      </c>
    </row>
    <row r="123" spans="1:8" ht="17" thickBot="1" x14ac:dyDescent="0.25">
      <c r="A123" s="1" t="s">
        <v>101</v>
      </c>
      <c r="B123" s="1">
        <f>AVERAGE(B118:B122)</f>
        <v>156</v>
      </c>
      <c r="C123" s="1">
        <f t="shared" ref="C123:G123" si="8">AVERAGE(C118:C122)</f>
        <v>68.900000000000006</v>
      </c>
      <c r="D123" s="1">
        <f t="shared" si="8"/>
        <v>354.5</v>
      </c>
      <c r="E123" s="1">
        <f t="shared" si="8"/>
        <v>90.5</v>
      </c>
      <c r="F123" s="1">
        <f t="shared" si="8"/>
        <v>69.5</v>
      </c>
      <c r="G123" s="1">
        <f t="shared" si="8"/>
        <v>130.33333333333334</v>
      </c>
      <c r="H123" s="12">
        <f>AVERAGE(B123:G123)</f>
        <v>144.95555555555555</v>
      </c>
    </row>
    <row r="129" spans="1:8" ht="17" thickBot="1" x14ac:dyDescent="0.25">
      <c r="A129" s="6" t="s">
        <v>100</v>
      </c>
      <c r="D129" s="59" t="s">
        <v>460</v>
      </c>
      <c r="E129" s="100"/>
      <c r="F129" s="59" t="s">
        <v>461</v>
      </c>
      <c r="G129" s="59"/>
    </row>
    <row r="130" spans="1:8" ht="17" thickBot="1" x14ac:dyDescent="0.25">
      <c r="A130" s="62">
        <v>43894</v>
      </c>
      <c r="B130" s="9">
        <v>1</v>
      </c>
      <c r="C130" s="10">
        <v>2</v>
      </c>
      <c r="D130" s="10">
        <v>3</v>
      </c>
      <c r="E130" s="10">
        <v>4</v>
      </c>
      <c r="F130" s="10">
        <v>5</v>
      </c>
      <c r="G130" s="10">
        <v>6</v>
      </c>
      <c r="H130" s="50"/>
    </row>
    <row r="131" spans="1:8" x14ac:dyDescent="0.2">
      <c r="B131">
        <v>159</v>
      </c>
      <c r="C131">
        <v>40</v>
      </c>
      <c r="E131">
        <v>57.5</v>
      </c>
      <c r="G131">
        <v>198</v>
      </c>
    </row>
    <row r="132" spans="1:8" x14ac:dyDescent="0.2">
      <c r="B132" s="60">
        <v>365</v>
      </c>
      <c r="C132">
        <v>85</v>
      </c>
      <c r="E132">
        <v>158</v>
      </c>
      <c r="G132">
        <v>98</v>
      </c>
    </row>
    <row r="133" spans="1:8" x14ac:dyDescent="0.2">
      <c r="A133" s="2"/>
      <c r="B133" s="60">
        <v>72.5</v>
      </c>
      <c r="C133">
        <v>42.5</v>
      </c>
      <c r="E133">
        <v>39</v>
      </c>
      <c r="G133">
        <v>119</v>
      </c>
    </row>
    <row r="134" spans="1:8" ht="17" thickBot="1" x14ac:dyDescent="0.25">
      <c r="C134">
        <v>47</v>
      </c>
    </row>
    <row r="135" spans="1:8" x14ac:dyDescent="0.2">
      <c r="C135">
        <v>121.5</v>
      </c>
      <c r="H135" s="11" t="s">
        <v>102</v>
      </c>
    </row>
    <row r="136" spans="1:8" ht="17" thickBot="1" x14ac:dyDescent="0.25">
      <c r="A136" s="1" t="s">
        <v>101</v>
      </c>
      <c r="B136" s="1">
        <f>AVERAGE(B131:B135)</f>
        <v>198.83333333333334</v>
      </c>
      <c r="C136" s="1">
        <f t="shared" ref="C136:G136" si="9">AVERAGE(C131:C135)</f>
        <v>67.2</v>
      </c>
      <c r="D136" s="1" t="e">
        <f t="shared" si="9"/>
        <v>#DIV/0!</v>
      </c>
      <c r="E136" s="1">
        <f t="shared" si="9"/>
        <v>84.833333333333329</v>
      </c>
      <c r="F136" s="1" t="e">
        <f t="shared" si="9"/>
        <v>#DIV/0!</v>
      </c>
      <c r="G136" s="1">
        <f t="shared" si="9"/>
        <v>138.33333333333334</v>
      </c>
      <c r="H136" s="12">
        <f>AVERAGE(B136:C136,E136,G136)</f>
        <v>122.30000000000001</v>
      </c>
    </row>
    <row r="141" spans="1:8" ht="17" thickBot="1" x14ac:dyDescent="0.25">
      <c r="A141" s="6" t="s">
        <v>100</v>
      </c>
    </row>
    <row r="142" spans="1:8" ht="17" thickBot="1" x14ac:dyDescent="0.25">
      <c r="A142" s="62">
        <v>43901</v>
      </c>
      <c r="B142" s="9">
        <v>1</v>
      </c>
      <c r="C142" s="10">
        <v>2</v>
      </c>
      <c r="D142" s="10">
        <v>3</v>
      </c>
      <c r="E142" s="10">
        <v>4</v>
      </c>
      <c r="F142" s="10">
        <v>5</v>
      </c>
      <c r="G142" s="10">
        <v>6</v>
      </c>
      <c r="H142" s="50"/>
    </row>
    <row r="143" spans="1:8" x14ac:dyDescent="0.2">
      <c r="B143">
        <v>67.5</v>
      </c>
      <c r="C143">
        <v>90</v>
      </c>
      <c r="E143">
        <v>49.5</v>
      </c>
      <c r="G143">
        <v>200.5</v>
      </c>
    </row>
    <row r="144" spans="1:8" x14ac:dyDescent="0.2">
      <c r="B144">
        <v>134</v>
      </c>
      <c r="C144">
        <v>68.5</v>
      </c>
      <c r="E144">
        <v>128.5</v>
      </c>
      <c r="G144">
        <v>74.5</v>
      </c>
    </row>
    <row r="145" spans="1:8" x14ac:dyDescent="0.2">
      <c r="A145" s="2"/>
      <c r="B145">
        <v>320</v>
      </c>
      <c r="G145">
        <v>102</v>
      </c>
    </row>
    <row r="146" spans="1:8" ht="17" thickBot="1" x14ac:dyDescent="0.25"/>
    <row r="147" spans="1:8" x14ac:dyDescent="0.2">
      <c r="H147" s="11" t="s">
        <v>102</v>
      </c>
    </row>
    <row r="148" spans="1:8" ht="17" thickBot="1" x14ac:dyDescent="0.25">
      <c r="A148" s="1" t="s">
        <v>101</v>
      </c>
      <c r="B148" s="1">
        <f>AVERAGE(B143:B147)</f>
        <v>173.83333333333334</v>
      </c>
      <c r="C148" s="1">
        <f t="shared" ref="C148:G148" si="10">AVERAGE(C143:C147)</f>
        <v>79.25</v>
      </c>
      <c r="D148" s="1" t="e">
        <f t="shared" si="10"/>
        <v>#DIV/0!</v>
      </c>
      <c r="E148" s="1">
        <f t="shared" si="10"/>
        <v>89</v>
      </c>
      <c r="F148" s="1" t="e">
        <f t="shared" si="10"/>
        <v>#DIV/0!</v>
      </c>
      <c r="G148" s="1">
        <f t="shared" si="10"/>
        <v>125.66666666666667</v>
      </c>
      <c r="H148" s="12">
        <f>AVERAGE(B148:C148,E148,G148)</f>
        <v>116.93750000000001</v>
      </c>
    </row>
    <row r="152" spans="1:8" ht="17" thickBot="1" x14ac:dyDescent="0.25">
      <c r="A152" s="6" t="s">
        <v>100</v>
      </c>
      <c r="E152" s="59" t="s">
        <v>518</v>
      </c>
      <c r="F152" s="59"/>
    </row>
    <row r="153" spans="1:8" ht="17" thickBot="1" x14ac:dyDescent="0.25">
      <c r="A153" s="62">
        <v>43909</v>
      </c>
      <c r="B153" s="9">
        <v>1</v>
      </c>
      <c r="C153" s="10">
        <v>2</v>
      </c>
      <c r="D153" s="10">
        <v>3</v>
      </c>
      <c r="E153" s="10">
        <v>4</v>
      </c>
      <c r="F153" s="10">
        <v>5</v>
      </c>
      <c r="G153" s="10">
        <v>6</v>
      </c>
      <c r="H153" s="50"/>
    </row>
    <row r="154" spans="1:8" x14ac:dyDescent="0.2">
      <c r="B154">
        <v>306</v>
      </c>
      <c r="C154">
        <v>89</v>
      </c>
      <c r="G154">
        <v>89.5</v>
      </c>
    </row>
    <row r="155" spans="1:8" x14ac:dyDescent="0.2">
      <c r="B155">
        <v>119.5</v>
      </c>
      <c r="C155">
        <v>61.5</v>
      </c>
      <c r="G155">
        <v>159.5</v>
      </c>
    </row>
    <row r="156" spans="1:8" x14ac:dyDescent="0.2">
      <c r="A156" s="2"/>
      <c r="G156">
        <v>84</v>
      </c>
    </row>
    <row r="157" spans="1:8" ht="17" thickBot="1" x14ac:dyDescent="0.25">
      <c r="G157" s="60">
        <v>122</v>
      </c>
    </row>
    <row r="158" spans="1:8" x14ac:dyDescent="0.2">
      <c r="H158" s="11" t="s">
        <v>102</v>
      </c>
    </row>
    <row r="159" spans="1:8" ht="17" thickBot="1" x14ac:dyDescent="0.25">
      <c r="A159" s="1" t="s">
        <v>101</v>
      </c>
      <c r="B159" s="1">
        <f>AVERAGE(B154:B158)</f>
        <v>212.75</v>
      </c>
      <c r="C159" s="1">
        <f t="shared" ref="C159:G159" si="11">AVERAGE(C154:C158)</f>
        <v>75.25</v>
      </c>
      <c r="D159" s="1" t="e">
        <f t="shared" si="11"/>
        <v>#DIV/0!</v>
      </c>
      <c r="E159" s="1" t="e">
        <f t="shared" si="11"/>
        <v>#DIV/0!</v>
      </c>
      <c r="F159" s="1" t="e">
        <f t="shared" si="11"/>
        <v>#DIV/0!</v>
      </c>
      <c r="G159" s="1">
        <f t="shared" si="11"/>
        <v>113.75</v>
      </c>
      <c r="H159" s="12">
        <f>AVERAGE(B159:C159,G159)</f>
        <v>133.91666666666666</v>
      </c>
    </row>
    <row r="163" spans="1:8" ht="17" thickBot="1" x14ac:dyDescent="0.25">
      <c r="A163" s="6" t="s">
        <v>100</v>
      </c>
    </row>
    <row r="164" spans="1:8" ht="17" thickBot="1" x14ac:dyDescent="0.25">
      <c r="A164" s="62">
        <v>43916</v>
      </c>
      <c r="B164" s="9">
        <v>1</v>
      </c>
      <c r="C164" s="10">
        <v>2</v>
      </c>
      <c r="D164" s="10">
        <v>3</v>
      </c>
      <c r="E164" s="10">
        <v>4</v>
      </c>
      <c r="F164" s="10">
        <v>5</v>
      </c>
      <c r="G164" s="10">
        <v>6</v>
      </c>
      <c r="H164" s="50"/>
    </row>
    <row r="165" spans="1:8" x14ac:dyDescent="0.2">
      <c r="B165">
        <v>101.5</v>
      </c>
      <c r="C165">
        <v>87</v>
      </c>
      <c r="G165">
        <v>74.5</v>
      </c>
    </row>
    <row r="166" spans="1:8" x14ac:dyDescent="0.2">
      <c r="B166">
        <v>280.5</v>
      </c>
      <c r="C166">
        <v>58.5</v>
      </c>
      <c r="G166">
        <v>83.5</v>
      </c>
    </row>
    <row r="167" spans="1:8" x14ac:dyDescent="0.2">
      <c r="A167" s="2"/>
      <c r="G167">
        <v>144.5</v>
      </c>
    </row>
    <row r="168" spans="1:8" ht="17" thickBot="1" x14ac:dyDescent="0.25">
      <c r="G168">
        <v>83</v>
      </c>
    </row>
    <row r="169" spans="1:8" x14ac:dyDescent="0.2">
      <c r="H169" s="11" t="s">
        <v>102</v>
      </c>
    </row>
    <row r="170" spans="1:8" ht="17" thickBot="1" x14ac:dyDescent="0.25">
      <c r="A170" s="1" t="s">
        <v>101</v>
      </c>
      <c r="B170" s="1">
        <f>AVERAGE(B165:B169)</f>
        <v>191</v>
      </c>
      <c r="C170" s="1">
        <f t="shared" ref="C170:G170" si="12">AVERAGE(C165:C169)</f>
        <v>72.75</v>
      </c>
      <c r="D170" s="1" t="e">
        <f t="shared" si="12"/>
        <v>#DIV/0!</v>
      </c>
      <c r="E170" s="1" t="e">
        <f t="shared" si="12"/>
        <v>#DIV/0!</v>
      </c>
      <c r="F170" s="1" t="e">
        <f t="shared" si="12"/>
        <v>#DIV/0!</v>
      </c>
      <c r="G170" s="1">
        <f t="shared" si="12"/>
        <v>96.375</v>
      </c>
      <c r="H170" s="12">
        <f>AVERAGE(B170:C170,G170)</f>
        <v>120.04166666666667</v>
      </c>
    </row>
    <row r="173" spans="1:8" x14ac:dyDescent="0.2">
      <c r="A173" s="48" t="s">
        <v>229</v>
      </c>
      <c r="B173" s="48"/>
    </row>
    <row r="176" spans="1:8" ht="17" thickBot="1" x14ac:dyDescent="0.25">
      <c r="A176" s="6" t="s">
        <v>100</v>
      </c>
    </row>
    <row r="177" spans="1:8" ht="17" thickBot="1" x14ac:dyDescent="0.25">
      <c r="A177" s="62">
        <v>43930</v>
      </c>
      <c r="B177" s="9">
        <v>1</v>
      </c>
      <c r="C177" s="10">
        <v>2</v>
      </c>
      <c r="D177" s="10">
        <v>3</v>
      </c>
      <c r="E177" s="10">
        <v>4</v>
      </c>
      <c r="F177" s="10">
        <v>5</v>
      </c>
      <c r="G177" s="10">
        <v>6</v>
      </c>
      <c r="H177" s="50"/>
    </row>
    <row r="178" spans="1:8" x14ac:dyDescent="0.2">
      <c r="B178">
        <v>74</v>
      </c>
      <c r="C178">
        <v>79</v>
      </c>
      <c r="G178">
        <v>64</v>
      </c>
    </row>
    <row r="179" spans="1:8" x14ac:dyDescent="0.2">
      <c r="B179">
        <v>222</v>
      </c>
      <c r="C179">
        <v>50</v>
      </c>
      <c r="G179">
        <v>69</v>
      </c>
    </row>
    <row r="180" spans="1:8" x14ac:dyDescent="0.2">
      <c r="A180" s="2"/>
      <c r="G180">
        <v>73.5</v>
      </c>
    </row>
    <row r="181" spans="1:8" ht="17" thickBot="1" x14ac:dyDescent="0.25">
      <c r="G181">
        <v>114.5</v>
      </c>
    </row>
    <row r="182" spans="1:8" x14ac:dyDescent="0.2">
      <c r="H182" s="11" t="s">
        <v>102</v>
      </c>
    </row>
    <row r="183" spans="1:8" ht="17" thickBot="1" x14ac:dyDescent="0.25">
      <c r="A183" s="1" t="s">
        <v>101</v>
      </c>
      <c r="B183" s="1">
        <f>AVERAGE(B178:B182)</f>
        <v>148</v>
      </c>
      <c r="C183" s="1">
        <f t="shared" ref="C183:G183" si="13">AVERAGE(C178:C182)</f>
        <v>64.5</v>
      </c>
      <c r="D183" s="1" t="e">
        <f t="shared" si="13"/>
        <v>#DIV/0!</v>
      </c>
      <c r="E183" s="1" t="e">
        <f t="shared" si="13"/>
        <v>#DIV/0!</v>
      </c>
      <c r="F183" s="1" t="e">
        <f t="shared" si="13"/>
        <v>#DIV/0!</v>
      </c>
      <c r="G183" s="1">
        <f t="shared" si="13"/>
        <v>80.25</v>
      </c>
      <c r="H183" s="12">
        <f>AVERAGE(B183:C183,G183)</f>
        <v>97.583333333333329</v>
      </c>
    </row>
    <row r="185" spans="1:8" x14ac:dyDescent="0.2">
      <c r="A185" s="6"/>
    </row>
    <row r="186" spans="1:8" x14ac:dyDescent="0.2">
      <c r="A186" s="48" t="s">
        <v>229</v>
      </c>
      <c r="B186" s="48"/>
    </row>
    <row r="189" spans="1:8" ht="17" thickBot="1" x14ac:dyDescent="0.25">
      <c r="A189" s="6" t="s">
        <v>100</v>
      </c>
    </row>
    <row r="190" spans="1:8" ht="17" thickBot="1" x14ac:dyDescent="0.25">
      <c r="A190" s="62">
        <v>43944</v>
      </c>
      <c r="B190" s="9">
        <v>1</v>
      </c>
      <c r="C190" s="10">
        <v>2</v>
      </c>
      <c r="D190" s="10">
        <v>3</v>
      </c>
      <c r="E190" s="10">
        <v>4</v>
      </c>
      <c r="F190" s="10">
        <v>5</v>
      </c>
      <c r="G190" s="10">
        <v>6</v>
      </c>
      <c r="H190" s="50"/>
    </row>
    <row r="191" spans="1:8" x14ac:dyDescent="0.2">
      <c r="G191">
        <v>54</v>
      </c>
    </row>
    <row r="193" spans="1:8" x14ac:dyDescent="0.2">
      <c r="A193" s="2"/>
    </row>
    <row r="194" spans="1:8" ht="17" thickBot="1" x14ac:dyDescent="0.25"/>
    <row r="195" spans="1:8" x14ac:dyDescent="0.2">
      <c r="H195" s="11" t="s">
        <v>102</v>
      </c>
    </row>
    <row r="196" spans="1:8" ht="17" thickBot="1" x14ac:dyDescent="0.25">
      <c r="A196" s="1" t="s">
        <v>101</v>
      </c>
      <c r="B196" s="1" t="e">
        <f>AVERAGE(B191:B195)</f>
        <v>#DIV/0!</v>
      </c>
      <c r="C196" s="1" t="e">
        <f t="shared" ref="C196:G196" si="14">AVERAGE(C191:C195)</f>
        <v>#DIV/0!</v>
      </c>
      <c r="D196" s="1" t="e">
        <f t="shared" si="14"/>
        <v>#DIV/0!</v>
      </c>
      <c r="E196" s="1" t="e">
        <f t="shared" si="14"/>
        <v>#DIV/0!</v>
      </c>
      <c r="F196" s="1" t="e">
        <f t="shared" si="14"/>
        <v>#DIV/0!</v>
      </c>
      <c r="G196" s="1">
        <f t="shared" si="14"/>
        <v>54</v>
      </c>
      <c r="H196" s="12">
        <f>AVERAGE(G196)</f>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Batch 4</vt:lpstr>
      <vt:lpstr>Tank Layout in Aplysia growout</vt:lpstr>
      <vt:lpstr>Death Curve</vt:lpstr>
      <vt:lpstr>DeathData4R</vt:lpstr>
      <vt:lpstr>FunWithDeathData4Graph</vt:lpstr>
      <vt:lpstr>Batch 4 in excersice</vt:lpstr>
      <vt:lpstr>GrowthData4R</vt:lpstr>
      <vt:lpstr>NEW Batch 4 (11-05-19)</vt:lpstr>
      <vt:lpstr>NEWEST B4 life expectancy</vt:lpstr>
      <vt:lpstr>B4 practice graphs</vt:lpstr>
      <vt:lpstr>Batch 10</vt:lpstr>
      <vt:lpstr>Batch 10 in exersice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Eric</dc:creator>
  <cp:lastModifiedBy>Randolph, Eric</cp:lastModifiedBy>
  <dcterms:created xsi:type="dcterms:W3CDTF">2019-07-30T18:21:47Z</dcterms:created>
  <dcterms:modified xsi:type="dcterms:W3CDTF">2025-04-11T14:33:04Z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e7542bc-63e5-412b-b0a0-d9586028a7d0_Enabled">
    <vt:lpwstr>true</vt:lpwstr>
  </property>
  <property fmtid="{D5CDD505-2E9C-101B-9397-08002B2CF9AE}" pid="3" name="MSIP_Label_ae7542bc-63e5-412b-b0a0-d9586028a7d0_SetDate">
    <vt:lpwstr>2025-04-01T15:41:04Z</vt:lpwstr>
  </property>
  <property fmtid="{D5CDD505-2E9C-101B-9397-08002B2CF9AE}" pid="4" name="MSIP_Label_ae7542bc-63e5-412b-b0a0-d9586028a7d0_Method">
    <vt:lpwstr>Standard</vt:lpwstr>
  </property>
  <property fmtid="{D5CDD505-2E9C-101B-9397-08002B2CF9AE}" pid="5" name="MSIP_Label_ae7542bc-63e5-412b-b0a0-d9586028a7d0_Name">
    <vt:lpwstr>Sensitive</vt:lpwstr>
  </property>
  <property fmtid="{D5CDD505-2E9C-101B-9397-08002B2CF9AE}" pid="6" name="MSIP_Label_ae7542bc-63e5-412b-b0a0-d9586028a7d0_SiteId">
    <vt:lpwstr>d8999fe4-76af-40b3-b435-1d8977abc08c</vt:lpwstr>
  </property>
  <property fmtid="{D5CDD505-2E9C-101B-9397-08002B2CF9AE}" pid="7" name="MSIP_Label_ae7542bc-63e5-412b-b0a0-d9586028a7d0_ActionId">
    <vt:lpwstr>03d0e203-5763-4582-8d6c-4e0fe3a14b05</vt:lpwstr>
  </property>
  <property fmtid="{D5CDD505-2E9C-101B-9397-08002B2CF9AE}" pid="8" name="MSIP_Label_ae7542bc-63e5-412b-b0a0-d9586028a7d0_ContentBits">
    <vt:lpwstr>0</vt:lpwstr>
  </property>
  <property fmtid="{D5CDD505-2E9C-101B-9397-08002B2CF9AE}" pid="9" name="MSIP_Label_ae7542bc-63e5-412b-b0a0-d9586028a7d0_Tag">
    <vt:lpwstr>50, 3, 0, 1</vt:lpwstr>
  </property>
</Properties>
</file>