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call\cvtc\Business Analytics\"/>
    </mc:Choice>
  </mc:AlternateContent>
  <xr:revisionPtr revIDLastSave="0" documentId="13_ncr:1_{4BC8A2A2-C0EA-4C8B-B042-D692940505D7}" xr6:coauthVersionLast="47" xr6:coauthVersionMax="47" xr10:uidLastSave="{00000000-0000-0000-0000-000000000000}"/>
  <bookViews>
    <workbookView xWindow="-110" yWindow="-110" windowWidth="25820" windowHeight="13900" xr2:uid="{00000000-000D-0000-FFFF-FFFF00000000}"/>
  </bookViews>
  <sheets>
    <sheet name="Summary" sheetId="5" r:id="rId1"/>
    <sheet name="Passing Yards in NFL by Season" sheetId="2" r:id="rId2"/>
    <sheet name="Rushing Yards in NFL by Season" sheetId="3" r:id="rId3"/>
    <sheet name="Original Data (Averages)" sheetId="1" r:id="rId4"/>
    <sheet name="Original Data (Totals)" sheetId="4" r:id="rId5"/>
  </sheets>
  <definedNames>
    <definedName name="_xlnm._FilterDatabase" localSheetId="3" hidden="1">'Original Data (Averages)'!$A$2:$AE$2</definedName>
    <definedName name="_xlnm._FilterDatabase" localSheetId="1" hidden="1">'Passing Yards in NFL by Season'!$K$2:$P$2</definedName>
    <definedName name="_xlnm._FilterDatabase" localSheetId="2" hidden="1">'Rushing Yards in NFL by Season'!$A$2:$E$2</definedName>
    <definedName name="Lookup">'Rushing Yards in NFL by Season'!$A$41:$B$43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2" l="1"/>
  <c r="G8" i="2"/>
  <c r="K37" i="3"/>
  <c r="J37" i="3"/>
  <c r="I37" i="3"/>
  <c r="H37" i="3"/>
  <c r="E37" i="3"/>
  <c r="D37" i="3"/>
  <c r="B37" i="3"/>
  <c r="C37" i="3"/>
  <c r="S4" i="2" l="1"/>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 i="2"/>
  <c r="G4" i="2"/>
  <c r="G5" i="2"/>
  <c r="G6" i="2"/>
  <c r="G7" i="2"/>
  <c r="G10" i="2"/>
  <c r="G11" i="2"/>
  <c r="G12" i="2"/>
  <c r="G13" i="2"/>
  <c r="G14" i="2"/>
  <c r="G15" i="2"/>
  <c r="G16" i="2"/>
  <c r="G17" i="2"/>
  <c r="G18" i="2"/>
  <c r="G19" i="2"/>
  <c r="G20" i="2"/>
  <c r="G21" i="2"/>
  <c r="G22" i="2"/>
  <c r="G23" i="2"/>
  <c r="G24" i="2"/>
  <c r="G25" i="2"/>
  <c r="G26" i="2"/>
  <c r="G27" i="2"/>
  <c r="G28" i="2"/>
  <c r="G29" i="2"/>
  <c r="G30" i="2"/>
  <c r="G31" i="2"/>
  <c r="G32" i="2"/>
  <c r="G3" i="2"/>
  <c r="S36" i="2"/>
  <c r="S35" i="2"/>
  <c r="S34" i="2"/>
  <c r="C36" i="2"/>
  <c r="D36" i="2"/>
  <c r="E36" i="2"/>
  <c r="F36" i="2"/>
  <c r="C35" i="2"/>
  <c r="D35" i="2"/>
  <c r="E35" i="2"/>
  <c r="F35" i="2"/>
  <c r="C34" i="2"/>
  <c r="D34" i="2"/>
  <c r="E34" i="2"/>
  <c r="F34" i="2"/>
  <c r="B36" i="2"/>
  <c r="B35" i="2"/>
  <c r="B34" i="2"/>
  <c r="M36" i="2"/>
  <c r="N36" i="2"/>
  <c r="O36" i="2"/>
  <c r="P36" i="2"/>
  <c r="M35" i="2"/>
  <c r="N35" i="2"/>
  <c r="O35" i="2"/>
  <c r="P35" i="2"/>
  <c r="M34" i="2"/>
  <c r="N34" i="2"/>
  <c r="O34" i="2"/>
  <c r="P34" i="2"/>
  <c r="L36" i="2"/>
  <c r="L35" i="2"/>
  <c r="L34" i="2"/>
  <c r="I36" i="3"/>
  <c r="J36" i="3"/>
  <c r="K36" i="3"/>
  <c r="I35" i="3"/>
  <c r="J35" i="3"/>
  <c r="K35" i="3"/>
  <c r="I34" i="3"/>
  <c r="J34" i="3"/>
  <c r="K34" i="3"/>
  <c r="H36" i="3"/>
  <c r="H35" i="3"/>
  <c r="H34" i="3"/>
  <c r="C36" i="3"/>
  <c r="D36" i="3"/>
  <c r="E36" i="3"/>
  <c r="B36" i="3"/>
  <c r="C35" i="3"/>
  <c r="D35" i="3"/>
  <c r="E35" i="3"/>
  <c r="B35" i="3"/>
  <c r="C34" i="3"/>
  <c r="D34" i="3"/>
  <c r="E34" i="3"/>
  <c r="B34" i="3"/>
  <c r="I33" i="3"/>
  <c r="J33" i="3"/>
  <c r="K33" i="3"/>
  <c r="H33" i="3"/>
  <c r="M33" i="2"/>
  <c r="N33" i="2"/>
  <c r="O33" i="2"/>
  <c r="P33" i="2"/>
  <c r="L33" i="2"/>
  <c r="C33" i="3"/>
  <c r="D33" i="3"/>
  <c r="E33" i="3"/>
  <c r="B33" i="3"/>
  <c r="C33" i="2"/>
  <c r="D33" i="2"/>
  <c r="E33" i="2"/>
  <c r="F33" i="2"/>
  <c r="B33" i="2"/>
</calcChain>
</file>

<file path=xl/sharedStrings.xml><?xml version="1.0" encoding="utf-8"?>
<sst xmlns="http://schemas.openxmlformats.org/spreadsheetml/2006/main" count="126" uniqueCount="69">
  <si>
    <t>Tot Yds &amp; TO</t>
  </si>
  <si>
    <t>Passing</t>
  </si>
  <si>
    <t>Rushing</t>
  </si>
  <si>
    <t>Penalties</t>
  </si>
  <si>
    <t>Average Drive</t>
  </si>
  <si>
    <t>Rk</t>
  </si>
  <si>
    <t>Year</t>
  </si>
  <si>
    <t>Tms</t>
  </si>
  <si>
    <t>PF</t>
  </si>
  <si>
    <t>Yds</t>
  </si>
  <si>
    <t>Ply</t>
  </si>
  <si>
    <t>Y/P</t>
  </si>
  <si>
    <t>TO</t>
  </si>
  <si>
    <t>FL</t>
  </si>
  <si>
    <t>1stD</t>
  </si>
  <si>
    <t>Cmp</t>
  </si>
  <si>
    <t>Att</t>
  </si>
  <si>
    <t>TD</t>
  </si>
  <si>
    <t>Int</t>
  </si>
  <si>
    <t>NY/A</t>
  </si>
  <si>
    <t>Y/A</t>
  </si>
  <si>
    <t>Pen</t>
  </si>
  <si>
    <t>1stPy</t>
  </si>
  <si>
    <t>#Dr</t>
  </si>
  <si>
    <t>Sc%</t>
  </si>
  <si>
    <t>TO%</t>
  </si>
  <si>
    <t>Plays</t>
  </si>
  <si>
    <t>Pts</t>
  </si>
  <si>
    <t>NFL Rushing Averages by Year</t>
  </si>
  <si>
    <t>NFL Passing Averages by Year</t>
  </si>
  <si>
    <t>Yards</t>
  </si>
  <si>
    <t>Touchdowns</t>
  </si>
  <si>
    <t>Interceptions</t>
  </si>
  <si>
    <t>Rushing Attempts</t>
  </si>
  <si>
    <t>Yards per Attempt</t>
  </si>
  <si>
    <t>Average
 (last 30 years)</t>
  </si>
  <si>
    <t>Average Completions Per Game</t>
  </si>
  <si>
    <t>Average Attempts Per Game</t>
  </si>
  <si>
    <t>Average Yards Per Game</t>
  </si>
  <si>
    <t>Average Interceptions Per Game</t>
  </si>
  <si>
    <t>Average Passing Touchdowns Per Game</t>
  </si>
  <si>
    <t>Season Total Completions</t>
  </si>
  <si>
    <t>Season Total Attempts</t>
  </si>
  <si>
    <t>Season Total Yards</t>
  </si>
  <si>
    <t>Season Total Touchdowns</t>
  </si>
  <si>
    <t>Season Total Interceptions</t>
  </si>
  <si>
    <t>Average Season Totals</t>
  </si>
  <si>
    <t>Passing Totals By Year</t>
  </si>
  <si>
    <t>NFL Rushing Season Totals by
 Year</t>
  </si>
  <si>
    <t>Max Season Total</t>
  </si>
  <si>
    <t>Average Season
 Total</t>
  </si>
  <si>
    <t>Min Season Total</t>
  </si>
  <si>
    <t>Min Average</t>
  </si>
  <si>
    <t>Max Average</t>
  </si>
  <si>
    <t>Median Average</t>
  </si>
  <si>
    <t>Max Season
Total</t>
  </si>
  <si>
    <t>Median Season
Total</t>
  </si>
  <si>
    <t>Min Season
Total</t>
  </si>
  <si>
    <t>More Than 225 Yards/Game</t>
  </si>
  <si>
    <t>Totals Since 1993</t>
  </si>
  <si>
    <t>More Than 1.4 TD/Game</t>
  </si>
  <si>
    <t>1 or More INT/Game</t>
  </si>
  <si>
    <t>More than 110k Yards</t>
  </si>
  <si>
    <t>Atleast 700 TD</t>
  </si>
  <si>
    <t>Less Than 450 INT</t>
  </si>
  <si>
    <t>Seasons Over Mean</t>
  </si>
  <si>
    <t xml:space="preserve">Mean Average </t>
  </si>
  <si>
    <t>Median Season 
Total</t>
  </si>
  <si>
    <t>Seasons over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</si>
</sst>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stellar"/>
      <family val="1"/>
    </font>
    <font>
      <sz val="11"/>
      <color theme="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theme="5"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6" fillId="0" borderId="0" xfId="0" applyFont="1" applyAlignment="1">
      <alignment horizontal="center" vertical="center" wrapText="1"/>
    </xf>
    <xf numFmtId="0" fontId="0" fillId="0" borderId="0" xfId="0" applyAlignment="1">
      <alignment wrapText="1"/>
    </xf>
    <xf numFmtId="0" fontId="0" fillId="35" borderId="10" xfId="0" applyFill="1" applyBorder="1" applyAlignment="1">
      <alignment wrapText="1"/>
    </xf>
    <xf numFmtId="0" fontId="0" fillId="36" borderId="10" xfId="0" applyFill="1" applyBorder="1" applyAlignment="1">
      <alignment wrapText="1"/>
    </xf>
    <xf numFmtId="0" fontId="0" fillId="35" borderId="11" xfId="0" applyFill="1" applyBorder="1" applyAlignment="1">
      <alignment wrapText="1"/>
    </xf>
    <xf numFmtId="0" fontId="16" fillId="34" borderId="15" xfId="0" applyFont="1" applyFill="1" applyBorder="1" applyAlignment="1">
      <alignment horizontal="center" vertical="center" wrapText="1"/>
    </xf>
    <xf numFmtId="0" fontId="16" fillId="34" borderId="16" xfId="0" applyFont="1" applyFill="1" applyBorder="1" applyAlignment="1">
      <alignment horizontal="center" vertical="center" wrapText="1"/>
    </xf>
    <xf numFmtId="0" fontId="16" fillId="34" borderId="17" xfId="0" applyFont="1" applyFill="1" applyBorder="1" applyAlignment="1">
      <alignment horizontal="center" vertical="center" wrapText="1"/>
    </xf>
    <xf numFmtId="0" fontId="0" fillId="35" borderId="18" xfId="0" applyFill="1" applyBorder="1" applyAlignment="1">
      <alignment wrapText="1"/>
    </xf>
    <xf numFmtId="0" fontId="0" fillId="36" borderId="10" xfId="0" applyFill="1" applyBorder="1"/>
    <xf numFmtId="164" fontId="0" fillId="36" borderId="13" xfId="0" applyNumberFormat="1" applyFill="1" applyBorder="1" applyAlignment="1">
      <alignment wrapText="1"/>
    </xf>
    <xf numFmtId="164" fontId="0" fillId="36" borderId="14" xfId="0" applyNumberFormat="1" applyFill="1" applyBorder="1" applyAlignment="1">
      <alignment wrapText="1"/>
    </xf>
    <xf numFmtId="0" fontId="0" fillId="36" borderId="19" xfId="0" applyFill="1" applyBorder="1" applyAlignment="1">
      <alignment wrapText="1"/>
    </xf>
    <xf numFmtId="0" fontId="0" fillId="36" borderId="20" xfId="0" applyFill="1" applyBorder="1" applyAlignment="1">
      <alignment wrapText="1"/>
    </xf>
    <xf numFmtId="0" fontId="0" fillId="36" borderId="15" xfId="0" applyFill="1" applyBorder="1" applyAlignment="1">
      <alignment wrapText="1"/>
    </xf>
    <xf numFmtId="0" fontId="0" fillId="36" borderId="16" xfId="0" applyFill="1" applyBorder="1" applyAlignment="1">
      <alignment wrapText="1"/>
    </xf>
    <xf numFmtId="0" fontId="0" fillId="36" borderId="17" xfId="0" applyFill="1" applyBorder="1" applyAlignment="1">
      <alignment wrapText="1"/>
    </xf>
    <xf numFmtId="0" fontId="0" fillId="36" borderId="12" xfId="0" applyFill="1" applyBorder="1" applyAlignment="1">
      <alignment wrapText="1"/>
    </xf>
    <xf numFmtId="0" fontId="0" fillId="36" borderId="19" xfId="0" applyFill="1" applyBorder="1"/>
    <xf numFmtId="164" fontId="0" fillId="36" borderId="13" xfId="0" applyNumberFormat="1" applyFill="1" applyBorder="1"/>
    <xf numFmtId="164" fontId="0" fillId="36" borderId="14" xfId="0" applyNumberFormat="1" applyFill="1" applyBorder="1"/>
    <xf numFmtId="0" fontId="0" fillId="36" borderId="20" xfId="0" applyFill="1" applyBorder="1"/>
    <xf numFmtId="0" fontId="0" fillId="36" borderId="16" xfId="0" applyFill="1" applyBorder="1"/>
    <xf numFmtId="0" fontId="0" fillId="36" borderId="17" xfId="0" applyFill="1" applyBorder="1"/>
    <xf numFmtId="0" fontId="0" fillId="37" borderId="10" xfId="0" applyFill="1" applyBorder="1"/>
    <xf numFmtId="0" fontId="0" fillId="39" borderId="10" xfId="0" applyFill="1" applyBorder="1"/>
    <xf numFmtId="0" fontId="0" fillId="35" borderId="10" xfId="0" applyFill="1" applyBorder="1"/>
    <xf numFmtId="0" fontId="0" fillId="35" borderId="11" xfId="0" applyFill="1" applyBorder="1"/>
    <xf numFmtId="0" fontId="0" fillId="36" borderId="12" xfId="0" applyFill="1" applyBorder="1" applyAlignment="1">
      <alignment horizontal="left" wrapText="1"/>
    </xf>
    <xf numFmtId="0" fontId="19" fillId="38" borderId="10" xfId="0" applyFont="1" applyFill="1" applyBorder="1" applyAlignment="1">
      <alignment horizontal="center"/>
    </xf>
    <xf numFmtId="0" fontId="18" fillId="33" borderId="12" xfId="0" applyFont="1" applyFill="1" applyBorder="1" applyAlignment="1">
      <alignment horizontal="center" vertical="center" wrapText="1"/>
    </xf>
    <xf numFmtId="0" fontId="18" fillId="33" borderId="13" xfId="0" applyFont="1" applyFill="1" applyBorder="1" applyAlignment="1">
      <alignment horizontal="center" vertical="center" wrapText="1"/>
    </xf>
    <xf numFmtId="0" fontId="18" fillId="33" borderId="14"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18" fillId="33" borderId="12" xfId="0" applyFont="1" applyFill="1" applyBorder="1" applyAlignment="1">
      <alignment horizontal="center" wrapText="1"/>
    </xf>
    <xf numFmtId="0" fontId="18" fillId="33" borderId="13" xfId="0" applyFont="1" applyFill="1" applyBorder="1" applyAlignment="1">
      <alignment horizontal="center"/>
    </xf>
    <xf numFmtId="0" fontId="18" fillId="33" borderId="14" xfId="0" applyFont="1" applyFill="1" applyBorder="1" applyAlignment="1">
      <alignment horizontal="center"/>
    </xf>
    <xf numFmtId="0" fontId="16"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TD, INT, and Yards per game</a:t>
            </a:r>
            <a:r>
              <a:rPr lang="en-US"/>
              <a: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2"/>
          <c:tx>
            <c:v>Yards/Game</c:v>
          </c:tx>
          <c:spPr>
            <a:solidFill>
              <a:schemeClr val="accent5">
                <a:shade val="65000"/>
              </a:schemeClr>
            </a:solidFill>
            <a:ln>
              <a:noFill/>
            </a:ln>
            <a:effectLst/>
          </c:spPr>
          <c:invertIfNegative val="0"/>
          <c:cat>
            <c:numRef>
              <c:f>'Passing Yards in NFL by Season'!$A$3:$A$32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Season'!$D$3:$D$32</c:f>
              <c:numCache>
                <c:formatCode>General</c:formatCode>
                <c:ptCount val="30"/>
                <c:pt idx="0">
                  <c:v>218.5</c:v>
                </c:pt>
                <c:pt idx="1">
                  <c:v>228.3</c:v>
                </c:pt>
                <c:pt idx="2">
                  <c:v>240.2</c:v>
                </c:pt>
                <c:pt idx="3">
                  <c:v>235</c:v>
                </c:pt>
                <c:pt idx="4">
                  <c:v>237.8</c:v>
                </c:pt>
                <c:pt idx="5">
                  <c:v>224.4</c:v>
                </c:pt>
                <c:pt idx="6">
                  <c:v>241.5</c:v>
                </c:pt>
                <c:pt idx="7">
                  <c:v>243.8</c:v>
                </c:pt>
                <c:pt idx="8">
                  <c:v>236.8</c:v>
                </c:pt>
                <c:pt idx="9">
                  <c:v>235.6</c:v>
                </c:pt>
                <c:pt idx="10">
                  <c:v>231.3</c:v>
                </c:pt>
                <c:pt idx="11">
                  <c:v>229.7</c:v>
                </c:pt>
                <c:pt idx="12">
                  <c:v>221.5</c:v>
                </c:pt>
                <c:pt idx="13">
                  <c:v>218.5</c:v>
                </c:pt>
                <c:pt idx="14">
                  <c:v>211.3</c:v>
                </c:pt>
                <c:pt idx="15">
                  <c:v>214.3</c:v>
                </c:pt>
                <c:pt idx="16">
                  <c:v>204.8</c:v>
                </c:pt>
                <c:pt idx="17">
                  <c:v>203.5</c:v>
                </c:pt>
                <c:pt idx="18">
                  <c:v>210.5</c:v>
                </c:pt>
                <c:pt idx="19">
                  <c:v>200.4</c:v>
                </c:pt>
                <c:pt idx="20">
                  <c:v>212.2</c:v>
                </c:pt>
                <c:pt idx="21">
                  <c:v>205.8</c:v>
                </c:pt>
                <c:pt idx="22">
                  <c:v>206.9</c:v>
                </c:pt>
                <c:pt idx="23">
                  <c:v>212.3</c:v>
                </c:pt>
                <c:pt idx="24">
                  <c:v>205</c:v>
                </c:pt>
                <c:pt idx="25">
                  <c:v>201.8</c:v>
                </c:pt>
                <c:pt idx="26">
                  <c:v>207.4</c:v>
                </c:pt>
                <c:pt idx="27">
                  <c:v>220.8</c:v>
                </c:pt>
                <c:pt idx="28">
                  <c:v>213.6</c:v>
                </c:pt>
                <c:pt idx="29">
                  <c:v>200.6</c:v>
                </c:pt>
              </c:numCache>
            </c:numRef>
          </c:val>
          <c:extLst>
            <c:ext xmlns:c16="http://schemas.microsoft.com/office/drawing/2014/chart" uri="{C3380CC4-5D6E-409C-BE32-E72D297353CC}">
              <c16:uniqueId val="{00000000-C59D-4B74-873A-5319C6BC1860}"/>
            </c:ext>
          </c:extLst>
        </c:ser>
        <c:dLbls>
          <c:showLegendKey val="0"/>
          <c:showVal val="0"/>
          <c:showCatName val="0"/>
          <c:showSerName val="0"/>
          <c:showPercent val="0"/>
          <c:showBubbleSize val="0"/>
        </c:dLbls>
        <c:gapWidth val="219"/>
        <c:overlap val="-27"/>
        <c:axId val="1044813215"/>
        <c:axId val="1033014911"/>
      </c:barChart>
      <c:lineChart>
        <c:grouping val="standard"/>
        <c:varyColors val="0"/>
        <c:ser>
          <c:idx val="1"/>
          <c:order val="0"/>
          <c:tx>
            <c:v>Touchdowns/Game</c:v>
          </c:tx>
          <c:spPr>
            <a:ln w="28575" cap="rnd">
              <a:solidFill>
                <a:schemeClr val="accent6"/>
              </a:solidFill>
              <a:round/>
            </a:ln>
            <a:effectLst/>
          </c:spPr>
          <c:marker>
            <c:symbol val="none"/>
          </c:marker>
          <c:cat>
            <c:numRef>
              <c:f>'Passing Yards in NFL by Season'!$A$3:$A$32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Season'!$E$3:$E$32</c:f>
              <c:numCache>
                <c:formatCode>General</c:formatCode>
                <c:ptCount val="30"/>
                <c:pt idx="0">
                  <c:v>1.4</c:v>
                </c:pt>
                <c:pt idx="1">
                  <c:v>1.5</c:v>
                </c:pt>
                <c:pt idx="2">
                  <c:v>1.7</c:v>
                </c:pt>
                <c:pt idx="3">
                  <c:v>1.6</c:v>
                </c:pt>
                <c:pt idx="4">
                  <c:v>1.7</c:v>
                </c:pt>
                <c:pt idx="5">
                  <c:v>1.4</c:v>
                </c:pt>
                <c:pt idx="6">
                  <c:v>1.5</c:v>
                </c:pt>
                <c:pt idx="7">
                  <c:v>1.6</c:v>
                </c:pt>
                <c:pt idx="8">
                  <c:v>1.6</c:v>
                </c:pt>
                <c:pt idx="9">
                  <c:v>1.6</c:v>
                </c:pt>
                <c:pt idx="10">
                  <c:v>1.5</c:v>
                </c:pt>
                <c:pt idx="11">
                  <c:v>1.5</c:v>
                </c:pt>
                <c:pt idx="12">
                  <c:v>1.5</c:v>
                </c:pt>
                <c:pt idx="13">
                  <c:v>1.4</c:v>
                </c:pt>
                <c:pt idx="14">
                  <c:v>1.3</c:v>
                </c:pt>
                <c:pt idx="15">
                  <c:v>1.4</c:v>
                </c:pt>
                <c:pt idx="16">
                  <c:v>1.3</c:v>
                </c:pt>
                <c:pt idx="17">
                  <c:v>1.3</c:v>
                </c:pt>
                <c:pt idx="18">
                  <c:v>1.4</c:v>
                </c:pt>
                <c:pt idx="19">
                  <c:v>1.3</c:v>
                </c:pt>
                <c:pt idx="20">
                  <c:v>1.4</c:v>
                </c:pt>
                <c:pt idx="21">
                  <c:v>1.3</c:v>
                </c:pt>
                <c:pt idx="22">
                  <c:v>1.3</c:v>
                </c:pt>
                <c:pt idx="23">
                  <c:v>1.3</c:v>
                </c:pt>
                <c:pt idx="24">
                  <c:v>1.4</c:v>
                </c:pt>
                <c:pt idx="25">
                  <c:v>1.3</c:v>
                </c:pt>
                <c:pt idx="26">
                  <c:v>1.3</c:v>
                </c:pt>
                <c:pt idx="27">
                  <c:v>1.4</c:v>
                </c:pt>
                <c:pt idx="28">
                  <c:v>1.3</c:v>
                </c:pt>
                <c:pt idx="29">
                  <c:v>1.2</c:v>
                </c:pt>
              </c:numCache>
            </c:numRef>
          </c:val>
          <c:smooth val="0"/>
          <c:extLst>
            <c:ext xmlns:c16="http://schemas.microsoft.com/office/drawing/2014/chart" uri="{C3380CC4-5D6E-409C-BE32-E72D297353CC}">
              <c16:uniqueId val="{00000001-C59D-4B74-873A-5319C6BC1860}"/>
            </c:ext>
          </c:extLst>
        </c:ser>
        <c:ser>
          <c:idx val="2"/>
          <c:order val="1"/>
          <c:tx>
            <c:v>Interceptions/Game</c:v>
          </c:tx>
          <c:spPr>
            <a:ln w="28575" cap="rnd">
              <a:solidFill>
                <a:srgbClr val="FF0000"/>
              </a:solidFill>
              <a:round/>
            </a:ln>
            <a:effectLst/>
          </c:spPr>
          <c:marker>
            <c:symbol val="none"/>
          </c:marker>
          <c:cat>
            <c:numRef>
              <c:f>'Passing Yards in NFL by Season'!$A$3:$A$32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Season'!$F$3:$F$32</c:f>
              <c:numCache>
                <c:formatCode>General</c:formatCode>
                <c:ptCount val="30"/>
                <c:pt idx="0">
                  <c:v>0.8</c:v>
                </c:pt>
                <c:pt idx="1">
                  <c:v>0.8</c:v>
                </c:pt>
                <c:pt idx="2">
                  <c:v>0.8</c:v>
                </c:pt>
                <c:pt idx="3">
                  <c:v>0.8</c:v>
                </c:pt>
                <c:pt idx="4">
                  <c:v>0.8</c:v>
                </c:pt>
                <c:pt idx="5">
                  <c:v>0.8</c:v>
                </c:pt>
                <c:pt idx="6">
                  <c:v>0.8</c:v>
                </c:pt>
                <c:pt idx="7">
                  <c:v>0.9</c:v>
                </c:pt>
                <c:pt idx="8">
                  <c:v>0.9</c:v>
                </c:pt>
                <c:pt idx="9">
                  <c:v>1</c:v>
                </c:pt>
                <c:pt idx="10">
                  <c:v>0.9</c:v>
                </c:pt>
                <c:pt idx="11">
                  <c:v>1</c:v>
                </c:pt>
                <c:pt idx="12">
                  <c:v>1</c:v>
                </c:pt>
                <c:pt idx="13">
                  <c:v>1</c:v>
                </c:pt>
                <c:pt idx="14">
                  <c:v>0.9</c:v>
                </c:pt>
                <c:pt idx="15">
                  <c:v>1</c:v>
                </c:pt>
                <c:pt idx="16">
                  <c:v>1</c:v>
                </c:pt>
                <c:pt idx="17">
                  <c:v>1</c:v>
                </c:pt>
                <c:pt idx="18">
                  <c:v>1</c:v>
                </c:pt>
                <c:pt idx="19">
                  <c:v>1.1000000000000001</c:v>
                </c:pt>
                <c:pt idx="20">
                  <c:v>1</c:v>
                </c:pt>
                <c:pt idx="21">
                  <c:v>1.1000000000000001</c:v>
                </c:pt>
                <c:pt idx="22">
                  <c:v>1.1000000000000001</c:v>
                </c:pt>
                <c:pt idx="23">
                  <c:v>1.1000000000000001</c:v>
                </c:pt>
                <c:pt idx="24">
                  <c:v>1.1000000000000001</c:v>
                </c:pt>
                <c:pt idx="25">
                  <c:v>1</c:v>
                </c:pt>
                <c:pt idx="26">
                  <c:v>1.1000000000000001</c:v>
                </c:pt>
                <c:pt idx="27">
                  <c:v>1.1000000000000001</c:v>
                </c:pt>
                <c:pt idx="28">
                  <c:v>1.1000000000000001</c:v>
                </c:pt>
                <c:pt idx="29">
                  <c:v>1</c:v>
                </c:pt>
              </c:numCache>
            </c:numRef>
          </c:val>
          <c:smooth val="0"/>
          <c:extLst>
            <c:ext xmlns:c16="http://schemas.microsoft.com/office/drawing/2014/chart" uri="{C3380CC4-5D6E-409C-BE32-E72D297353CC}">
              <c16:uniqueId val="{00000002-C59D-4B74-873A-5319C6BC1860}"/>
            </c:ext>
          </c:extLst>
        </c:ser>
        <c:dLbls>
          <c:showLegendKey val="0"/>
          <c:showVal val="0"/>
          <c:showCatName val="0"/>
          <c:showSerName val="0"/>
          <c:showPercent val="0"/>
          <c:showBubbleSize val="0"/>
        </c:dLbls>
        <c:marker val="1"/>
        <c:smooth val="0"/>
        <c:axId val="1044803615"/>
        <c:axId val="1033016895"/>
      </c:lineChart>
      <c:catAx>
        <c:axId val="104480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16895"/>
        <c:crosses val="autoZero"/>
        <c:auto val="1"/>
        <c:lblAlgn val="ctr"/>
        <c:lblOffset val="50"/>
        <c:noMultiLvlLbl val="0"/>
      </c:catAx>
      <c:valAx>
        <c:axId val="1033016895"/>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03615"/>
        <c:crosses val="autoZero"/>
        <c:crossBetween val="between"/>
      </c:valAx>
      <c:valAx>
        <c:axId val="1033014911"/>
        <c:scaling>
          <c:orientation val="minMax"/>
          <c:max val="250"/>
          <c:min val="175"/>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13215"/>
        <c:crosses val="max"/>
        <c:crossBetween val="between"/>
      </c:valAx>
      <c:catAx>
        <c:axId val="1044813215"/>
        <c:scaling>
          <c:orientation val="minMax"/>
        </c:scaling>
        <c:delete val="1"/>
        <c:axPos val="b"/>
        <c:numFmt formatCode="General" sourceLinked="1"/>
        <c:majorTickMark val="none"/>
        <c:minorTickMark val="none"/>
        <c:tickLblPos val="nextTo"/>
        <c:crossAx val="10330149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Total</a:t>
            </a:r>
            <a:r>
              <a:rPr lang="en-US" baseline="0"/>
              <a:t> TD, INT, and Yards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Total Yards</c:v>
          </c:tx>
          <c:spPr>
            <a:solidFill>
              <a:schemeClr val="accent5"/>
            </a:solidFill>
            <a:ln>
              <a:noFill/>
            </a:ln>
            <a:effectLst/>
          </c:spPr>
          <c:invertIfNegative val="0"/>
          <c:cat>
            <c:numRef>
              <c:f>'Passing Yards in NFL by Season'!$K$3:$K$32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Season'!$N$3:$N$32</c:f>
              <c:numCache>
                <c:formatCode>General</c:formatCode>
                <c:ptCount val="30"/>
                <c:pt idx="0">
                  <c:v>118438</c:v>
                </c:pt>
                <c:pt idx="1">
                  <c:v>124203</c:v>
                </c:pt>
                <c:pt idx="2">
                  <c:v>122957</c:v>
                </c:pt>
                <c:pt idx="3">
                  <c:v>120301</c:v>
                </c:pt>
                <c:pt idx="4">
                  <c:v>121737</c:v>
                </c:pt>
                <c:pt idx="5">
                  <c:v>114870</c:v>
                </c:pt>
                <c:pt idx="6">
                  <c:v>123639</c:v>
                </c:pt>
                <c:pt idx="7">
                  <c:v>124836</c:v>
                </c:pt>
                <c:pt idx="8">
                  <c:v>121247</c:v>
                </c:pt>
                <c:pt idx="9">
                  <c:v>120626</c:v>
                </c:pt>
                <c:pt idx="10">
                  <c:v>118418</c:v>
                </c:pt>
                <c:pt idx="11">
                  <c:v>117601</c:v>
                </c:pt>
                <c:pt idx="12">
                  <c:v>113432</c:v>
                </c:pt>
                <c:pt idx="13">
                  <c:v>111851</c:v>
                </c:pt>
                <c:pt idx="14">
                  <c:v>108177</c:v>
                </c:pt>
                <c:pt idx="15">
                  <c:v>109722</c:v>
                </c:pt>
                <c:pt idx="16">
                  <c:v>104864</c:v>
                </c:pt>
                <c:pt idx="17">
                  <c:v>104168</c:v>
                </c:pt>
                <c:pt idx="18">
                  <c:v>107797</c:v>
                </c:pt>
                <c:pt idx="19">
                  <c:v>102628</c:v>
                </c:pt>
                <c:pt idx="20">
                  <c:v>108661</c:v>
                </c:pt>
                <c:pt idx="21">
                  <c:v>102080</c:v>
                </c:pt>
                <c:pt idx="22">
                  <c:v>102606</c:v>
                </c:pt>
                <c:pt idx="23">
                  <c:v>105289</c:v>
                </c:pt>
                <c:pt idx="24">
                  <c:v>98384</c:v>
                </c:pt>
                <c:pt idx="25">
                  <c:v>96875</c:v>
                </c:pt>
                <c:pt idx="26">
                  <c:v>99567</c:v>
                </c:pt>
                <c:pt idx="27">
                  <c:v>105976</c:v>
                </c:pt>
                <c:pt idx="28">
                  <c:v>95694</c:v>
                </c:pt>
                <c:pt idx="29">
                  <c:v>89874</c:v>
                </c:pt>
              </c:numCache>
            </c:numRef>
          </c:val>
          <c:extLst>
            <c:ext xmlns:c16="http://schemas.microsoft.com/office/drawing/2014/chart" uri="{C3380CC4-5D6E-409C-BE32-E72D297353CC}">
              <c16:uniqueId val="{00000001-C59D-4B74-873A-5319C6BC1860}"/>
            </c:ext>
          </c:extLst>
        </c:ser>
        <c:dLbls>
          <c:showLegendKey val="0"/>
          <c:showVal val="0"/>
          <c:showCatName val="0"/>
          <c:showSerName val="0"/>
          <c:showPercent val="0"/>
          <c:showBubbleSize val="0"/>
        </c:dLbls>
        <c:gapWidth val="150"/>
        <c:axId val="1044423311"/>
        <c:axId val="1046796991"/>
      </c:barChart>
      <c:lineChart>
        <c:grouping val="standard"/>
        <c:varyColors val="0"/>
        <c:ser>
          <c:idx val="2"/>
          <c:order val="1"/>
          <c:tx>
            <c:v>Total Touchdowns</c:v>
          </c:tx>
          <c:spPr>
            <a:ln w="28575" cap="rnd">
              <a:solidFill>
                <a:schemeClr val="accent6"/>
              </a:solidFill>
              <a:round/>
            </a:ln>
            <a:effectLst/>
          </c:spPr>
          <c:marker>
            <c:symbol val="none"/>
          </c:marker>
          <c:cat>
            <c:numRef>
              <c:f>'Passing Yards in NFL by Season'!$K$3:$K$32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Season'!$O$3:$O$32</c:f>
              <c:numCache>
                <c:formatCode>General</c:formatCode>
                <c:ptCount val="30"/>
                <c:pt idx="0">
                  <c:v>750</c:v>
                </c:pt>
                <c:pt idx="1">
                  <c:v>840</c:v>
                </c:pt>
                <c:pt idx="2">
                  <c:v>871</c:v>
                </c:pt>
                <c:pt idx="3">
                  <c:v>797</c:v>
                </c:pt>
                <c:pt idx="4">
                  <c:v>847</c:v>
                </c:pt>
                <c:pt idx="5">
                  <c:v>741</c:v>
                </c:pt>
                <c:pt idx="6">
                  <c:v>786</c:v>
                </c:pt>
                <c:pt idx="7">
                  <c:v>842</c:v>
                </c:pt>
                <c:pt idx="8">
                  <c:v>807</c:v>
                </c:pt>
                <c:pt idx="9">
                  <c:v>804</c:v>
                </c:pt>
                <c:pt idx="10">
                  <c:v>757</c:v>
                </c:pt>
                <c:pt idx="11">
                  <c:v>745</c:v>
                </c:pt>
                <c:pt idx="12">
                  <c:v>751</c:v>
                </c:pt>
                <c:pt idx="13">
                  <c:v>710</c:v>
                </c:pt>
                <c:pt idx="14">
                  <c:v>646</c:v>
                </c:pt>
                <c:pt idx="15">
                  <c:v>720</c:v>
                </c:pt>
                <c:pt idx="16">
                  <c:v>648</c:v>
                </c:pt>
                <c:pt idx="17">
                  <c:v>644</c:v>
                </c:pt>
                <c:pt idx="18">
                  <c:v>732</c:v>
                </c:pt>
                <c:pt idx="19">
                  <c:v>654</c:v>
                </c:pt>
                <c:pt idx="20">
                  <c:v>694</c:v>
                </c:pt>
                <c:pt idx="21">
                  <c:v>635</c:v>
                </c:pt>
                <c:pt idx="22">
                  <c:v>634</c:v>
                </c:pt>
                <c:pt idx="23">
                  <c:v>665</c:v>
                </c:pt>
                <c:pt idx="24">
                  <c:v>658</c:v>
                </c:pt>
                <c:pt idx="25">
                  <c:v>617</c:v>
                </c:pt>
                <c:pt idx="26">
                  <c:v>626</c:v>
                </c:pt>
                <c:pt idx="27">
                  <c:v>663</c:v>
                </c:pt>
                <c:pt idx="28">
                  <c:v>583</c:v>
                </c:pt>
                <c:pt idx="29">
                  <c:v>517</c:v>
                </c:pt>
              </c:numCache>
            </c:numRef>
          </c:val>
          <c:smooth val="0"/>
          <c:extLst>
            <c:ext xmlns:c16="http://schemas.microsoft.com/office/drawing/2014/chart" uri="{C3380CC4-5D6E-409C-BE32-E72D297353CC}">
              <c16:uniqueId val="{00000002-C59D-4B74-873A-5319C6BC1860}"/>
            </c:ext>
          </c:extLst>
        </c:ser>
        <c:ser>
          <c:idx val="0"/>
          <c:order val="2"/>
          <c:tx>
            <c:v>Total Interceptions</c:v>
          </c:tx>
          <c:spPr>
            <a:ln w="28575" cap="rnd">
              <a:solidFill>
                <a:srgbClr val="FF0000"/>
              </a:solidFill>
              <a:round/>
            </a:ln>
            <a:effectLst/>
          </c:spPr>
          <c:marker>
            <c:symbol val="none"/>
          </c:marker>
          <c:cat>
            <c:numRef>
              <c:f>'Passing Yards in NFL by Season'!$K$3:$K$32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'Passing Yards in NFL by Season'!$P$3:$P$32</c:f>
              <c:numCache>
                <c:formatCode>General</c:formatCode>
                <c:ptCount val="30"/>
                <c:pt idx="0">
                  <c:v>418</c:v>
                </c:pt>
                <c:pt idx="1">
                  <c:v>440</c:v>
                </c:pt>
                <c:pt idx="2">
                  <c:v>395</c:v>
                </c:pt>
                <c:pt idx="3">
                  <c:v>410</c:v>
                </c:pt>
                <c:pt idx="4">
                  <c:v>419</c:v>
                </c:pt>
                <c:pt idx="5">
                  <c:v>430</c:v>
                </c:pt>
                <c:pt idx="6">
                  <c:v>415</c:v>
                </c:pt>
                <c:pt idx="7">
                  <c:v>436</c:v>
                </c:pt>
                <c:pt idx="8">
                  <c:v>450</c:v>
                </c:pt>
                <c:pt idx="9">
                  <c:v>502</c:v>
                </c:pt>
                <c:pt idx="10">
                  <c:v>468</c:v>
                </c:pt>
                <c:pt idx="11">
                  <c:v>506</c:v>
                </c:pt>
                <c:pt idx="12">
                  <c:v>511</c:v>
                </c:pt>
                <c:pt idx="13">
                  <c:v>525</c:v>
                </c:pt>
                <c:pt idx="14">
                  <c:v>465</c:v>
                </c:pt>
                <c:pt idx="15">
                  <c:v>534</c:v>
                </c:pt>
                <c:pt idx="16">
                  <c:v>520</c:v>
                </c:pt>
                <c:pt idx="17">
                  <c:v>506</c:v>
                </c:pt>
                <c:pt idx="18">
                  <c:v>524</c:v>
                </c:pt>
                <c:pt idx="19">
                  <c:v>538</c:v>
                </c:pt>
                <c:pt idx="20">
                  <c:v>528</c:v>
                </c:pt>
                <c:pt idx="21">
                  <c:v>545</c:v>
                </c:pt>
                <c:pt idx="22">
                  <c:v>531</c:v>
                </c:pt>
                <c:pt idx="23">
                  <c:v>562</c:v>
                </c:pt>
                <c:pt idx="24">
                  <c:v>509</c:v>
                </c:pt>
                <c:pt idx="25">
                  <c:v>479</c:v>
                </c:pt>
                <c:pt idx="26">
                  <c:v>542</c:v>
                </c:pt>
                <c:pt idx="27">
                  <c:v>512</c:v>
                </c:pt>
                <c:pt idx="28">
                  <c:v>474</c:v>
                </c:pt>
                <c:pt idx="29">
                  <c:v>469</c:v>
                </c:pt>
              </c:numCache>
            </c:numRef>
          </c:val>
          <c:smooth val="0"/>
          <c:extLst>
            <c:ext xmlns:c16="http://schemas.microsoft.com/office/drawing/2014/chart" uri="{C3380CC4-5D6E-409C-BE32-E72D297353CC}">
              <c16:uniqueId val="{00000000-C59D-4B74-873A-5319C6BC1860}"/>
            </c:ext>
          </c:extLst>
        </c:ser>
        <c:dLbls>
          <c:showLegendKey val="0"/>
          <c:showVal val="0"/>
          <c:showCatName val="0"/>
          <c:showSerName val="0"/>
          <c:showPercent val="0"/>
          <c:showBubbleSize val="0"/>
        </c:dLbls>
        <c:marker val="1"/>
        <c:smooth val="0"/>
        <c:axId val="1044803615"/>
        <c:axId val="1033016895"/>
      </c:lineChart>
      <c:catAx>
        <c:axId val="104480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16895"/>
        <c:crosses val="autoZero"/>
        <c:auto val="1"/>
        <c:lblAlgn val="ctr"/>
        <c:lblOffset val="50"/>
        <c:noMultiLvlLbl val="0"/>
      </c:catAx>
      <c:valAx>
        <c:axId val="1033016895"/>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03615"/>
        <c:crosses val="autoZero"/>
        <c:crossBetween val="between"/>
      </c:valAx>
      <c:valAx>
        <c:axId val="1046796991"/>
        <c:scaling>
          <c:orientation val="minMax"/>
          <c:min val="80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23311"/>
        <c:crosses val="max"/>
        <c:crossBetween val="between"/>
      </c:valAx>
      <c:catAx>
        <c:axId val="1044423311"/>
        <c:scaling>
          <c:orientation val="minMax"/>
        </c:scaling>
        <c:delete val="1"/>
        <c:axPos val="b"/>
        <c:numFmt formatCode="General" sourceLinked="1"/>
        <c:majorTickMark val="out"/>
        <c:minorTickMark val="none"/>
        <c:tickLblPos val="nextTo"/>
        <c:crossAx val="10467969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TD</a:t>
            </a:r>
            <a:r>
              <a:rPr lang="en-US" baseline="0"/>
              <a:t> and Yard per Game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Yards/Game</c:v>
          </c:tx>
          <c:spPr>
            <a:solidFill>
              <a:schemeClr val="accent1"/>
            </a:solidFill>
            <a:ln>
              <a:noFill/>
            </a:ln>
            <a:effectLst/>
          </c:spPr>
          <c:invertIfNegative val="0"/>
          <c:cat>
            <c:numRef>
              <c:f>'Rushing Yards in NFL by Season'!$A$3:$A$32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'Rushing Yards in NFL by Season'!$C$3:$C$32</c:f>
              <c:numCache>
                <c:formatCode>General</c:formatCode>
                <c:ptCount val="30"/>
                <c:pt idx="0">
                  <c:v>121.6</c:v>
                </c:pt>
                <c:pt idx="1">
                  <c:v>115.2</c:v>
                </c:pt>
                <c:pt idx="2">
                  <c:v>118.9</c:v>
                </c:pt>
                <c:pt idx="3">
                  <c:v>112.9</c:v>
                </c:pt>
                <c:pt idx="4">
                  <c:v>114.5</c:v>
                </c:pt>
                <c:pt idx="5">
                  <c:v>109.7</c:v>
                </c:pt>
                <c:pt idx="6">
                  <c:v>108.9</c:v>
                </c:pt>
                <c:pt idx="7">
                  <c:v>108.8</c:v>
                </c:pt>
                <c:pt idx="8">
                  <c:v>111.3</c:v>
                </c:pt>
                <c:pt idx="9">
                  <c:v>112.9</c:v>
                </c:pt>
                <c:pt idx="10">
                  <c:v>115.9</c:v>
                </c:pt>
                <c:pt idx="11">
                  <c:v>117.1</c:v>
                </c:pt>
                <c:pt idx="12">
                  <c:v>114.5</c:v>
                </c:pt>
                <c:pt idx="13">
                  <c:v>116.7</c:v>
                </c:pt>
                <c:pt idx="14">
                  <c:v>116</c:v>
                </c:pt>
                <c:pt idx="15">
                  <c:v>110.9</c:v>
                </c:pt>
                <c:pt idx="16">
                  <c:v>117.3</c:v>
                </c:pt>
                <c:pt idx="17">
                  <c:v>112.5</c:v>
                </c:pt>
                <c:pt idx="18">
                  <c:v>116.6</c:v>
                </c:pt>
                <c:pt idx="19">
                  <c:v>117.9</c:v>
                </c:pt>
                <c:pt idx="20">
                  <c:v>116.1</c:v>
                </c:pt>
                <c:pt idx="21">
                  <c:v>111.8</c:v>
                </c:pt>
                <c:pt idx="22">
                  <c:v>112.6</c:v>
                </c:pt>
                <c:pt idx="23">
                  <c:v>106.5</c:v>
                </c:pt>
                <c:pt idx="24">
                  <c:v>112.7</c:v>
                </c:pt>
                <c:pt idx="25">
                  <c:v>113</c:v>
                </c:pt>
                <c:pt idx="26">
                  <c:v>109</c:v>
                </c:pt>
                <c:pt idx="27">
                  <c:v>108.1</c:v>
                </c:pt>
                <c:pt idx="28">
                  <c:v>104.3</c:v>
                </c:pt>
                <c:pt idx="29">
                  <c:v>110</c:v>
                </c:pt>
              </c:numCache>
            </c:numRef>
          </c:val>
          <c:extLst>
            <c:ext xmlns:c16="http://schemas.microsoft.com/office/drawing/2014/chart" uri="{C3380CC4-5D6E-409C-BE32-E72D297353CC}">
              <c16:uniqueId val="{00000000-22E2-48B3-B897-E02AC0BB11D2}"/>
            </c:ext>
          </c:extLst>
        </c:ser>
        <c:dLbls>
          <c:showLegendKey val="0"/>
          <c:showVal val="0"/>
          <c:showCatName val="0"/>
          <c:showSerName val="0"/>
          <c:showPercent val="0"/>
          <c:showBubbleSize val="0"/>
        </c:dLbls>
        <c:gapWidth val="219"/>
        <c:overlap val="-27"/>
        <c:axId val="967285327"/>
        <c:axId val="1046795999"/>
      </c:barChart>
      <c:lineChart>
        <c:grouping val="standard"/>
        <c:varyColors val="0"/>
        <c:ser>
          <c:idx val="1"/>
          <c:order val="1"/>
          <c:tx>
            <c:v>Touchdowns/Game</c:v>
          </c:tx>
          <c:spPr>
            <a:ln w="28575" cap="rnd">
              <a:solidFill>
                <a:schemeClr val="accent2"/>
              </a:solidFill>
              <a:round/>
            </a:ln>
            <a:effectLst/>
          </c:spPr>
          <c:marker>
            <c:symbol val="none"/>
          </c:marker>
          <c:cat>
            <c:numRef>
              <c:f>'Rushing Yards in NFL by Season'!$A$3:$A$32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'Rushing Yards in NFL by Season'!$D$3:$D$32</c:f>
              <c:numCache>
                <c:formatCode>General</c:formatCode>
                <c:ptCount val="30"/>
                <c:pt idx="0">
                  <c:v>0.9</c:v>
                </c:pt>
                <c:pt idx="1">
                  <c:v>0.9</c:v>
                </c:pt>
                <c:pt idx="2">
                  <c:v>1</c:v>
                </c:pt>
                <c:pt idx="3">
                  <c:v>0.9</c:v>
                </c:pt>
                <c:pt idx="4">
                  <c:v>0.9</c:v>
                </c:pt>
                <c:pt idx="5">
                  <c:v>0.7</c:v>
                </c:pt>
                <c:pt idx="6">
                  <c:v>0.9</c:v>
                </c:pt>
                <c:pt idx="7">
                  <c:v>0.7</c:v>
                </c:pt>
                <c:pt idx="8">
                  <c:v>0.7</c:v>
                </c:pt>
                <c:pt idx="9">
                  <c:v>0.8</c:v>
                </c:pt>
                <c:pt idx="10">
                  <c:v>0.8</c:v>
                </c:pt>
                <c:pt idx="11">
                  <c:v>0.8</c:v>
                </c:pt>
                <c:pt idx="12">
                  <c:v>0.8</c:v>
                </c:pt>
                <c:pt idx="13">
                  <c:v>0.8</c:v>
                </c:pt>
                <c:pt idx="14">
                  <c:v>0.9</c:v>
                </c:pt>
                <c:pt idx="15">
                  <c:v>0.8</c:v>
                </c:pt>
                <c:pt idx="16">
                  <c:v>0.8</c:v>
                </c:pt>
                <c:pt idx="17">
                  <c:v>0.8</c:v>
                </c:pt>
                <c:pt idx="18">
                  <c:v>0.8</c:v>
                </c:pt>
                <c:pt idx="19">
                  <c:v>0.8</c:v>
                </c:pt>
                <c:pt idx="20">
                  <c:v>0.9</c:v>
                </c:pt>
                <c:pt idx="21">
                  <c:v>0.7</c:v>
                </c:pt>
                <c:pt idx="22">
                  <c:v>0.8</c:v>
                </c:pt>
                <c:pt idx="23">
                  <c:v>0.7</c:v>
                </c:pt>
                <c:pt idx="24">
                  <c:v>0.8</c:v>
                </c:pt>
                <c:pt idx="25">
                  <c:v>0.8</c:v>
                </c:pt>
                <c:pt idx="26">
                  <c:v>0.8</c:v>
                </c:pt>
                <c:pt idx="27">
                  <c:v>0.8</c:v>
                </c:pt>
                <c:pt idx="28">
                  <c:v>0.8</c:v>
                </c:pt>
                <c:pt idx="29">
                  <c:v>0.7</c:v>
                </c:pt>
              </c:numCache>
            </c:numRef>
          </c:val>
          <c:smooth val="0"/>
          <c:extLst>
            <c:ext xmlns:c16="http://schemas.microsoft.com/office/drawing/2014/chart" uri="{C3380CC4-5D6E-409C-BE32-E72D297353CC}">
              <c16:uniqueId val="{00000001-22E2-48B3-B897-E02AC0BB11D2}"/>
            </c:ext>
          </c:extLst>
        </c:ser>
        <c:dLbls>
          <c:showLegendKey val="0"/>
          <c:showVal val="0"/>
          <c:showCatName val="0"/>
          <c:showSerName val="0"/>
          <c:showPercent val="0"/>
          <c:showBubbleSize val="0"/>
        </c:dLbls>
        <c:marker val="1"/>
        <c:smooth val="0"/>
        <c:axId val="1044426191"/>
        <c:axId val="1034510431"/>
      </c:lineChart>
      <c:catAx>
        <c:axId val="9672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95999"/>
        <c:crosses val="autoZero"/>
        <c:auto val="1"/>
        <c:lblAlgn val="ctr"/>
        <c:lblOffset val="100"/>
        <c:noMultiLvlLbl val="0"/>
      </c:catAx>
      <c:valAx>
        <c:axId val="1046795999"/>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85327"/>
        <c:crosses val="autoZero"/>
        <c:crossBetween val="between"/>
      </c:valAx>
      <c:valAx>
        <c:axId val="1034510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26191"/>
        <c:crosses val="max"/>
        <c:crossBetween val="between"/>
      </c:valAx>
      <c:catAx>
        <c:axId val="1044426191"/>
        <c:scaling>
          <c:orientation val="minMax"/>
        </c:scaling>
        <c:delete val="1"/>
        <c:axPos val="b"/>
        <c:numFmt formatCode="General" sourceLinked="1"/>
        <c:majorTickMark val="out"/>
        <c:minorTickMark val="none"/>
        <c:tickLblPos val="nextTo"/>
        <c:crossAx val="10345104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total TD</a:t>
            </a:r>
            <a:r>
              <a:rPr lang="en-US" baseline="0"/>
              <a:t> and Yards per Game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Yards</c:v>
          </c:tx>
          <c:spPr>
            <a:solidFill>
              <a:schemeClr val="accent1"/>
            </a:solidFill>
            <a:ln>
              <a:noFill/>
            </a:ln>
            <a:effectLst/>
          </c:spPr>
          <c:invertIfNegative val="0"/>
          <c:cat>
            <c:numRef>
              <c:f>'Rushing Yards in NFL by Season'!$G$3:$G$32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'Rushing Yards in NFL by Season'!$I$3:$I$32</c:f>
              <c:numCache>
                <c:formatCode>General</c:formatCode>
                <c:ptCount val="30"/>
                <c:pt idx="0">
                  <c:v>65894</c:v>
                </c:pt>
                <c:pt idx="1">
                  <c:v>62694</c:v>
                </c:pt>
                <c:pt idx="2">
                  <c:v>60868</c:v>
                </c:pt>
                <c:pt idx="3">
                  <c:v>57806</c:v>
                </c:pt>
                <c:pt idx="4">
                  <c:v>58601</c:v>
                </c:pt>
                <c:pt idx="5">
                  <c:v>56170</c:v>
                </c:pt>
                <c:pt idx="6">
                  <c:v>55763</c:v>
                </c:pt>
                <c:pt idx="7">
                  <c:v>55724</c:v>
                </c:pt>
                <c:pt idx="8">
                  <c:v>57002</c:v>
                </c:pt>
                <c:pt idx="9">
                  <c:v>57795</c:v>
                </c:pt>
                <c:pt idx="10">
                  <c:v>59349</c:v>
                </c:pt>
                <c:pt idx="11">
                  <c:v>59978</c:v>
                </c:pt>
                <c:pt idx="12">
                  <c:v>58607</c:v>
                </c:pt>
                <c:pt idx="13">
                  <c:v>59739</c:v>
                </c:pt>
                <c:pt idx="14">
                  <c:v>59370</c:v>
                </c:pt>
                <c:pt idx="15">
                  <c:v>56790</c:v>
                </c:pt>
                <c:pt idx="16">
                  <c:v>60061</c:v>
                </c:pt>
                <c:pt idx="17">
                  <c:v>57583</c:v>
                </c:pt>
                <c:pt idx="18">
                  <c:v>59709</c:v>
                </c:pt>
                <c:pt idx="19">
                  <c:v>60341</c:v>
                </c:pt>
                <c:pt idx="20">
                  <c:v>59459</c:v>
                </c:pt>
                <c:pt idx="21">
                  <c:v>55440</c:v>
                </c:pt>
                <c:pt idx="22">
                  <c:v>55829</c:v>
                </c:pt>
                <c:pt idx="23">
                  <c:v>52819</c:v>
                </c:pt>
                <c:pt idx="24">
                  <c:v>54093</c:v>
                </c:pt>
                <c:pt idx="25">
                  <c:v>54260</c:v>
                </c:pt>
                <c:pt idx="26">
                  <c:v>52306</c:v>
                </c:pt>
                <c:pt idx="27">
                  <c:v>51886</c:v>
                </c:pt>
                <c:pt idx="28">
                  <c:v>46710</c:v>
                </c:pt>
                <c:pt idx="29">
                  <c:v>49295</c:v>
                </c:pt>
              </c:numCache>
            </c:numRef>
          </c:val>
          <c:extLst>
            <c:ext xmlns:c16="http://schemas.microsoft.com/office/drawing/2014/chart" uri="{C3380CC4-5D6E-409C-BE32-E72D297353CC}">
              <c16:uniqueId val="{00000000-0B54-408B-A866-FFB16EF018B2}"/>
            </c:ext>
          </c:extLst>
        </c:ser>
        <c:dLbls>
          <c:showLegendKey val="0"/>
          <c:showVal val="0"/>
          <c:showCatName val="0"/>
          <c:showSerName val="0"/>
          <c:showPercent val="0"/>
          <c:showBubbleSize val="0"/>
        </c:dLbls>
        <c:gapWidth val="219"/>
        <c:overlap val="-27"/>
        <c:axId val="965360543"/>
        <c:axId val="1029292575"/>
      </c:barChart>
      <c:lineChart>
        <c:grouping val="standard"/>
        <c:varyColors val="0"/>
        <c:ser>
          <c:idx val="1"/>
          <c:order val="1"/>
          <c:tx>
            <c:v>Total Touchdowns</c:v>
          </c:tx>
          <c:spPr>
            <a:ln w="28575" cap="rnd">
              <a:solidFill>
                <a:schemeClr val="accent2"/>
              </a:solidFill>
              <a:round/>
            </a:ln>
            <a:effectLst/>
          </c:spPr>
          <c:marker>
            <c:symbol val="none"/>
          </c:marker>
          <c:cat>
            <c:numRef>
              <c:f>'Rushing Yards in NFL by Season'!$G$3:$G$32</c:f>
              <c:numCache>
                <c:formatCode>General</c:formatCode>
                <c:ptCount val="3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numCache>
            </c:numRef>
          </c:cat>
          <c:val>
            <c:numRef>
              <c:f>'Rushing Yards in NFL by Season'!$J$3:$J$32</c:f>
              <c:numCache>
                <c:formatCode>General</c:formatCode>
                <c:ptCount val="30"/>
                <c:pt idx="0">
                  <c:v>487</c:v>
                </c:pt>
                <c:pt idx="1">
                  <c:v>505</c:v>
                </c:pt>
                <c:pt idx="2">
                  <c:v>532</c:v>
                </c:pt>
                <c:pt idx="3">
                  <c:v>447</c:v>
                </c:pt>
                <c:pt idx="4">
                  <c:v>439</c:v>
                </c:pt>
                <c:pt idx="5">
                  <c:v>380</c:v>
                </c:pt>
                <c:pt idx="6">
                  <c:v>443</c:v>
                </c:pt>
                <c:pt idx="7">
                  <c:v>365</c:v>
                </c:pt>
                <c:pt idx="8">
                  <c:v>380</c:v>
                </c:pt>
                <c:pt idx="9">
                  <c:v>410</c:v>
                </c:pt>
                <c:pt idx="10">
                  <c:v>401</c:v>
                </c:pt>
                <c:pt idx="11">
                  <c:v>400</c:v>
                </c:pt>
                <c:pt idx="12">
                  <c:v>399</c:v>
                </c:pt>
                <c:pt idx="13">
                  <c:v>429</c:v>
                </c:pt>
                <c:pt idx="14">
                  <c:v>476</c:v>
                </c:pt>
                <c:pt idx="15">
                  <c:v>386</c:v>
                </c:pt>
                <c:pt idx="16">
                  <c:v>424</c:v>
                </c:pt>
                <c:pt idx="17">
                  <c:v>431</c:v>
                </c:pt>
                <c:pt idx="18">
                  <c:v>416</c:v>
                </c:pt>
                <c:pt idx="19">
                  <c:v>427</c:v>
                </c:pt>
                <c:pt idx="20">
                  <c:v>460</c:v>
                </c:pt>
                <c:pt idx="21">
                  <c:v>365</c:v>
                </c:pt>
                <c:pt idx="22">
                  <c:v>412</c:v>
                </c:pt>
                <c:pt idx="23">
                  <c:v>363</c:v>
                </c:pt>
                <c:pt idx="24">
                  <c:v>379</c:v>
                </c:pt>
                <c:pt idx="25">
                  <c:v>384</c:v>
                </c:pt>
                <c:pt idx="26">
                  <c:v>364</c:v>
                </c:pt>
                <c:pt idx="27">
                  <c:v>385</c:v>
                </c:pt>
                <c:pt idx="28">
                  <c:v>340</c:v>
                </c:pt>
                <c:pt idx="29">
                  <c:v>304</c:v>
                </c:pt>
              </c:numCache>
            </c:numRef>
          </c:val>
          <c:smooth val="0"/>
          <c:extLst>
            <c:ext xmlns:c16="http://schemas.microsoft.com/office/drawing/2014/chart" uri="{C3380CC4-5D6E-409C-BE32-E72D297353CC}">
              <c16:uniqueId val="{00000001-0B54-408B-A866-FFB16EF018B2}"/>
            </c:ext>
          </c:extLst>
        </c:ser>
        <c:dLbls>
          <c:showLegendKey val="0"/>
          <c:showVal val="0"/>
          <c:showCatName val="0"/>
          <c:showSerName val="0"/>
          <c:showPercent val="0"/>
          <c:showBubbleSize val="0"/>
        </c:dLbls>
        <c:marker val="1"/>
        <c:smooth val="0"/>
        <c:axId val="965358143"/>
        <c:axId val="1005350895"/>
      </c:lineChart>
      <c:catAx>
        <c:axId val="96536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92575"/>
        <c:crosses val="autoZero"/>
        <c:auto val="1"/>
        <c:lblAlgn val="ctr"/>
        <c:lblOffset val="100"/>
        <c:noMultiLvlLbl val="0"/>
      </c:catAx>
      <c:valAx>
        <c:axId val="1029292575"/>
        <c:scaling>
          <c:orientation val="minMax"/>
          <c:min val="4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60543"/>
        <c:crosses val="autoZero"/>
        <c:crossBetween val="between"/>
      </c:valAx>
      <c:valAx>
        <c:axId val="1005350895"/>
        <c:scaling>
          <c:orientation val="minMax"/>
          <c:min val="2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58143"/>
        <c:crosses val="max"/>
        <c:crossBetween val="between"/>
      </c:valAx>
      <c:catAx>
        <c:axId val="965358143"/>
        <c:scaling>
          <c:orientation val="minMax"/>
        </c:scaling>
        <c:delete val="1"/>
        <c:axPos val="b"/>
        <c:numFmt formatCode="General" sourceLinked="1"/>
        <c:majorTickMark val="out"/>
        <c:minorTickMark val="none"/>
        <c:tickLblPos val="nextTo"/>
        <c:crossAx val="10053508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0</xdr:row>
      <xdr:rowOff>146050</xdr:rowOff>
    </xdr:from>
    <xdr:to>
      <xdr:col>9</xdr:col>
      <xdr:colOff>279400</xdr:colOff>
      <xdr:row>42</xdr:row>
      <xdr:rowOff>158750</xdr:rowOff>
    </xdr:to>
    <xdr:sp macro="" textlink="">
      <xdr:nvSpPr>
        <xdr:cNvPr id="2" name="TextBox 1">
          <a:extLst>
            <a:ext uri="{FF2B5EF4-FFF2-40B4-BE49-F238E27FC236}">
              <a16:creationId xmlns:a16="http://schemas.microsoft.com/office/drawing/2014/main" id="{DFED8DE0-8670-4E35-5265-383252CD0386}"/>
            </a:ext>
          </a:extLst>
        </xdr:cNvPr>
        <xdr:cNvSpPr txBox="1"/>
      </xdr:nvSpPr>
      <xdr:spPr>
        <a:xfrm>
          <a:off x="260350" y="146050"/>
          <a:ext cx="5619750" cy="774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Summary</a:t>
          </a:r>
        </a:p>
        <a:p>
          <a:endParaRPr lang="en-US" sz="1200"/>
        </a:p>
        <a:p>
          <a:r>
            <a:rPr lang="en-US" sz="1200"/>
            <a:t>I chose</a:t>
          </a:r>
          <a:r>
            <a:rPr lang="en-US" sz="1200" baseline="0"/>
            <a:t> to look at offensive trends for the last 30 years in the NFL going back to 1993. The information I looked at specifically was passing compared to rushing year by year. The original data includes more, but I have filtered the data down into categories that I think correlate and convey the offensive production the best.</a:t>
          </a:r>
        </a:p>
        <a:p>
          <a:endParaRPr lang="en-US" sz="1200" baseline="0"/>
        </a:p>
        <a:p>
          <a:r>
            <a:rPr lang="en-US" sz="1200" baseline="0"/>
            <a:t>I started by looking at the averages and season totals for the passing category. The thing that I noticed was that while everyone claims that offense nowadays are too powerful and the game caters to them, the statistics don't seem to show an overwhelming boom in offense. The only thing that I could tell is the interceptions have been on a decline, which in my opinion would contribute to yards per game increasing. In turn, you see about a .3 drop in interceptions per game, which is about on average how many more touchdowns per game have increased over the last 30 years. I formatted the average passing yards per game to show years that were above and below 220 yards per game in order to show the years that are considered above average versus years considered below average.</a:t>
          </a:r>
        </a:p>
        <a:p>
          <a:endParaRPr lang="en-US" sz="1200" baseline="0"/>
        </a:p>
        <a:p>
          <a:r>
            <a:rPr lang="en-US" sz="1200" baseline="0"/>
            <a:t>I think the graphs that are tagged along with both the passing and rushing statistics show exactly which years were better for rushing and passing, whether it was touchdowns or yardage, which you can see when looking at the graphs. When yards went up, touchdowns also went up, and vice versa. It also shows when put side by side with one another which years were rushing dominated, and which were passing dominated, for example in 2022 passing numbers slightly decreased, where rushing numbers increased. </a:t>
          </a:r>
        </a:p>
        <a:p>
          <a:endParaRPr lang="en-US" sz="1200" baseline="0"/>
        </a:p>
        <a:p>
          <a:r>
            <a:rPr lang="en-US" sz="1200" baseline="0"/>
            <a:t>When looking at the rushing statistics you see the trends of the offense also gradually increasing in averages, but not to the extent passing has, I believe this increase is possibly due to some rule changes that have occurred in the last 30 years that result in runners being able to break tackles easier and make plays with out the fear of being destroyed by a defensive player. </a:t>
          </a:r>
        </a:p>
        <a:p>
          <a:endParaRPr lang="en-US" sz="1200" baseline="0"/>
        </a:p>
        <a:p>
          <a:r>
            <a:rPr lang="en-US" sz="1200" baseline="0"/>
            <a:t>I find it interesting that with all the rule changes, all the sports media talking heads, and people on social media saying that offense is out of hand, there is "too much" offense, and any other disparaging remarks, that at the end of the day, scoring has not drastically gone up, nor have any other passing or rushing averages. </a:t>
          </a:r>
        </a:p>
        <a:p>
          <a:endParaRPr lang="en-US" sz="1200" baseline="0"/>
        </a:p>
        <a:p>
          <a:endParaRPr lang="en-US" sz="1200" baseline="0"/>
        </a:p>
        <a:p>
          <a:r>
            <a:rPr lang="en-US" sz="1200" b="1" u="sng" baseline="0"/>
            <a:t>Statistic Citations</a:t>
          </a:r>
        </a:p>
        <a:p>
          <a:endParaRPr lang="en-US" sz="12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“NFL Season by Season Team Offense.” </a:t>
          </a:r>
          <a:r>
            <a:rPr lang="en-US" sz="1100" i="1">
              <a:solidFill>
                <a:schemeClr val="dk1"/>
              </a:solidFill>
              <a:effectLst/>
              <a:latin typeface="+mn-lt"/>
              <a:ea typeface="+mn-ea"/>
              <a:cs typeface="+mn-cs"/>
            </a:rPr>
            <a:t>Pro-Football-Reference.com</a:t>
          </a:r>
          <a:r>
            <a:rPr lang="en-US" sz="1100">
              <a:solidFill>
                <a:schemeClr val="dk1"/>
              </a:solidFill>
              <a:effectLst/>
              <a:latin typeface="+mn-lt"/>
              <a:ea typeface="+mn-ea"/>
              <a:cs typeface="+mn-cs"/>
            </a:rPr>
            <a:t>, www.pro-football-reference.com/years/NFL/index.htm.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7147</xdr:rowOff>
    </xdr:from>
    <xdr:to>
      <xdr:col>6</xdr:col>
      <xdr:colOff>7470</xdr:colOff>
      <xdr:row>57</xdr:row>
      <xdr:rowOff>66911</xdr:rowOff>
    </xdr:to>
    <xdr:graphicFrame macro="">
      <xdr:nvGraphicFramePr>
        <xdr:cNvPr id="3" name="Chart 2">
          <a:extLst>
            <a:ext uri="{FF2B5EF4-FFF2-40B4-BE49-F238E27FC236}">
              <a16:creationId xmlns:a16="http://schemas.microsoft.com/office/drawing/2014/main" id="{42618DCB-1F5A-70D6-C82C-B9A95E651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1132495</xdr:colOff>
      <xdr:row>37</xdr:row>
      <xdr:rowOff>180919</xdr:rowOff>
    </xdr:from>
    <xdr:to>
      <xdr:col>15</xdr:col>
      <xdr:colOff>1120588</xdr:colOff>
      <xdr:row>57</xdr:row>
      <xdr:rowOff>51970</xdr:rowOff>
    </xdr:to>
    <xdr:graphicFrame macro="">
      <xdr:nvGraphicFramePr>
        <xdr:cNvPr id="5" name="Chart 4">
          <a:extLst>
            <a:ext uri="{FF2B5EF4-FFF2-40B4-BE49-F238E27FC236}">
              <a16:creationId xmlns:a16="http://schemas.microsoft.com/office/drawing/2014/main" id="{A84233E3-BA60-02E8-D3B3-78BA6DDF0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40</xdr:row>
      <xdr:rowOff>3314</xdr:rowOff>
    </xdr:from>
    <xdr:to>
      <xdr:col>5</xdr:col>
      <xdr:colOff>0</xdr:colOff>
      <xdr:row>55</xdr:row>
      <xdr:rowOff>0</xdr:rowOff>
    </xdr:to>
    <xdr:graphicFrame macro="">
      <xdr:nvGraphicFramePr>
        <xdr:cNvPr id="3" name="Chart 2">
          <a:extLst>
            <a:ext uri="{FF2B5EF4-FFF2-40B4-BE49-F238E27FC236}">
              <a16:creationId xmlns:a16="http://schemas.microsoft.com/office/drawing/2014/main" id="{A295B71A-62A5-C3E6-BBD0-BA3268641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13802</xdr:colOff>
      <xdr:row>39</xdr:row>
      <xdr:rowOff>180010</xdr:rowOff>
    </xdr:from>
    <xdr:to>
      <xdr:col>10</xdr:col>
      <xdr:colOff>1051890</xdr:colOff>
      <xdr:row>54</xdr:row>
      <xdr:rowOff>149087</xdr:rowOff>
    </xdr:to>
    <xdr:graphicFrame macro="">
      <xdr:nvGraphicFramePr>
        <xdr:cNvPr id="4" name="Chart 3">
          <a:extLst>
            <a:ext uri="{FF2B5EF4-FFF2-40B4-BE49-F238E27FC236}">
              <a16:creationId xmlns:a16="http://schemas.microsoft.com/office/drawing/2014/main" id="{187F2E48-6B2C-E293-8246-CEF0D4A0F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view="pageLayout" topLeftCell="A18" zoomScaleNormal="100" workbookViewId="0"/>
  </sheetViews>
  <sheetFormatPr defaultRowHeight="14.5" x14ac:dyDescent="0.35"/>
  <sheetData/>
  <pageMargins left="0.7" right="0.7" top="0.75" bottom="0.75" header="0.3" footer="0.3"/>
  <pageSetup orientation="portrait" horizontalDpi="4294967293" verticalDpi="0" r:id="rId1"/>
  <headerFooter>
    <oddHeader>&amp;CTyler Black
Business Analytics - Descriptive Analysis Summary</oddHeader>
    <oddFooter>&amp;CTyler Black
Business Analytics - Descriptive Analysis Summary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3"/>
  <sheetViews>
    <sheetView topLeftCell="A12" zoomScale="85" zoomScaleNormal="85" workbookViewId="0">
      <selection activeCell="R43" sqref="R43"/>
    </sheetView>
  </sheetViews>
  <sheetFormatPr defaultRowHeight="14.5" x14ac:dyDescent="0.35"/>
  <cols>
    <col min="1" max="19" width="16.26953125" customWidth="1"/>
  </cols>
  <sheetData>
    <row r="1" spans="1:19" ht="34" customHeight="1" x14ac:dyDescent="0.35">
      <c r="A1" s="31" t="s">
        <v>29</v>
      </c>
      <c r="B1" s="32"/>
      <c r="C1" s="32"/>
      <c r="D1" s="32"/>
      <c r="E1" s="32"/>
      <c r="F1" s="32"/>
      <c r="G1" s="32"/>
      <c r="H1" s="32"/>
      <c r="I1" s="33"/>
      <c r="K1" s="31" t="s">
        <v>47</v>
      </c>
      <c r="L1" s="32"/>
      <c r="M1" s="32"/>
      <c r="N1" s="32"/>
      <c r="O1" s="32"/>
      <c r="P1" s="32"/>
      <c r="Q1" s="32"/>
      <c r="R1" s="32"/>
      <c r="S1" s="33"/>
    </row>
    <row r="2" spans="1:19" ht="44" thickBot="1" x14ac:dyDescent="0.4">
      <c r="A2" s="6" t="s">
        <v>6</v>
      </c>
      <c r="B2" s="7" t="s">
        <v>36</v>
      </c>
      <c r="C2" s="7" t="s">
        <v>37</v>
      </c>
      <c r="D2" s="7" t="s">
        <v>38</v>
      </c>
      <c r="E2" s="7" t="s">
        <v>40</v>
      </c>
      <c r="F2" s="7" t="s">
        <v>39</v>
      </c>
      <c r="G2" s="7" t="s">
        <v>58</v>
      </c>
      <c r="H2" s="7" t="s">
        <v>60</v>
      </c>
      <c r="I2" s="8" t="s">
        <v>61</v>
      </c>
      <c r="K2" s="6" t="s">
        <v>6</v>
      </c>
      <c r="L2" s="7" t="s">
        <v>41</v>
      </c>
      <c r="M2" s="7" t="s">
        <v>42</v>
      </c>
      <c r="N2" s="7" t="s">
        <v>43</v>
      </c>
      <c r="O2" s="7" t="s">
        <v>44</v>
      </c>
      <c r="P2" s="7" t="s">
        <v>45</v>
      </c>
      <c r="Q2" s="7" t="s">
        <v>62</v>
      </c>
      <c r="R2" s="7" t="s">
        <v>63</v>
      </c>
      <c r="S2" s="8" t="s">
        <v>64</v>
      </c>
    </row>
    <row r="3" spans="1:19" x14ac:dyDescent="0.35">
      <c r="A3" s="5">
        <v>2022</v>
      </c>
      <c r="B3" s="5">
        <v>21.4</v>
      </c>
      <c r="C3" s="5">
        <v>33.299999999999997</v>
      </c>
      <c r="D3" s="5">
        <v>218.5</v>
      </c>
      <c r="E3" s="5">
        <v>1.4</v>
      </c>
      <c r="F3" s="5">
        <v>0.8</v>
      </c>
      <c r="G3" s="28" t="str">
        <f>IF(D3&gt;225, "Yes","")</f>
        <v/>
      </c>
      <c r="H3" s="28" t="str">
        <f>IF(E3&gt;1.4, "Yes","")</f>
        <v/>
      </c>
      <c r="I3" s="28" t="str">
        <f>IF(F3&gt;=1,"Yes","")</f>
        <v/>
      </c>
      <c r="K3" s="5">
        <v>2022</v>
      </c>
      <c r="L3" s="5">
        <v>11605</v>
      </c>
      <c r="M3" s="5">
        <v>18069</v>
      </c>
      <c r="N3" s="5">
        <v>118438</v>
      </c>
      <c r="O3" s="5">
        <v>750</v>
      </c>
      <c r="P3" s="5">
        <v>418</v>
      </c>
      <c r="Q3" s="28" t="str">
        <f>IF(N3&gt;110000, "Yes", "No")</f>
        <v>Yes</v>
      </c>
      <c r="R3" s="28" t="str">
        <f>IF(O3&gt;=700, "Yes", "No")</f>
        <v>Yes</v>
      </c>
      <c r="S3" s="28" t="str">
        <f>IF(P3&lt;450,"Yes","No")</f>
        <v>Yes</v>
      </c>
    </row>
    <row r="4" spans="1:19" x14ac:dyDescent="0.35">
      <c r="A4" s="3">
        <v>2021</v>
      </c>
      <c r="B4" s="3">
        <v>22.3</v>
      </c>
      <c r="C4" s="3">
        <v>34.4</v>
      </c>
      <c r="D4" s="3">
        <v>228.3</v>
      </c>
      <c r="E4" s="3">
        <v>1.5</v>
      </c>
      <c r="F4" s="3">
        <v>0.8</v>
      </c>
      <c r="G4" s="27" t="str">
        <f t="shared" ref="G4:G32" si="0">IF(D4&gt;225, "Yes","")</f>
        <v>Yes</v>
      </c>
      <c r="H4" s="27" t="str">
        <f t="shared" ref="H4:H32" si="1">IF(E4&gt;1.4, "Yes","")</f>
        <v>Yes</v>
      </c>
      <c r="I4" s="27" t="str">
        <f t="shared" ref="I4:I32" si="2">IF(F4&gt;=1,"Yes","")</f>
        <v/>
      </c>
      <c r="K4" s="3">
        <v>2021</v>
      </c>
      <c r="L4" s="3">
        <v>12121</v>
      </c>
      <c r="M4" s="3">
        <v>18712</v>
      </c>
      <c r="N4" s="3">
        <v>124203</v>
      </c>
      <c r="O4" s="3">
        <v>840</v>
      </c>
      <c r="P4" s="3">
        <v>440</v>
      </c>
      <c r="Q4" s="27" t="str">
        <f t="shared" ref="Q4:Q32" si="3">IF(N4&gt;110000, "Yes", "No")</f>
        <v>Yes</v>
      </c>
      <c r="R4" s="27" t="str">
        <f t="shared" ref="R4:R32" si="4">IF(O4&gt;=700, "Yes", "No")</f>
        <v>Yes</v>
      </c>
      <c r="S4" s="27" t="str">
        <f t="shared" ref="S4:S32" si="5">IF(P4&lt;450,"Yes","No")</f>
        <v>Yes</v>
      </c>
    </row>
    <row r="5" spans="1:19" x14ac:dyDescent="0.35">
      <c r="A5" s="3">
        <v>2020</v>
      </c>
      <c r="B5" s="3">
        <v>23</v>
      </c>
      <c r="C5" s="3">
        <v>35.200000000000003</v>
      </c>
      <c r="D5" s="3">
        <v>240.2</v>
      </c>
      <c r="E5" s="3">
        <v>1.7</v>
      </c>
      <c r="F5" s="3">
        <v>0.8</v>
      </c>
      <c r="G5" s="27" t="str">
        <f t="shared" si="0"/>
        <v>Yes</v>
      </c>
      <c r="H5" s="27" t="str">
        <f t="shared" si="1"/>
        <v>Yes</v>
      </c>
      <c r="I5" s="27" t="str">
        <f t="shared" si="2"/>
        <v/>
      </c>
      <c r="K5" s="3">
        <v>2020</v>
      </c>
      <c r="L5" s="3">
        <v>11756</v>
      </c>
      <c r="M5" s="3">
        <v>18018</v>
      </c>
      <c r="N5" s="3">
        <v>122957</v>
      </c>
      <c r="O5" s="3">
        <v>871</v>
      </c>
      <c r="P5" s="3">
        <v>395</v>
      </c>
      <c r="Q5" s="27" t="str">
        <f t="shared" si="3"/>
        <v>Yes</v>
      </c>
      <c r="R5" s="27" t="str">
        <f t="shared" si="4"/>
        <v>Yes</v>
      </c>
      <c r="S5" s="27" t="str">
        <f t="shared" si="5"/>
        <v>Yes</v>
      </c>
    </row>
    <row r="6" spans="1:19" x14ac:dyDescent="0.35">
      <c r="A6" s="3">
        <v>2019</v>
      </c>
      <c r="B6" s="3">
        <v>22.1</v>
      </c>
      <c r="C6" s="3">
        <v>34.9</v>
      </c>
      <c r="D6" s="3">
        <v>235</v>
      </c>
      <c r="E6" s="3">
        <v>1.6</v>
      </c>
      <c r="F6" s="3">
        <v>0.8</v>
      </c>
      <c r="G6" s="27" t="str">
        <f t="shared" si="0"/>
        <v>Yes</v>
      </c>
      <c r="H6" s="27" t="str">
        <f t="shared" si="1"/>
        <v>Yes</v>
      </c>
      <c r="I6" s="27" t="str">
        <f t="shared" si="2"/>
        <v/>
      </c>
      <c r="K6" s="3">
        <v>2019</v>
      </c>
      <c r="L6" s="3">
        <v>11331</v>
      </c>
      <c r="M6" s="3">
        <v>17853</v>
      </c>
      <c r="N6" s="3">
        <v>120301</v>
      </c>
      <c r="O6" s="3">
        <v>797</v>
      </c>
      <c r="P6" s="3">
        <v>410</v>
      </c>
      <c r="Q6" s="27" t="str">
        <f t="shared" si="3"/>
        <v>Yes</v>
      </c>
      <c r="R6" s="27" t="str">
        <f t="shared" si="4"/>
        <v>Yes</v>
      </c>
      <c r="S6" s="27" t="str">
        <f t="shared" si="5"/>
        <v>Yes</v>
      </c>
    </row>
    <row r="7" spans="1:19" x14ac:dyDescent="0.35">
      <c r="A7" s="3">
        <v>2018</v>
      </c>
      <c r="B7" s="3">
        <v>22.4</v>
      </c>
      <c r="C7" s="3">
        <v>34.5</v>
      </c>
      <c r="D7" s="3">
        <v>237.8</v>
      </c>
      <c r="E7" s="3">
        <v>1.7</v>
      </c>
      <c r="F7" s="3">
        <v>0.8</v>
      </c>
      <c r="G7" s="27" t="str">
        <f t="shared" si="0"/>
        <v>Yes</v>
      </c>
      <c r="H7" s="27" t="str">
        <f t="shared" si="1"/>
        <v>Yes</v>
      </c>
      <c r="I7" s="27" t="str">
        <f t="shared" si="2"/>
        <v/>
      </c>
      <c r="K7" s="3">
        <v>2018</v>
      </c>
      <c r="L7" s="3">
        <v>11462</v>
      </c>
      <c r="M7" s="3">
        <v>17671</v>
      </c>
      <c r="N7" s="3">
        <v>121737</v>
      </c>
      <c r="O7" s="3">
        <v>847</v>
      </c>
      <c r="P7" s="3">
        <v>419</v>
      </c>
      <c r="Q7" s="27" t="str">
        <f t="shared" si="3"/>
        <v>Yes</v>
      </c>
      <c r="R7" s="27" t="str">
        <f t="shared" si="4"/>
        <v>Yes</v>
      </c>
      <c r="S7" s="27" t="str">
        <f t="shared" si="5"/>
        <v>Yes</v>
      </c>
    </row>
    <row r="8" spans="1:19" x14ac:dyDescent="0.35">
      <c r="A8" s="3">
        <v>2017</v>
      </c>
      <c r="B8" s="3">
        <v>21.2</v>
      </c>
      <c r="C8" s="3">
        <v>34.200000000000003</v>
      </c>
      <c r="D8" s="3">
        <v>224.4</v>
      </c>
      <c r="E8" s="3">
        <v>1.4</v>
      </c>
      <c r="F8" s="3">
        <v>0.8</v>
      </c>
      <c r="G8" s="27" t="str">
        <f>IF(D8&gt;225, "Yes","")</f>
        <v/>
      </c>
      <c r="H8" s="27" t="str">
        <f t="shared" si="1"/>
        <v/>
      </c>
      <c r="I8" s="27" t="str">
        <f t="shared" si="2"/>
        <v/>
      </c>
      <c r="K8" s="3">
        <v>2017</v>
      </c>
      <c r="L8" s="3">
        <v>10856</v>
      </c>
      <c r="M8" s="3">
        <v>17488</v>
      </c>
      <c r="N8" s="3">
        <v>114870</v>
      </c>
      <c r="O8" s="3">
        <v>741</v>
      </c>
      <c r="P8" s="3">
        <v>430</v>
      </c>
      <c r="Q8" s="27" t="str">
        <f t="shared" si="3"/>
        <v>Yes</v>
      </c>
      <c r="R8" s="27" t="str">
        <f t="shared" si="4"/>
        <v>Yes</v>
      </c>
      <c r="S8" s="27" t="str">
        <f t="shared" si="5"/>
        <v>Yes</v>
      </c>
    </row>
    <row r="9" spans="1:19" x14ac:dyDescent="0.35">
      <c r="A9" s="3">
        <v>2016</v>
      </c>
      <c r="B9" s="3">
        <v>22.5</v>
      </c>
      <c r="C9" s="3">
        <v>35.700000000000003</v>
      </c>
      <c r="D9" s="3">
        <v>241.5</v>
      </c>
      <c r="E9" s="3">
        <v>1.5</v>
      </c>
      <c r="F9" s="3">
        <v>0.8</v>
      </c>
      <c r="G9" s="27" t="str">
        <f>IF(D9&gt;225, "Yes","")</f>
        <v>Yes</v>
      </c>
      <c r="H9" s="27" t="str">
        <f t="shared" si="1"/>
        <v>Yes</v>
      </c>
      <c r="I9" s="27" t="str">
        <f t="shared" si="2"/>
        <v/>
      </c>
      <c r="K9" s="3">
        <v>2016</v>
      </c>
      <c r="L9" s="3">
        <v>11526</v>
      </c>
      <c r="M9" s="3">
        <v>18295</v>
      </c>
      <c r="N9" s="3">
        <v>123639</v>
      </c>
      <c r="O9" s="3">
        <v>786</v>
      </c>
      <c r="P9" s="3">
        <v>415</v>
      </c>
      <c r="Q9" s="27" t="str">
        <f t="shared" si="3"/>
        <v>Yes</v>
      </c>
      <c r="R9" s="27" t="str">
        <f t="shared" si="4"/>
        <v>Yes</v>
      </c>
      <c r="S9" s="27" t="str">
        <f t="shared" si="5"/>
        <v>Yes</v>
      </c>
    </row>
    <row r="10" spans="1:19" x14ac:dyDescent="0.35">
      <c r="A10" s="3">
        <v>2015</v>
      </c>
      <c r="B10" s="3">
        <v>22.5</v>
      </c>
      <c r="C10" s="3">
        <v>35.700000000000003</v>
      </c>
      <c r="D10" s="3">
        <v>243.8</v>
      </c>
      <c r="E10" s="3">
        <v>1.6</v>
      </c>
      <c r="F10" s="3">
        <v>0.9</v>
      </c>
      <c r="G10" s="27" t="str">
        <f t="shared" si="0"/>
        <v>Yes</v>
      </c>
      <c r="H10" s="27" t="str">
        <f t="shared" si="1"/>
        <v>Yes</v>
      </c>
      <c r="I10" s="27" t="str">
        <f t="shared" si="2"/>
        <v/>
      </c>
      <c r="K10" s="3">
        <v>2015</v>
      </c>
      <c r="L10" s="3">
        <v>11527</v>
      </c>
      <c r="M10" s="3">
        <v>18298</v>
      </c>
      <c r="N10" s="3">
        <v>124836</v>
      </c>
      <c r="O10" s="3">
        <v>842</v>
      </c>
      <c r="P10" s="3">
        <v>436</v>
      </c>
      <c r="Q10" s="27" t="str">
        <f t="shared" si="3"/>
        <v>Yes</v>
      </c>
      <c r="R10" s="27" t="str">
        <f t="shared" si="4"/>
        <v>Yes</v>
      </c>
      <c r="S10" s="27" t="str">
        <f t="shared" si="5"/>
        <v>Yes</v>
      </c>
    </row>
    <row r="11" spans="1:19" x14ac:dyDescent="0.35">
      <c r="A11" s="3">
        <v>2014</v>
      </c>
      <c r="B11" s="3">
        <v>21.9</v>
      </c>
      <c r="C11" s="3">
        <v>34.9</v>
      </c>
      <c r="D11" s="3">
        <v>236.8</v>
      </c>
      <c r="E11" s="3">
        <v>1.6</v>
      </c>
      <c r="F11" s="3">
        <v>0.9</v>
      </c>
      <c r="G11" s="27" t="str">
        <f t="shared" si="0"/>
        <v>Yes</v>
      </c>
      <c r="H11" s="27" t="str">
        <f t="shared" si="1"/>
        <v>Yes</v>
      </c>
      <c r="I11" s="27" t="str">
        <f t="shared" si="2"/>
        <v/>
      </c>
      <c r="K11" s="3">
        <v>2014</v>
      </c>
      <c r="L11" s="3">
        <v>11200</v>
      </c>
      <c r="M11" s="3">
        <v>17879</v>
      </c>
      <c r="N11" s="3">
        <v>121247</v>
      </c>
      <c r="O11" s="3">
        <v>807</v>
      </c>
      <c r="P11" s="3">
        <v>450</v>
      </c>
      <c r="Q11" s="27" t="str">
        <f t="shared" si="3"/>
        <v>Yes</v>
      </c>
      <c r="R11" s="27" t="str">
        <f t="shared" si="4"/>
        <v>Yes</v>
      </c>
      <c r="S11" s="27" t="str">
        <f t="shared" si="5"/>
        <v>No</v>
      </c>
    </row>
    <row r="12" spans="1:19" x14ac:dyDescent="0.35">
      <c r="A12" s="3">
        <v>2013</v>
      </c>
      <c r="B12" s="3">
        <v>21.7</v>
      </c>
      <c r="C12" s="3">
        <v>35.4</v>
      </c>
      <c r="D12" s="3">
        <v>235.6</v>
      </c>
      <c r="E12" s="3">
        <v>1.6</v>
      </c>
      <c r="F12" s="3">
        <v>1</v>
      </c>
      <c r="G12" s="27" t="str">
        <f t="shared" si="0"/>
        <v>Yes</v>
      </c>
      <c r="H12" s="27" t="str">
        <f t="shared" si="1"/>
        <v>Yes</v>
      </c>
      <c r="I12" s="27" t="str">
        <f t="shared" si="2"/>
        <v>Yes</v>
      </c>
      <c r="K12" s="3">
        <v>2013</v>
      </c>
      <c r="L12" s="3">
        <v>11102</v>
      </c>
      <c r="M12" s="3">
        <v>18136</v>
      </c>
      <c r="N12" s="3">
        <v>120626</v>
      </c>
      <c r="O12" s="3">
        <v>804</v>
      </c>
      <c r="P12" s="3">
        <v>502</v>
      </c>
      <c r="Q12" s="27" t="str">
        <f t="shared" si="3"/>
        <v>Yes</v>
      </c>
      <c r="R12" s="27" t="str">
        <f t="shared" si="4"/>
        <v>Yes</v>
      </c>
      <c r="S12" s="27" t="str">
        <f t="shared" si="5"/>
        <v>No</v>
      </c>
    </row>
    <row r="13" spans="1:19" x14ac:dyDescent="0.35">
      <c r="A13" s="3">
        <v>2012</v>
      </c>
      <c r="B13" s="3">
        <v>21.2</v>
      </c>
      <c r="C13" s="3">
        <v>34.700000000000003</v>
      </c>
      <c r="D13" s="3">
        <v>231.3</v>
      </c>
      <c r="E13" s="3">
        <v>1.5</v>
      </c>
      <c r="F13" s="3">
        <v>0.9</v>
      </c>
      <c r="G13" s="27" t="str">
        <f t="shared" si="0"/>
        <v>Yes</v>
      </c>
      <c r="H13" s="27" t="str">
        <f t="shared" si="1"/>
        <v>Yes</v>
      </c>
      <c r="I13" s="27" t="str">
        <f t="shared" si="2"/>
        <v/>
      </c>
      <c r="K13" s="3">
        <v>2012</v>
      </c>
      <c r="L13" s="3">
        <v>10833</v>
      </c>
      <c r="M13" s="3">
        <v>17788</v>
      </c>
      <c r="N13" s="3">
        <v>118418</v>
      </c>
      <c r="O13" s="3">
        <v>757</v>
      </c>
      <c r="P13" s="3">
        <v>468</v>
      </c>
      <c r="Q13" s="27" t="str">
        <f t="shared" si="3"/>
        <v>Yes</v>
      </c>
      <c r="R13" s="27" t="str">
        <f t="shared" si="4"/>
        <v>Yes</v>
      </c>
      <c r="S13" s="27" t="str">
        <f t="shared" si="5"/>
        <v>No</v>
      </c>
    </row>
    <row r="14" spans="1:19" x14ac:dyDescent="0.35">
      <c r="A14" s="3">
        <v>2011</v>
      </c>
      <c r="B14" s="3">
        <v>20.399999999999999</v>
      </c>
      <c r="C14" s="3">
        <v>34</v>
      </c>
      <c r="D14" s="3">
        <v>229.7</v>
      </c>
      <c r="E14" s="3">
        <v>1.5</v>
      </c>
      <c r="F14" s="3">
        <v>1</v>
      </c>
      <c r="G14" s="27" t="str">
        <f t="shared" si="0"/>
        <v>Yes</v>
      </c>
      <c r="H14" s="27" t="str">
        <f t="shared" si="1"/>
        <v>Yes</v>
      </c>
      <c r="I14" s="27" t="str">
        <f t="shared" si="2"/>
        <v>Yes</v>
      </c>
      <c r="K14" s="3">
        <v>2011</v>
      </c>
      <c r="L14" s="3">
        <v>10464</v>
      </c>
      <c r="M14" s="3">
        <v>17410</v>
      </c>
      <c r="N14" s="3">
        <v>117601</v>
      </c>
      <c r="O14" s="3">
        <v>745</v>
      </c>
      <c r="P14" s="3">
        <v>506</v>
      </c>
      <c r="Q14" s="27" t="str">
        <f t="shared" si="3"/>
        <v>Yes</v>
      </c>
      <c r="R14" s="27" t="str">
        <f t="shared" si="4"/>
        <v>Yes</v>
      </c>
      <c r="S14" s="27" t="str">
        <f t="shared" si="5"/>
        <v>No</v>
      </c>
    </row>
    <row r="15" spans="1:19" x14ac:dyDescent="0.35">
      <c r="A15" s="3">
        <v>2010</v>
      </c>
      <c r="B15" s="3">
        <v>20.5</v>
      </c>
      <c r="C15" s="3">
        <v>33.700000000000003</v>
      </c>
      <c r="D15" s="3">
        <v>221.5</v>
      </c>
      <c r="E15" s="3">
        <v>1.5</v>
      </c>
      <c r="F15" s="3">
        <v>1</v>
      </c>
      <c r="G15" s="27" t="str">
        <f t="shared" si="0"/>
        <v/>
      </c>
      <c r="H15" s="27" t="str">
        <f t="shared" si="1"/>
        <v>Yes</v>
      </c>
      <c r="I15" s="27" t="str">
        <f t="shared" si="2"/>
        <v>Yes</v>
      </c>
      <c r="K15" s="3">
        <v>2010</v>
      </c>
      <c r="L15" s="3">
        <v>10491</v>
      </c>
      <c r="M15" s="3">
        <v>17269</v>
      </c>
      <c r="N15" s="3">
        <v>113432</v>
      </c>
      <c r="O15" s="3">
        <v>751</v>
      </c>
      <c r="P15" s="3">
        <v>511</v>
      </c>
      <c r="Q15" s="27" t="str">
        <f t="shared" si="3"/>
        <v>Yes</v>
      </c>
      <c r="R15" s="27" t="str">
        <f t="shared" si="4"/>
        <v>Yes</v>
      </c>
      <c r="S15" s="27" t="str">
        <f t="shared" si="5"/>
        <v>No</v>
      </c>
    </row>
    <row r="16" spans="1:19" x14ac:dyDescent="0.35">
      <c r="A16" s="3">
        <v>2009</v>
      </c>
      <c r="B16" s="3">
        <v>20.3</v>
      </c>
      <c r="C16" s="3">
        <v>33.299999999999997</v>
      </c>
      <c r="D16" s="3">
        <v>218.5</v>
      </c>
      <c r="E16" s="3">
        <v>1.4</v>
      </c>
      <c r="F16" s="3">
        <v>1</v>
      </c>
      <c r="G16" s="27" t="str">
        <f t="shared" si="0"/>
        <v/>
      </c>
      <c r="H16" s="27" t="str">
        <f t="shared" si="1"/>
        <v/>
      </c>
      <c r="I16" s="27" t="str">
        <f t="shared" si="2"/>
        <v>Yes</v>
      </c>
      <c r="K16" s="3">
        <v>2009</v>
      </c>
      <c r="L16" s="3">
        <v>10372</v>
      </c>
      <c r="M16" s="3">
        <v>17033</v>
      </c>
      <c r="N16" s="3">
        <v>111851</v>
      </c>
      <c r="O16" s="3">
        <v>710</v>
      </c>
      <c r="P16" s="3">
        <v>525</v>
      </c>
      <c r="Q16" s="27" t="str">
        <f t="shared" si="3"/>
        <v>Yes</v>
      </c>
      <c r="R16" s="27" t="str">
        <f t="shared" si="4"/>
        <v>Yes</v>
      </c>
      <c r="S16" s="27" t="str">
        <f t="shared" si="5"/>
        <v>No</v>
      </c>
    </row>
    <row r="17" spans="1:19" x14ac:dyDescent="0.35">
      <c r="A17" s="3">
        <v>2008</v>
      </c>
      <c r="B17" s="3">
        <v>19.7</v>
      </c>
      <c r="C17" s="3">
        <v>32.299999999999997</v>
      </c>
      <c r="D17" s="3">
        <v>211.3</v>
      </c>
      <c r="E17" s="3">
        <v>1.3</v>
      </c>
      <c r="F17" s="3">
        <v>0.9</v>
      </c>
      <c r="G17" s="27" t="str">
        <f t="shared" si="0"/>
        <v/>
      </c>
      <c r="H17" s="27" t="str">
        <f t="shared" si="1"/>
        <v/>
      </c>
      <c r="I17" s="27" t="str">
        <f t="shared" si="2"/>
        <v/>
      </c>
      <c r="K17" s="3">
        <v>2008</v>
      </c>
      <c r="L17" s="3">
        <v>10081</v>
      </c>
      <c r="M17" s="3">
        <v>16526</v>
      </c>
      <c r="N17" s="3">
        <v>108177</v>
      </c>
      <c r="O17" s="3">
        <v>646</v>
      </c>
      <c r="P17" s="3">
        <v>465</v>
      </c>
      <c r="Q17" s="27" t="str">
        <f t="shared" si="3"/>
        <v>No</v>
      </c>
      <c r="R17" s="27" t="str">
        <f t="shared" si="4"/>
        <v>No</v>
      </c>
      <c r="S17" s="27" t="str">
        <f t="shared" si="5"/>
        <v>No</v>
      </c>
    </row>
    <row r="18" spans="1:19" x14ac:dyDescent="0.35">
      <c r="A18" s="3">
        <v>2007</v>
      </c>
      <c r="B18" s="3">
        <v>20.399999999999999</v>
      </c>
      <c r="C18" s="3">
        <v>33.299999999999997</v>
      </c>
      <c r="D18" s="3">
        <v>214.3</v>
      </c>
      <c r="E18" s="3">
        <v>1.4</v>
      </c>
      <c r="F18" s="3">
        <v>1</v>
      </c>
      <c r="G18" s="27" t="str">
        <f t="shared" si="0"/>
        <v/>
      </c>
      <c r="H18" s="27" t="str">
        <f t="shared" si="1"/>
        <v/>
      </c>
      <c r="I18" s="27" t="str">
        <f t="shared" si="2"/>
        <v>Yes</v>
      </c>
      <c r="K18" s="3">
        <v>2007</v>
      </c>
      <c r="L18" s="3">
        <v>10425</v>
      </c>
      <c r="M18" s="3">
        <v>17045</v>
      </c>
      <c r="N18" s="3">
        <v>109722</v>
      </c>
      <c r="O18" s="3">
        <v>720</v>
      </c>
      <c r="P18" s="3">
        <v>534</v>
      </c>
      <c r="Q18" s="27" t="str">
        <f t="shared" si="3"/>
        <v>No</v>
      </c>
      <c r="R18" s="27" t="str">
        <f t="shared" si="4"/>
        <v>Yes</v>
      </c>
      <c r="S18" s="27" t="str">
        <f t="shared" si="5"/>
        <v>No</v>
      </c>
    </row>
    <row r="19" spans="1:19" x14ac:dyDescent="0.35">
      <c r="A19" s="3">
        <v>2006</v>
      </c>
      <c r="B19" s="3">
        <v>19.100000000000001</v>
      </c>
      <c r="C19" s="3">
        <v>32</v>
      </c>
      <c r="D19" s="3">
        <v>204.8</v>
      </c>
      <c r="E19" s="3">
        <v>1.3</v>
      </c>
      <c r="F19" s="3">
        <v>1</v>
      </c>
      <c r="G19" s="27" t="str">
        <f t="shared" si="0"/>
        <v/>
      </c>
      <c r="H19" s="27" t="str">
        <f t="shared" si="1"/>
        <v/>
      </c>
      <c r="I19" s="27" t="str">
        <f t="shared" si="2"/>
        <v>Yes</v>
      </c>
      <c r="K19" s="3">
        <v>2006</v>
      </c>
      <c r="L19" s="3">
        <v>9796</v>
      </c>
      <c r="M19" s="3">
        <v>16389</v>
      </c>
      <c r="N19" s="3">
        <v>104864</v>
      </c>
      <c r="O19" s="3">
        <v>648</v>
      </c>
      <c r="P19" s="3">
        <v>520</v>
      </c>
      <c r="Q19" s="27" t="str">
        <f t="shared" si="3"/>
        <v>No</v>
      </c>
      <c r="R19" s="27" t="str">
        <f t="shared" si="4"/>
        <v>No</v>
      </c>
      <c r="S19" s="27" t="str">
        <f t="shared" si="5"/>
        <v>No</v>
      </c>
    </row>
    <row r="20" spans="1:19" x14ac:dyDescent="0.35">
      <c r="A20" s="3">
        <v>2005</v>
      </c>
      <c r="B20" s="3">
        <v>19.100000000000001</v>
      </c>
      <c r="C20" s="3">
        <v>32.200000000000003</v>
      </c>
      <c r="D20" s="3">
        <v>203.5</v>
      </c>
      <c r="E20" s="3">
        <v>1.3</v>
      </c>
      <c r="F20" s="3">
        <v>1</v>
      </c>
      <c r="G20" s="27" t="str">
        <f t="shared" si="0"/>
        <v/>
      </c>
      <c r="H20" s="27" t="str">
        <f t="shared" si="1"/>
        <v/>
      </c>
      <c r="I20" s="27" t="str">
        <f t="shared" si="2"/>
        <v>Yes</v>
      </c>
      <c r="K20" s="3">
        <v>2005</v>
      </c>
      <c r="L20" s="3">
        <v>9790</v>
      </c>
      <c r="M20" s="3">
        <v>16464</v>
      </c>
      <c r="N20" s="3">
        <v>104168</v>
      </c>
      <c r="O20" s="3">
        <v>644</v>
      </c>
      <c r="P20" s="3">
        <v>506</v>
      </c>
      <c r="Q20" s="27" t="str">
        <f t="shared" si="3"/>
        <v>No</v>
      </c>
      <c r="R20" s="27" t="str">
        <f t="shared" si="4"/>
        <v>No</v>
      </c>
      <c r="S20" s="27" t="str">
        <f t="shared" si="5"/>
        <v>No</v>
      </c>
    </row>
    <row r="21" spans="1:19" x14ac:dyDescent="0.35">
      <c r="A21" s="3">
        <v>2004</v>
      </c>
      <c r="B21" s="3">
        <v>19.100000000000001</v>
      </c>
      <c r="C21" s="3">
        <v>31.9</v>
      </c>
      <c r="D21" s="3">
        <v>210.5</v>
      </c>
      <c r="E21" s="3">
        <v>1.4</v>
      </c>
      <c r="F21" s="3">
        <v>1</v>
      </c>
      <c r="G21" s="27" t="str">
        <f t="shared" si="0"/>
        <v/>
      </c>
      <c r="H21" s="27" t="str">
        <f t="shared" si="1"/>
        <v/>
      </c>
      <c r="I21" s="27" t="str">
        <f t="shared" si="2"/>
        <v>Yes</v>
      </c>
      <c r="K21" s="3">
        <v>2004</v>
      </c>
      <c r="L21" s="3">
        <v>9772</v>
      </c>
      <c r="M21" s="3">
        <v>16354</v>
      </c>
      <c r="N21" s="3">
        <v>107797</v>
      </c>
      <c r="O21" s="3">
        <v>732</v>
      </c>
      <c r="P21" s="3">
        <v>524</v>
      </c>
      <c r="Q21" s="27" t="str">
        <f t="shared" si="3"/>
        <v>No</v>
      </c>
      <c r="R21" s="27" t="str">
        <f t="shared" si="4"/>
        <v>Yes</v>
      </c>
      <c r="S21" s="27" t="str">
        <f t="shared" si="5"/>
        <v>No</v>
      </c>
    </row>
    <row r="22" spans="1:19" x14ac:dyDescent="0.35">
      <c r="A22" s="3">
        <v>2003</v>
      </c>
      <c r="B22" s="3">
        <v>18.899999999999999</v>
      </c>
      <c r="C22" s="3">
        <v>32.200000000000003</v>
      </c>
      <c r="D22" s="3">
        <v>200.4</v>
      </c>
      <c r="E22" s="3">
        <v>1.3</v>
      </c>
      <c r="F22" s="3">
        <v>1.1000000000000001</v>
      </c>
      <c r="G22" s="27" t="str">
        <f t="shared" si="0"/>
        <v/>
      </c>
      <c r="H22" s="27" t="str">
        <f t="shared" si="1"/>
        <v/>
      </c>
      <c r="I22" s="27" t="str">
        <f t="shared" si="2"/>
        <v>Yes</v>
      </c>
      <c r="K22" s="3">
        <v>2003</v>
      </c>
      <c r="L22" s="3">
        <v>9695</v>
      </c>
      <c r="M22" s="3">
        <v>16493</v>
      </c>
      <c r="N22" s="3">
        <v>102628</v>
      </c>
      <c r="O22" s="3">
        <v>654</v>
      </c>
      <c r="P22" s="3">
        <v>538</v>
      </c>
      <c r="Q22" s="27" t="str">
        <f t="shared" si="3"/>
        <v>No</v>
      </c>
      <c r="R22" s="27" t="str">
        <f t="shared" si="4"/>
        <v>No</v>
      </c>
      <c r="S22" s="27" t="str">
        <f t="shared" si="5"/>
        <v>No</v>
      </c>
    </row>
    <row r="23" spans="1:19" x14ac:dyDescent="0.35">
      <c r="A23" s="3">
        <v>2002</v>
      </c>
      <c r="B23" s="3">
        <v>20.100000000000001</v>
      </c>
      <c r="C23" s="3">
        <v>33.799999999999997</v>
      </c>
      <c r="D23" s="3">
        <v>212.2</v>
      </c>
      <c r="E23" s="3">
        <v>1.4</v>
      </c>
      <c r="F23" s="3">
        <v>1</v>
      </c>
      <c r="G23" s="27" t="str">
        <f t="shared" si="0"/>
        <v/>
      </c>
      <c r="H23" s="27" t="str">
        <f t="shared" si="1"/>
        <v/>
      </c>
      <c r="I23" s="27" t="str">
        <f t="shared" si="2"/>
        <v>Yes</v>
      </c>
      <c r="K23" s="3">
        <v>2002</v>
      </c>
      <c r="L23" s="3">
        <v>10314</v>
      </c>
      <c r="M23" s="3">
        <v>17292</v>
      </c>
      <c r="N23" s="3">
        <v>108661</v>
      </c>
      <c r="O23" s="3">
        <v>694</v>
      </c>
      <c r="P23" s="3">
        <v>528</v>
      </c>
      <c r="Q23" s="27" t="str">
        <f t="shared" si="3"/>
        <v>No</v>
      </c>
      <c r="R23" s="27" t="str">
        <f t="shared" si="4"/>
        <v>No</v>
      </c>
      <c r="S23" s="27" t="str">
        <f t="shared" si="5"/>
        <v>No</v>
      </c>
    </row>
    <row r="24" spans="1:19" x14ac:dyDescent="0.35">
      <c r="A24" s="3">
        <v>2001</v>
      </c>
      <c r="B24" s="3">
        <v>19.2</v>
      </c>
      <c r="C24" s="3">
        <v>32.6</v>
      </c>
      <c r="D24" s="3">
        <v>205.8</v>
      </c>
      <c r="E24" s="3">
        <v>1.3</v>
      </c>
      <c r="F24" s="3">
        <v>1.1000000000000001</v>
      </c>
      <c r="G24" s="27" t="str">
        <f t="shared" si="0"/>
        <v/>
      </c>
      <c r="H24" s="27" t="str">
        <f t="shared" si="1"/>
        <v/>
      </c>
      <c r="I24" s="27" t="str">
        <f t="shared" si="2"/>
        <v>Yes</v>
      </c>
      <c r="K24" s="3">
        <v>2001</v>
      </c>
      <c r="L24" s="3">
        <v>9542</v>
      </c>
      <c r="M24" s="3">
        <v>16181</v>
      </c>
      <c r="N24" s="3">
        <v>102080</v>
      </c>
      <c r="O24" s="3">
        <v>635</v>
      </c>
      <c r="P24" s="3">
        <v>545</v>
      </c>
      <c r="Q24" s="27" t="str">
        <f t="shared" si="3"/>
        <v>No</v>
      </c>
      <c r="R24" s="27" t="str">
        <f t="shared" si="4"/>
        <v>No</v>
      </c>
      <c r="S24" s="27" t="str">
        <f t="shared" si="5"/>
        <v>No</v>
      </c>
    </row>
    <row r="25" spans="1:19" x14ac:dyDescent="0.35">
      <c r="A25" s="3">
        <v>2000</v>
      </c>
      <c r="B25" s="3">
        <v>19.100000000000001</v>
      </c>
      <c r="C25" s="3">
        <v>32.9</v>
      </c>
      <c r="D25" s="3">
        <v>206.9</v>
      </c>
      <c r="E25" s="3">
        <v>1.3</v>
      </c>
      <c r="F25" s="3">
        <v>1.1000000000000001</v>
      </c>
      <c r="G25" s="27" t="str">
        <f t="shared" si="0"/>
        <v/>
      </c>
      <c r="H25" s="27" t="str">
        <f t="shared" si="1"/>
        <v/>
      </c>
      <c r="I25" s="27" t="str">
        <f t="shared" si="2"/>
        <v>Yes</v>
      </c>
      <c r="K25" s="3">
        <v>2000</v>
      </c>
      <c r="L25" s="3">
        <v>9497</v>
      </c>
      <c r="M25" s="3">
        <v>16322</v>
      </c>
      <c r="N25" s="3">
        <v>102606</v>
      </c>
      <c r="O25" s="3">
        <v>634</v>
      </c>
      <c r="P25" s="3">
        <v>531</v>
      </c>
      <c r="Q25" s="27" t="str">
        <f t="shared" si="3"/>
        <v>No</v>
      </c>
      <c r="R25" s="27" t="str">
        <f t="shared" si="4"/>
        <v>No</v>
      </c>
      <c r="S25" s="27" t="str">
        <f t="shared" si="5"/>
        <v>No</v>
      </c>
    </row>
    <row r="26" spans="1:19" x14ac:dyDescent="0.35">
      <c r="A26" s="3">
        <v>1999</v>
      </c>
      <c r="B26" s="3">
        <v>19.3</v>
      </c>
      <c r="C26" s="3">
        <v>33.799999999999997</v>
      </c>
      <c r="D26" s="3">
        <v>212.3</v>
      </c>
      <c r="E26" s="3">
        <v>1.3</v>
      </c>
      <c r="F26" s="3">
        <v>1.1000000000000001</v>
      </c>
      <c r="G26" s="27" t="str">
        <f t="shared" si="0"/>
        <v/>
      </c>
      <c r="H26" s="27" t="str">
        <f t="shared" si="1"/>
        <v/>
      </c>
      <c r="I26" s="27" t="str">
        <f t="shared" si="2"/>
        <v>Yes</v>
      </c>
      <c r="K26" s="3">
        <v>1999</v>
      </c>
      <c r="L26" s="3">
        <v>9567</v>
      </c>
      <c r="M26" s="3">
        <v>16760</v>
      </c>
      <c r="N26" s="3">
        <v>105289</v>
      </c>
      <c r="O26" s="3">
        <v>665</v>
      </c>
      <c r="P26" s="3">
        <v>562</v>
      </c>
      <c r="Q26" s="27" t="str">
        <f t="shared" si="3"/>
        <v>No</v>
      </c>
      <c r="R26" s="27" t="str">
        <f t="shared" si="4"/>
        <v>No</v>
      </c>
      <c r="S26" s="27" t="str">
        <f t="shared" si="5"/>
        <v>No</v>
      </c>
    </row>
    <row r="27" spans="1:19" x14ac:dyDescent="0.35">
      <c r="A27" s="3">
        <v>1998</v>
      </c>
      <c r="B27" s="3">
        <v>18.3</v>
      </c>
      <c r="C27" s="3">
        <v>32.299999999999997</v>
      </c>
      <c r="D27" s="3">
        <v>205</v>
      </c>
      <c r="E27" s="3">
        <v>1.4</v>
      </c>
      <c r="F27" s="3">
        <v>1.1000000000000001</v>
      </c>
      <c r="G27" s="27" t="str">
        <f t="shared" si="0"/>
        <v/>
      </c>
      <c r="H27" s="27" t="str">
        <f t="shared" si="1"/>
        <v/>
      </c>
      <c r="I27" s="27" t="str">
        <f t="shared" si="2"/>
        <v>Yes</v>
      </c>
      <c r="K27" s="3">
        <v>1998</v>
      </c>
      <c r="L27" s="3">
        <v>8766</v>
      </c>
      <c r="M27" s="3">
        <v>15489</v>
      </c>
      <c r="N27" s="3">
        <v>98384</v>
      </c>
      <c r="O27" s="3">
        <v>658</v>
      </c>
      <c r="P27" s="3">
        <v>509</v>
      </c>
      <c r="Q27" s="27" t="str">
        <f t="shared" si="3"/>
        <v>No</v>
      </c>
      <c r="R27" s="27" t="str">
        <f t="shared" si="4"/>
        <v>No</v>
      </c>
      <c r="S27" s="27" t="str">
        <f t="shared" si="5"/>
        <v>No</v>
      </c>
    </row>
    <row r="28" spans="1:19" x14ac:dyDescent="0.35">
      <c r="A28" s="3">
        <v>1997</v>
      </c>
      <c r="B28" s="3">
        <v>18.399999999999999</v>
      </c>
      <c r="C28" s="3">
        <v>32.799999999999997</v>
      </c>
      <c r="D28" s="3">
        <v>201.8</v>
      </c>
      <c r="E28" s="3">
        <v>1.3</v>
      </c>
      <c r="F28" s="3">
        <v>1</v>
      </c>
      <c r="G28" s="27" t="str">
        <f t="shared" si="0"/>
        <v/>
      </c>
      <c r="H28" s="27" t="str">
        <f t="shared" si="1"/>
        <v/>
      </c>
      <c r="I28" s="27" t="str">
        <f t="shared" si="2"/>
        <v>Yes</v>
      </c>
      <c r="K28" s="3">
        <v>1997</v>
      </c>
      <c r="L28" s="3">
        <v>8844</v>
      </c>
      <c r="M28" s="3">
        <v>15729</v>
      </c>
      <c r="N28" s="3">
        <v>96875</v>
      </c>
      <c r="O28" s="3">
        <v>617</v>
      </c>
      <c r="P28" s="3">
        <v>479</v>
      </c>
      <c r="Q28" s="27" t="str">
        <f t="shared" si="3"/>
        <v>No</v>
      </c>
      <c r="R28" s="27" t="str">
        <f t="shared" si="4"/>
        <v>No</v>
      </c>
      <c r="S28" s="27" t="str">
        <f t="shared" si="5"/>
        <v>No</v>
      </c>
    </row>
    <row r="29" spans="1:19" x14ac:dyDescent="0.35">
      <c r="A29" s="3">
        <v>1996</v>
      </c>
      <c r="B29" s="3">
        <v>19.2</v>
      </c>
      <c r="C29" s="3">
        <v>33.299999999999997</v>
      </c>
      <c r="D29" s="3">
        <v>207.4</v>
      </c>
      <c r="E29" s="3">
        <v>1.3</v>
      </c>
      <c r="F29" s="3">
        <v>1.1000000000000001</v>
      </c>
      <c r="G29" s="27" t="str">
        <f t="shared" si="0"/>
        <v/>
      </c>
      <c r="H29" s="27" t="str">
        <f t="shared" si="1"/>
        <v/>
      </c>
      <c r="I29" s="27" t="str">
        <f t="shared" si="2"/>
        <v>Yes</v>
      </c>
      <c r="K29" s="3">
        <v>1996</v>
      </c>
      <c r="L29" s="3">
        <v>9198</v>
      </c>
      <c r="M29" s="3">
        <v>15966</v>
      </c>
      <c r="N29" s="3">
        <v>99567</v>
      </c>
      <c r="O29" s="3">
        <v>626</v>
      </c>
      <c r="P29" s="3">
        <v>542</v>
      </c>
      <c r="Q29" s="27" t="str">
        <f t="shared" si="3"/>
        <v>No</v>
      </c>
      <c r="R29" s="27" t="str">
        <f t="shared" si="4"/>
        <v>No</v>
      </c>
      <c r="S29" s="27" t="str">
        <f t="shared" si="5"/>
        <v>No</v>
      </c>
    </row>
    <row r="30" spans="1:19" x14ac:dyDescent="0.35">
      <c r="A30" s="3">
        <v>1995</v>
      </c>
      <c r="B30" s="3">
        <v>20.2</v>
      </c>
      <c r="C30" s="3">
        <v>34.799999999999997</v>
      </c>
      <c r="D30" s="3">
        <v>220.8</v>
      </c>
      <c r="E30" s="3">
        <v>1.4</v>
      </c>
      <c r="F30" s="3">
        <v>1.1000000000000001</v>
      </c>
      <c r="G30" s="27" t="str">
        <f t="shared" si="0"/>
        <v/>
      </c>
      <c r="H30" s="27" t="str">
        <f t="shared" si="1"/>
        <v/>
      </c>
      <c r="I30" s="27" t="str">
        <f t="shared" si="2"/>
        <v>Yes</v>
      </c>
      <c r="K30" s="3">
        <v>1995</v>
      </c>
      <c r="L30" s="3">
        <v>9717</v>
      </c>
      <c r="M30" s="3">
        <v>16699</v>
      </c>
      <c r="N30" s="3">
        <v>105976</v>
      </c>
      <c r="O30" s="3">
        <v>663</v>
      </c>
      <c r="P30" s="3">
        <v>512</v>
      </c>
      <c r="Q30" s="27" t="str">
        <f t="shared" si="3"/>
        <v>No</v>
      </c>
      <c r="R30" s="27" t="str">
        <f t="shared" si="4"/>
        <v>No</v>
      </c>
      <c r="S30" s="27" t="str">
        <f t="shared" si="5"/>
        <v>No</v>
      </c>
    </row>
    <row r="31" spans="1:19" x14ac:dyDescent="0.35">
      <c r="A31" s="3">
        <v>1994</v>
      </c>
      <c r="B31" s="3">
        <v>19.5</v>
      </c>
      <c r="C31" s="3">
        <v>33.6</v>
      </c>
      <c r="D31" s="3">
        <v>213.6</v>
      </c>
      <c r="E31" s="3">
        <v>1.3</v>
      </c>
      <c r="F31" s="3">
        <v>1.1000000000000001</v>
      </c>
      <c r="G31" s="27" t="str">
        <f t="shared" si="0"/>
        <v/>
      </c>
      <c r="H31" s="27" t="str">
        <f t="shared" si="1"/>
        <v/>
      </c>
      <c r="I31" s="27" t="str">
        <f t="shared" si="2"/>
        <v>Yes</v>
      </c>
      <c r="K31" s="3">
        <v>1994</v>
      </c>
      <c r="L31" s="3">
        <v>8739</v>
      </c>
      <c r="M31" s="3">
        <v>15056</v>
      </c>
      <c r="N31" s="3">
        <v>95694</v>
      </c>
      <c r="O31" s="3">
        <v>583</v>
      </c>
      <c r="P31" s="3">
        <v>474</v>
      </c>
      <c r="Q31" s="27" t="str">
        <f t="shared" si="3"/>
        <v>No</v>
      </c>
      <c r="R31" s="27" t="str">
        <f t="shared" si="4"/>
        <v>No</v>
      </c>
      <c r="S31" s="27" t="str">
        <f t="shared" si="5"/>
        <v>No</v>
      </c>
    </row>
    <row r="32" spans="1:19" ht="15" thickBot="1" x14ac:dyDescent="0.4">
      <c r="A32" s="9">
        <v>1993</v>
      </c>
      <c r="B32" s="9">
        <v>18.600000000000001</v>
      </c>
      <c r="C32" s="9">
        <v>32.200000000000003</v>
      </c>
      <c r="D32" s="9">
        <v>200.6</v>
      </c>
      <c r="E32" s="9">
        <v>1.2</v>
      </c>
      <c r="F32" s="9">
        <v>1</v>
      </c>
      <c r="G32" s="27" t="str">
        <f t="shared" si="0"/>
        <v/>
      </c>
      <c r="H32" s="27" t="str">
        <f t="shared" si="1"/>
        <v/>
      </c>
      <c r="I32" s="27" t="str">
        <f t="shared" si="2"/>
        <v>Yes</v>
      </c>
      <c r="K32" s="9">
        <v>1993</v>
      </c>
      <c r="L32" s="9">
        <v>8351</v>
      </c>
      <c r="M32" s="9">
        <v>14414</v>
      </c>
      <c r="N32" s="9">
        <v>89874</v>
      </c>
      <c r="O32" s="9">
        <v>517</v>
      </c>
      <c r="P32" s="9">
        <v>469</v>
      </c>
      <c r="Q32" s="27" t="str">
        <f t="shared" si="3"/>
        <v>No</v>
      </c>
      <c r="R32" s="27" t="str">
        <f t="shared" si="4"/>
        <v>No</v>
      </c>
      <c r="S32" s="27" t="str">
        <f t="shared" si="5"/>
        <v>No</v>
      </c>
    </row>
    <row r="33" spans="1:19" ht="31.5" customHeight="1" x14ac:dyDescent="0.35">
      <c r="A33" s="18" t="s">
        <v>35</v>
      </c>
      <c r="B33" s="11">
        <f>AVERAGE(B3:B32)</f>
        <v>20.38666666666667</v>
      </c>
      <c r="C33" s="11">
        <f>AVERAGE(C3:C32)</f>
        <v>33.663333333333327</v>
      </c>
      <c r="D33" s="11">
        <f>AVERAGE(D3:D32)</f>
        <v>219.13666666666671</v>
      </c>
      <c r="E33" s="11">
        <f>AVERAGE(E3:E32)</f>
        <v>1.4233333333333327</v>
      </c>
      <c r="F33" s="12">
        <f>AVERAGE(F3:F32)</f>
        <v>0.96666666666666712</v>
      </c>
      <c r="K33" s="18" t="s">
        <v>46</v>
      </c>
      <c r="L33" s="20">
        <f>AVERAGE(L3:L32)</f>
        <v>10291.333333333334</v>
      </c>
      <c r="M33" s="20">
        <f t="shared" ref="M33:P33" si="6">AVERAGE(M3:M32)</f>
        <v>16969.933333333334</v>
      </c>
      <c r="N33" s="20">
        <f t="shared" si="6"/>
        <v>110550.6</v>
      </c>
      <c r="O33" s="20">
        <f t="shared" si="6"/>
        <v>712.8</v>
      </c>
      <c r="P33" s="21">
        <f t="shared" si="6"/>
        <v>485.43333333333334</v>
      </c>
      <c r="R33" s="30" t="s">
        <v>59</v>
      </c>
      <c r="S33" s="30"/>
    </row>
    <row r="34" spans="1:19" ht="31.5" customHeight="1" x14ac:dyDescent="0.35">
      <c r="A34" s="13" t="s">
        <v>52</v>
      </c>
      <c r="B34" s="4">
        <f>MIN(B3:B32)</f>
        <v>18.3</v>
      </c>
      <c r="C34" s="4">
        <f t="shared" ref="C34:F34" si="7">MIN(C3:C32)</f>
        <v>31.9</v>
      </c>
      <c r="D34" s="4">
        <f t="shared" si="7"/>
        <v>200.4</v>
      </c>
      <c r="E34" s="4">
        <f t="shared" si="7"/>
        <v>1.2</v>
      </c>
      <c r="F34" s="4">
        <f t="shared" si="7"/>
        <v>0.8</v>
      </c>
      <c r="K34" s="13" t="s">
        <v>57</v>
      </c>
      <c r="L34" s="10">
        <f>MIN(L3:L32)</f>
        <v>8351</v>
      </c>
      <c r="M34" s="10">
        <f t="shared" ref="M34:P34" si="8">MIN(M3:M32)</f>
        <v>14414</v>
      </c>
      <c r="N34" s="10">
        <f t="shared" si="8"/>
        <v>89874</v>
      </c>
      <c r="O34" s="10">
        <f t="shared" si="8"/>
        <v>517</v>
      </c>
      <c r="P34" s="22">
        <f t="shared" si="8"/>
        <v>395</v>
      </c>
      <c r="R34" s="25" t="s">
        <v>32</v>
      </c>
      <c r="S34" s="26">
        <f>SUM(P3:P32)</f>
        <v>14563</v>
      </c>
    </row>
    <row r="35" spans="1:19" ht="31.5" customHeight="1" x14ac:dyDescent="0.35">
      <c r="A35" s="13" t="s">
        <v>53</v>
      </c>
      <c r="B35" s="4">
        <f>MAX(B3:B32)</f>
        <v>23</v>
      </c>
      <c r="C35" s="4">
        <f t="shared" ref="C35:F35" si="9">MAX(C3:C32)</f>
        <v>35.700000000000003</v>
      </c>
      <c r="D35" s="4">
        <f t="shared" si="9"/>
        <v>243.8</v>
      </c>
      <c r="E35" s="4">
        <f t="shared" si="9"/>
        <v>1.7</v>
      </c>
      <c r="F35" s="4">
        <f t="shared" si="9"/>
        <v>1.1000000000000001</v>
      </c>
      <c r="K35" s="13" t="s">
        <v>55</v>
      </c>
      <c r="L35" s="10">
        <f>MAX(L3:L32)</f>
        <v>12121</v>
      </c>
      <c r="M35" s="10">
        <f t="shared" ref="M35:P35" si="10">MAX(M3:M32)</f>
        <v>18712</v>
      </c>
      <c r="N35" s="10">
        <f t="shared" si="10"/>
        <v>124836</v>
      </c>
      <c r="O35" s="10">
        <f t="shared" si="10"/>
        <v>871</v>
      </c>
      <c r="P35" s="22">
        <f t="shared" si="10"/>
        <v>562</v>
      </c>
      <c r="R35" s="25" t="s">
        <v>31</v>
      </c>
      <c r="S35" s="26">
        <f>SUM(O3:O32)</f>
        <v>21384</v>
      </c>
    </row>
    <row r="36" spans="1:19" ht="31.5" customHeight="1" thickBot="1" x14ac:dyDescent="0.4">
      <c r="A36" s="15" t="s">
        <v>54</v>
      </c>
      <c r="B36" s="16">
        <f>MEDIAN(B3:B32)</f>
        <v>20.25</v>
      </c>
      <c r="C36" s="16">
        <f t="shared" ref="C36:F36" si="11">MEDIAN(C3:C32)</f>
        <v>33.650000000000006</v>
      </c>
      <c r="D36" s="16">
        <f t="shared" si="11"/>
        <v>216.4</v>
      </c>
      <c r="E36" s="16">
        <f t="shared" si="11"/>
        <v>1.4</v>
      </c>
      <c r="F36" s="16">
        <f t="shared" si="11"/>
        <v>1</v>
      </c>
      <c r="K36" s="15" t="s">
        <v>56</v>
      </c>
      <c r="L36" s="23">
        <f>MEDIAN(L3:L32)</f>
        <v>10343</v>
      </c>
      <c r="M36" s="23">
        <f t="shared" ref="M36:P36" si="12">MEDIAN(M3:M32)</f>
        <v>17039</v>
      </c>
      <c r="N36" s="23">
        <f t="shared" si="12"/>
        <v>109191.5</v>
      </c>
      <c r="O36" s="23">
        <f t="shared" si="12"/>
        <v>715</v>
      </c>
      <c r="P36" s="24">
        <f t="shared" si="12"/>
        <v>504</v>
      </c>
      <c r="R36" s="25" t="s">
        <v>30</v>
      </c>
      <c r="S36" s="26">
        <f>SUM(N3:N32)</f>
        <v>3316518</v>
      </c>
    </row>
    <row r="37" spans="1:19" x14ac:dyDescent="0.35">
      <c r="A37" s="2"/>
      <c r="B37" s="2"/>
      <c r="C37" s="2"/>
      <c r="D37" s="2"/>
      <c r="E37" s="2"/>
      <c r="F37" s="2"/>
    </row>
    <row r="38" spans="1:19" x14ac:dyDescent="0.35">
      <c r="A38" s="2"/>
      <c r="B38" s="2"/>
      <c r="C38" s="2"/>
      <c r="D38" s="2"/>
      <c r="E38" s="2"/>
      <c r="F38" s="2"/>
    </row>
    <row r="39" spans="1:19" x14ac:dyDescent="0.35">
      <c r="A39" s="2"/>
      <c r="B39" s="2"/>
      <c r="C39" s="2"/>
      <c r="D39" s="2"/>
      <c r="E39" s="2"/>
      <c r="F39" s="2"/>
    </row>
    <row r="40" spans="1:19" x14ac:dyDescent="0.35">
      <c r="A40" s="2"/>
      <c r="B40" s="2"/>
      <c r="C40" s="2"/>
      <c r="D40" s="2"/>
      <c r="E40" s="2"/>
      <c r="F40" s="2"/>
    </row>
    <row r="41" spans="1:19" ht="18" customHeight="1" x14ac:dyDescent="0.35">
      <c r="A41" s="2"/>
      <c r="B41" s="2"/>
      <c r="C41" s="2"/>
      <c r="D41" s="2"/>
      <c r="E41" s="2"/>
      <c r="F41" s="2"/>
    </row>
    <row r="42" spans="1:19" ht="18" customHeight="1" x14ac:dyDescent="0.35">
      <c r="A42" s="2"/>
      <c r="B42" s="2"/>
      <c r="C42" s="2"/>
      <c r="D42" s="2"/>
      <c r="E42" s="2"/>
      <c r="F42" s="2"/>
    </row>
    <row r="43" spans="1:19" ht="18" customHeight="1" x14ac:dyDescent="0.35">
      <c r="A43" s="2"/>
      <c r="B43" s="2"/>
      <c r="C43" s="2"/>
      <c r="D43" s="2"/>
      <c r="E43" s="2"/>
      <c r="F43" s="2"/>
    </row>
    <row r="44" spans="1:19" x14ac:dyDescent="0.35">
      <c r="A44" s="2"/>
      <c r="B44" s="2"/>
      <c r="C44" s="2"/>
      <c r="D44" s="2"/>
      <c r="E44" s="2"/>
      <c r="F44" s="2"/>
    </row>
    <row r="45" spans="1:19" x14ac:dyDescent="0.35">
      <c r="A45" s="2"/>
      <c r="B45" s="2"/>
      <c r="C45" s="2"/>
      <c r="D45" s="2"/>
      <c r="E45" s="2"/>
      <c r="F45" s="2"/>
    </row>
    <row r="46" spans="1:19" x14ac:dyDescent="0.35">
      <c r="A46" s="2"/>
      <c r="B46" s="2"/>
      <c r="C46" s="2"/>
      <c r="D46" s="2"/>
      <c r="E46" s="2"/>
      <c r="F46" s="2"/>
    </row>
    <row r="47" spans="1:19" x14ac:dyDescent="0.35">
      <c r="A47" s="2"/>
      <c r="B47" s="2"/>
      <c r="C47" s="2"/>
      <c r="D47" s="2"/>
      <c r="E47" s="2"/>
      <c r="F47" s="2"/>
    </row>
    <row r="48" spans="1:19" x14ac:dyDescent="0.35">
      <c r="A48" s="2"/>
      <c r="B48" s="2"/>
      <c r="C48" s="2"/>
      <c r="D48" s="2"/>
      <c r="E48" s="2"/>
      <c r="F48" s="2"/>
    </row>
    <row r="49" spans="1:6" x14ac:dyDescent="0.35">
      <c r="A49" s="2"/>
      <c r="B49" s="2"/>
      <c r="C49" s="2"/>
      <c r="D49" s="2"/>
      <c r="E49" s="2"/>
      <c r="F49" s="2"/>
    </row>
    <row r="50" spans="1:6" x14ac:dyDescent="0.35">
      <c r="A50" s="2"/>
      <c r="B50" s="2"/>
      <c r="C50" s="2"/>
      <c r="D50" s="2"/>
      <c r="E50" s="2"/>
      <c r="F50" s="2"/>
    </row>
    <row r="51" spans="1:6" x14ac:dyDescent="0.35">
      <c r="A51" s="2"/>
      <c r="B51" s="2"/>
      <c r="C51" s="2"/>
      <c r="D51" s="2"/>
      <c r="E51" s="2"/>
      <c r="F51" s="2"/>
    </row>
    <row r="52" spans="1:6" x14ac:dyDescent="0.35">
      <c r="A52" s="2"/>
      <c r="B52" s="2"/>
      <c r="C52" s="2"/>
      <c r="D52" s="2"/>
      <c r="E52" s="2"/>
      <c r="F52" s="2"/>
    </row>
    <row r="53" spans="1:6" x14ac:dyDescent="0.35">
      <c r="A53" s="2"/>
      <c r="B53" s="2"/>
      <c r="C53" s="2"/>
      <c r="D53" s="2"/>
      <c r="E53" s="2"/>
      <c r="F53" s="2"/>
    </row>
    <row r="54" spans="1:6" x14ac:dyDescent="0.35">
      <c r="A54" s="2"/>
      <c r="B54" s="2"/>
      <c r="C54" s="2"/>
      <c r="D54" s="2"/>
      <c r="E54" s="2"/>
      <c r="F54" s="2"/>
    </row>
    <row r="55" spans="1:6" x14ac:dyDescent="0.35">
      <c r="A55" s="2"/>
      <c r="B55" s="2"/>
      <c r="C55" s="2"/>
      <c r="D55" s="2"/>
      <c r="E55" s="2"/>
      <c r="F55" s="2"/>
    </row>
    <row r="56" spans="1:6" x14ac:dyDescent="0.35">
      <c r="A56" s="2"/>
      <c r="B56" s="2"/>
      <c r="C56" s="2"/>
      <c r="D56" s="2"/>
      <c r="E56" s="2"/>
      <c r="F56" s="2"/>
    </row>
    <row r="57" spans="1:6" x14ac:dyDescent="0.35">
      <c r="A57" s="2"/>
      <c r="B57" s="2"/>
      <c r="C57" s="2"/>
      <c r="D57" s="2"/>
      <c r="E57" s="2"/>
      <c r="F57" s="2"/>
    </row>
    <row r="58" spans="1:6" x14ac:dyDescent="0.35">
      <c r="A58" s="2"/>
      <c r="B58" s="2"/>
      <c r="C58" s="2"/>
      <c r="D58" s="2"/>
      <c r="E58" s="2"/>
      <c r="F58" s="2"/>
    </row>
    <row r="59" spans="1:6" x14ac:dyDescent="0.35">
      <c r="A59" s="2"/>
      <c r="B59" s="2"/>
      <c r="C59" s="2"/>
      <c r="D59" s="2"/>
      <c r="E59" s="2"/>
      <c r="F59" s="2"/>
    </row>
    <row r="60" spans="1:6" x14ac:dyDescent="0.35">
      <c r="A60" s="2"/>
      <c r="B60" s="2"/>
      <c r="C60" s="2"/>
      <c r="D60" s="2"/>
      <c r="E60" s="2"/>
      <c r="F60" s="2"/>
    </row>
    <row r="61" spans="1:6" x14ac:dyDescent="0.35">
      <c r="A61" s="2"/>
      <c r="B61" s="2"/>
      <c r="C61" s="2"/>
      <c r="D61" s="2"/>
      <c r="E61" s="2"/>
      <c r="F61" s="2"/>
    </row>
    <row r="62" spans="1:6" x14ac:dyDescent="0.35">
      <c r="A62" s="2"/>
      <c r="B62" s="2"/>
      <c r="C62" s="2"/>
      <c r="D62" s="2"/>
      <c r="E62" s="2"/>
      <c r="F62" s="2"/>
    </row>
    <row r="63" spans="1:6" x14ac:dyDescent="0.35">
      <c r="A63" s="2"/>
      <c r="B63" s="2"/>
      <c r="C63" s="2"/>
      <c r="D63" s="2"/>
      <c r="E63" s="2"/>
      <c r="F63" s="2"/>
    </row>
    <row r="64" spans="1:6" x14ac:dyDescent="0.35">
      <c r="A64" s="2"/>
      <c r="B64" s="2"/>
      <c r="C64" s="2"/>
      <c r="D64" s="2"/>
      <c r="E64" s="2"/>
      <c r="F64" s="2"/>
    </row>
    <row r="65" spans="1:6" x14ac:dyDescent="0.35">
      <c r="A65" s="2"/>
      <c r="B65" s="2"/>
      <c r="C65" s="2"/>
      <c r="D65" s="2"/>
      <c r="E65" s="2"/>
      <c r="F65" s="2"/>
    </row>
    <row r="66" spans="1:6" x14ac:dyDescent="0.35">
      <c r="A66" s="2"/>
      <c r="B66" s="2"/>
      <c r="C66" s="2"/>
      <c r="D66" s="2"/>
      <c r="E66" s="2"/>
      <c r="F66" s="2"/>
    </row>
    <row r="67" spans="1:6" x14ac:dyDescent="0.35">
      <c r="A67" s="2"/>
      <c r="B67" s="2"/>
      <c r="C67" s="2"/>
      <c r="D67" s="2"/>
      <c r="E67" s="2"/>
      <c r="F67" s="2"/>
    </row>
    <row r="68" spans="1:6" x14ac:dyDescent="0.35">
      <c r="A68" s="2"/>
      <c r="B68" s="2"/>
      <c r="C68" s="2"/>
      <c r="D68" s="2"/>
      <c r="E68" s="2"/>
      <c r="F68" s="2"/>
    </row>
    <row r="69" spans="1:6" x14ac:dyDescent="0.35">
      <c r="A69" s="2"/>
      <c r="B69" s="2"/>
      <c r="C69" s="2"/>
      <c r="D69" s="2"/>
      <c r="E69" s="2"/>
      <c r="F69" s="2"/>
    </row>
    <row r="70" spans="1:6" x14ac:dyDescent="0.35">
      <c r="A70" s="2"/>
      <c r="B70" s="2"/>
      <c r="C70" s="2"/>
      <c r="D70" s="2"/>
      <c r="E70" s="2"/>
      <c r="F70" s="2"/>
    </row>
    <row r="71" spans="1:6" x14ac:dyDescent="0.35">
      <c r="A71" s="2"/>
      <c r="B71" s="2"/>
      <c r="C71" s="2"/>
      <c r="D71" s="2"/>
      <c r="E71" s="2"/>
      <c r="F71" s="2"/>
    </row>
    <row r="72" spans="1:6" x14ac:dyDescent="0.35">
      <c r="A72" s="2"/>
      <c r="B72" s="2"/>
      <c r="C72" s="2"/>
      <c r="D72" s="2"/>
      <c r="E72" s="2"/>
      <c r="F72" s="2"/>
    </row>
    <row r="73" spans="1:6" x14ac:dyDescent="0.35">
      <c r="A73" s="2"/>
      <c r="B73" s="2"/>
      <c r="C73" s="2"/>
      <c r="D73" s="2"/>
      <c r="E73" s="2"/>
      <c r="F73" s="2"/>
    </row>
    <row r="74" spans="1:6" x14ac:dyDescent="0.35">
      <c r="A74" s="2"/>
      <c r="B74" s="2"/>
      <c r="C74" s="2"/>
      <c r="D74" s="2"/>
      <c r="E74" s="2"/>
      <c r="F74" s="2"/>
    </row>
    <row r="75" spans="1:6" x14ac:dyDescent="0.35">
      <c r="A75" s="2"/>
      <c r="B75" s="2"/>
      <c r="C75" s="2"/>
      <c r="D75" s="2"/>
      <c r="E75" s="2"/>
      <c r="F75" s="2"/>
    </row>
    <row r="76" spans="1:6" x14ac:dyDescent="0.35">
      <c r="A76" s="2"/>
      <c r="B76" s="2"/>
      <c r="C76" s="2"/>
      <c r="D76" s="2"/>
      <c r="E76" s="2"/>
      <c r="F76" s="2"/>
    </row>
    <row r="77" spans="1:6" x14ac:dyDescent="0.35">
      <c r="A77" s="2"/>
      <c r="B77" s="2"/>
      <c r="C77" s="2"/>
      <c r="D77" s="2"/>
      <c r="E77" s="2"/>
      <c r="F77" s="2"/>
    </row>
    <row r="78" spans="1:6" x14ac:dyDescent="0.35">
      <c r="A78" s="2"/>
      <c r="B78" s="2"/>
      <c r="C78" s="2"/>
      <c r="D78" s="2"/>
      <c r="E78" s="2"/>
      <c r="F78" s="2"/>
    </row>
    <row r="79" spans="1:6" x14ac:dyDescent="0.35">
      <c r="A79" s="2"/>
      <c r="B79" s="2"/>
      <c r="C79" s="2"/>
      <c r="D79" s="2"/>
      <c r="E79" s="2"/>
      <c r="F79" s="2"/>
    </row>
    <row r="80" spans="1:6" x14ac:dyDescent="0.35">
      <c r="A80" s="2"/>
      <c r="B80" s="2"/>
      <c r="C80" s="2"/>
      <c r="D80" s="2"/>
      <c r="E80" s="2"/>
      <c r="F80" s="2"/>
    </row>
    <row r="81" spans="1:6" x14ac:dyDescent="0.35">
      <c r="A81" s="2"/>
      <c r="B81" s="2"/>
      <c r="C81" s="2"/>
      <c r="D81" s="2"/>
      <c r="E81" s="2"/>
      <c r="F81" s="2"/>
    </row>
    <row r="82" spans="1:6" x14ac:dyDescent="0.35">
      <c r="A82" s="2"/>
      <c r="B82" s="2"/>
      <c r="C82" s="2"/>
      <c r="D82" s="2"/>
      <c r="E82" s="2"/>
      <c r="F82" s="2"/>
    </row>
    <row r="83" spans="1:6" x14ac:dyDescent="0.35">
      <c r="A83" s="2"/>
      <c r="B83" s="2"/>
      <c r="C83" s="2"/>
      <c r="D83" s="2"/>
      <c r="E83" s="2"/>
      <c r="F83" s="2"/>
    </row>
    <row r="84" spans="1:6" x14ac:dyDescent="0.35">
      <c r="A84" s="2"/>
      <c r="B84" s="2"/>
      <c r="C84" s="2"/>
      <c r="D84" s="2"/>
      <c r="E84" s="2"/>
      <c r="F84" s="2"/>
    </row>
    <row r="85" spans="1:6" x14ac:dyDescent="0.35">
      <c r="A85" s="2"/>
      <c r="B85" s="2"/>
      <c r="C85" s="2"/>
      <c r="D85" s="2"/>
      <c r="E85" s="2"/>
      <c r="F85" s="2"/>
    </row>
    <row r="86" spans="1:6" x14ac:dyDescent="0.35">
      <c r="A86" s="2"/>
      <c r="B86" s="2"/>
      <c r="C86" s="2"/>
      <c r="D86" s="2"/>
      <c r="E86" s="2"/>
      <c r="F86" s="2"/>
    </row>
    <row r="87" spans="1:6" x14ac:dyDescent="0.35">
      <c r="A87" s="2"/>
      <c r="B87" s="2"/>
      <c r="C87" s="2"/>
      <c r="D87" s="2"/>
      <c r="E87" s="2"/>
      <c r="F87" s="2"/>
    </row>
    <row r="88" spans="1:6" x14ac:dyDescent="0.35">
      <c r="A88" s="2"/>
      <c r="B88" s="2"/>
      <c r="C88" s="2"/>
      <c r="D88" s="2"/>
      <c r="E88" s="2"/>
      <c r="F88" s="2"/>
    </row>
    <row r="89" spans="1:6" x14ac:dyDescent="0.35">
      <c r="A89" s="2"/>
      <c r="B89" s="2"/>
      <c r="C89" s="2"/>
      <c r="D89" s="2"/>
      <c r="E89" s="2"/>
      <c r="F89" s="2"/>
    </row>
    <row r="90" spans="1:6" x14ac:dyDescent="0.35">
      <c r="A90" s="2"/>
      <c r="B90" s="2"/>
      <c r="C90" s="2"/>
      <c r="D90" s="2"/>
      <c r="E90" s="2"/>
      <c r="F90" s="2"/>
    </row>
    <row r="91" spans="1:6" x14ac:dyDescent="0.35">
      <c r="A91" s="2"/>
      <c r="B91" s="2"/>
      <c r="C91" s="2"/>
      <c r="D91" s="2"/>
      <c r="E91" s="2"/>
      <c r="F91" s="2"/>
    </row>
    <row r="92" spans="1:6" x14ac:dyDescent="0.35">
      <c r="A92" s="2"/>
      <c r="B92" s="2"/>
      <c r="C92" s="2"/>
      <c r="D92" s="2"/>
      <c r="E92" s="2"/>
      <c r="F92" s="2"/>
    </row>
    <row r="93" spans="1:6" x14ac:dyDescent="0.35">
      <c r="A93" s="2"/>
      <c r="B93" s="2"/>
      <c r="C93" s="2"/>
      <c r="D93" s="2"/>
      <c r="E93" s="2"/>
      <c r="F93" s="2"/>
    </row>
    <row r="94" spans="1:6" x14ac:dyDescent="0.35">
      <c r="A94" s="2"/>
      <c r="B94" s="2"/>
      <c r="C94" s="2"/>
      <c r="D94" s="2"/>
      <c r="E94" s="2"/>
      <c r="F94" s="2"/>
    </row>
    <row r="95" spans="1:6" x14ac:dyDescent="0.35">
      <c r="A95" s="2"/>
      <c r="B95" s="2"/>
      <c r="C95" s="2"/>
      <c r="D95" s="2"/>
      <c r="E95" s="2"/>
      <c r="F95" s="2"/>
    </row>
    <row r="96" spans="1:6" x14ac:dyDescent="0.35">
      <c r="A96" s="2"/>
      <c r="B96" s="2"/>
      <c r="C96" s="2"/>
      <c r="D96" s="2"/>
      <c r="E96" s="2"/>
      <c r="F96" s="2"/>
    </row>
    <row r="97" spans="1:6" x14ac:dyDescent="0.35">
      <c r="A97" s="2"/>
      <c r="B97" s="2"/>
      <c r="C97" s="2"/>
      <c r="D97" s="2"/>
      <c r="E97" s="2"/>
      <c r="F97" s="2"/>
    </row>
    <row r="98" spans="1:6" x14ac:dyDescent="0.35">
      <c r="A98" s="2"/>
      <c r="B98" s="2"/>
      <c r="C98" s="2"/>
      <c r="D98" s="2"/>
      <c r="E98" s="2"/>
      <c r="F98" s="2"/>
    </row>
    <row r="99" spans="1:6" x14ac:dyDescent="0.35">
      <c r="A99" s="2"/>
      <c r="B99" s="2"/>
      <c r="C99" s="2"/>
      <c r="D99" s="2"/>
      <c r="E99" s="2"/>
      <c r="F99" s="2"/>
    </row>
    <row r="100" spans="1:6" x14ac:dyDescent="0.35">
      <c r="A100" s="2"/>
      <c r="B100" s="2"/>
      <c r="C100" s="2"/>
      <c r="D100" s="2"/>
      <c r="E100" s="2"/>
      <c r="F100" s="2"/>
    </row>
    <row r="101" spans="1:6" x14ac:dyDescent="0.35">
      <c r="A101" s="2"/>
      <c r="B101" s="2"/>
      <c r="C101" s="2"/>
      <c r="D101" s="2"/>
      <c r="E101" s="2"/>
      <c r="F101" s="2"/>
    </row>
    <row r="102" spans="1:6" x14ac:dyDescent="0.35">
      <c r="A102" s="2"/>
      <c r="B102" s="2"/>
      <c r="C102" s="2"/>
      <c r="D102" s="2"/>
      <c r="E102" s="2"/>
      <c r="F102" s="2"/>
    </row>
    <row r="103" spans="1:6" x14ac:dyDescent="0.35">
      <c r="A103" s="2"/>
      <c r="B103" s="2"/>
      <c r="C103" s="2"/>
      <c r="D103" s="2"/>
      <c r="E103" s="2"/>
      <c r="F103" s="2"/>
    </row>
  </sheetData>
  <autoFilter ref="K2:P2" xr:uid="{00000000-0009-0000-0000-000001000000}"/>
  <mergeCells count="3">
    <mergeCell ref="R33:S33"/>
    <mergeCell ref="A1:I1"/>
    <mergeCell ref="K1:S1"/>
  </mergeCells>
  <conditionalFormatting sqref="D3:D32">
    <cfRule type="cellIs" dxfId="1" priority="1" operator="lessThan">
      <formula>220</formula>
    </cfRule>
    <cfRule type="cellIs" dxfId="0" priority="2" operator="greaterThan">
      <formula>220</formula>
    </cfRule>
  </conditionalFormatting>
  <pageMargins left="0.7" right="0.7" top="0.75" bottom="0.75" header="0.3" footer="0.3"/>
  <pageSetup scale="75" orientation="landscape" horizontalDpi="4294967293" verticalDpi="0" r:id="rId1"/>
  <headerFooter>
    <oddFooter>&amp;CTyler Black
Business Analytics - Descriptive Analysis Summary</oddFooter>
  </headerFooter>
  <rowBreaks count="1" manualBreakCount="1">
    <brk id="37" max="16383" man="1"/>
  </rowBreaks>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3"/>
  <sheetViews>
    <sheetView view="pageLayout" topLeftCell="A63" zoomScaleNormal="80" workbookViewId="0">
      <selection activeCell="N10" sqref="N10"/>
    </sheetView>
  </sheetViews>
  <sheetFormatPr defaultRowHeight="14.5" x14ac:dyDescent="0.35"/>
  <cols>
    <col min="1" max="11" width="15.08984375" customWidth="1"/>
  </cols>
  <sheetData>
    <row r="1" spans="1:11" ht="56" customHeight="1" x14ac:dyDescent="0.6">
      <c r="A1" s="31" t="s">
        <v>28</v>
      </c>
      <c r="B1" s="34"/>
      <c r="C1" s="34"/>
      <c r="D1" s="34"/>
      <c r="E1" s="34"/>
      <c r="G1" s="35" t="s">
        <v>48</v>
      </c>
      <c r="H1" s="36"/>
      <c r="I1" s="36"/>
      <c r="J1" s="36"/>
      <c r="K1" s="37"/>
    </row>
    <row r="2" spans="1:11" ht="33" customHeight="1" thickBot="1" x14ac:dyDescent="0.4">
      <c r="A2" s="6" t="s">
        <v>6</v>
      </c>
      <c r="B2" s="7" t="s">
        <v>33</v>
      </c>
      <c r="C2" s="7" t="s">
        <v>30</v>
      </c>
      <c r="D2" s="7" t="s">
        <v>31</v>
      </c>
      <c r="E2" s="7" t="s">
        <v>34</v>
      </c>
      <c r="G2" s="6" t="s">
        <v>6</v>
      </c>
      <c r="H2" s="7" t="s">
        <v>16</v>
      </c>
      <c r="I2" s="7" t="s">
        <v>9</v>
      </c>
      <c r="J2" s="7" t="s">
        <v>17</v>
      </c>
      <c r="K2" s="8" t="s">
        <v>20</v>
      </c>
    </row>
    <row r="3" spans="1:11" x14ac:dyDescent="0.35">
      <c r="A3" s="3">
        <v>2022</v>
      </c>
      <c r="B3" s="3">
        <v>27.3</v>
      </c>
      <c r="C3" s="3">
        <v>121.6</v>
      </c>
      <c r="D3" s="3">
        <v>0.9</v>
      </c>
      <c r="E3" s="3">
        <v>4.5</v>
      </c>
      <c r="G3" s="5">
        <v>2022</v>
      </c>
      <c r="H3" s="5">
        <v>14770</v>
      </c>
      <c r="I3" s="5">
        <v>65894</v>
      </c>
      <c r="J3" s="5">
        <v>487</v>
      </c>
      <c r="K3" s="5">
        <v>4.5</v>
      </c>
    </row>
    <row r="4" spans="1:11" x14ac:dyDescent="0.35">
      <c r="A4" s="3">
        <v>2021</v>
      </c>
      <c r="B4" s="3">
        <v>26.6</v>
      </c>
      <c r="C4" s="3">
        <v>115.2</v>
      </c>
      <c r="D4" s="3">
        <v>0.9</v>
      </c>
      <c r="E4" s="3">
        <v>4.3</v>
      </c>
      <c r="G4" s="3">
        <v>2021</v>
      </c>
      <c r="H4" s="3">
        <v>14493</v>
      </c>
      <c r="I4" s="3">
        <v>62694</v>
      </c>
      <c r="J4" s="3">
        <v>505</v>
      </c>
      <c r="K4" s="3">
        <v>4.3</v>
      </c>
    </row>
    <row r="5" spans="1:11" x14ac:dyDescent="0.35">
      <c r="A5" s="3">
        <v>2020</v>
      </c>
      <c r="B5" s="3">
        <v>26.9</v>
      </c>
      <c r="C5" s="3">
        <v>118.9</v>
      </c>
      <c r="D5" s="3">
        <v>1</v>
      </c>
      <c r="E5" s="3">
        <v>4.4000000000000004</v>
      </c>
      <c r="G5" s="3">
        <v>2020</v>
      </c>
      <c r="H5" s="3">
        <v>13792</v>
      </c>
      <c r="I5" s="3">
        <v>60868</v>
      </c>
      <c r="J5" s="3">
        <v>532</v>
      </c>
      <c r="K5" s="3">
        <v>4.4000000000000004</v>
      </c>
    </row>
    <row r="6" spans="1:11" x14ac:dyDescent="0.35">
      <c r="A6" s="3">
        <v>2019</v>
      </c>
      <c r="B6" s="3">
        <v>26.1</v>
      </c>
      <c r="C6" s="3">
        <v>112.9</v>
      </c>
      <c r="D6" s="3">
        <v>0.9</v>
      </c>
      <c r="E6" s="3">
        <v>4.3</v>
      </c>
      <c r="G6" s="3">
        <v>2019</v>
      </c>
      <c r="H6" s="3">
        <v>13387</v>
      </c>
      <c r="I6" s="3">
        <v>57806</v>
      </c>
      <c r="J6" s="3">
        <v>447</v>
      </c>
      <c r="K6" s="3">
        <v>4.3</v>
      </c>
    </row>
    <row r="7" spans="1:11" x14ac:dyDescent="0.35">
      <c r="A7" s="3">
        <v>2018</v>
      </c>
      <c r="B7" s="3">
        <v>25.9</v>
      </c>
      <c r="C7" s="3">
        <v>114.5</v>
      </c>
      <c r="D7" s="3">
        <v>0.9</v>
      </c>
      <c r="E7" s="3">
        <v>4.4000000000000004</v>
      </c>
      <c r="G7" s="3">
        <v>2018</v>
      </c>
      <c r="H7" s="3">
        <v>13272</v>
      </c>
      <c r="I7" s="3">
        <v>58601</v>
      </c>
      <c r="J7" s="3">
        <v>439</v>
      </c>
      <c r="K7" s="3">
        <v>4.4000000000000004</v>
      </c>
    </row>
    <row r="8" spans="1:11" x14ac:dyDescent="0.35">
      <c r="A8" s="3">
        <v>2017</v>
      </c>
      <c r="B8" s="3">
        <v>26.9</v>
      </c>
      <c r="C8" s="3">
        <v>109.7</v>
      </c>
      <c r="D8" s="3">
        <v>0.7</v>
      </c>
      <c r="E8" s="3">
        <v>4.0999999999999996</v>
      </c>
      <c r="G8" s="3">
        <v>2017</v>
      </c>
      <c r="H8" s="3">
        <v>13755</v>
      </c>
      <c r="I8" s="3">
        <v>56170</v>
      </c>
      <c r="J8" s="3">
        <v>380</v>
      </c>
      <c r="K8" s="3">
        <v>4.0999999999999996</v>
      </c>
    </row>
    <row r="9" spans="1:11" x14ac:dyDescent="0.35">
      <c r="A9" s="3">
        <v>2016</v>
      </c>
      <c r="B9" s="3">
        <v>26</v>
      </c>
      <c r="C9" s="3">
        <v>108.9</v>
      </c>
      <c r="D9" s="3">
        <v>0.9</v>
      </c>
      <c r="E9" s="3">
        <v>4.2</v>
      </c>
      <c r="G9" s="3">
        <v>2016</v>
      </c>
      <c r="H9" s="3">
        <v>13321</v>
      </c>
      <c r="I9" s="3">
        <v>55763</v>
      </c>
      <c r="J9" s="3">
        <v>443</v>
      </c>
      <c r="K9" s="3">
        <v>4.2</v>
      </c>
    </row>
    <row r="10" spans="1:11" x14ac:dyDescent="0.35">
      <c r="A10" s="3">
        <v>2015</v>
      </c>
      <c r="B10" s="3">
        <v>26.3</v>
      </c>
      <c r="C10" s="3">
        <v>108.8</v>
      </c>
      <c r="D10" s="3">
        <v>0.7</v>
      </c>
      <c r="E10" s="3">
        <v>4.0999999999999996</v>
      </c>
      <c r="G10" s="3">
        <v>2015</v>
      </c>
      <c r="H10" s="3">
        <v>13488</v>
      </c>
      <c r="I10" s="3">
        <v>55724</v>
      </c>
      <c r="J10" s="3">
        <v>365</v>
      </c>
      <c r="K10" s="3">
        <v>4.0999999999999996</v>
      </c>
    </row>
    <row r="11" spans="1:11" x14ac:dyDescent="0.35">
      <c r="A11" s="3">
        <v>2014</v>
      </c>
      <c r="B11" s="3">
        <v>26.7</v>
      </c>
      <c r="C11" s="3">
        <v>111.3</v>
      </c>
      <c r="D11" s="3">
        <v>0.7</v>
      </c>
      <c r="E11" s="3">
        <v>4.2</v>
      </c>
      <c r="G11" s="3">
        <v>2014</v>
      </c>
      <c r="H11" s="3">
        <v>13688</v>
      </c>
      <c r="I11" s="3">
        <v>57002</v>
      </c>
      <c r="J11" s="3">
        <v>380</v>
      </c>
      <c r="K11" s="3">
        <v>4.2</v>
      </c>
    </row>
    <row r="12" spans="1:11" x14ac:dyDescent="0.35">
      <c r="A12" s="3">
        <v>2013</v>
      </c>
      <c r="B12" s="3">
        <v>27.1</v>
      </c>
      <c r="C12" s="3">
        <v>112.9</v>
      </c>
      <c r="D12" s="3">
        <v>0.8</v>
      </c>
      <c r="E12" s="3">
        <v>4.2</v>
      </c>
      <c r="G12" s="3">
        <v>2013</v>
      </c>
      <c r="H12" s="3">
        <v>13871</v>
      </c>
      <c r="I12" s="3">
        <v>57795</v>
      </c>
      <c r="J12" s="3">
        <v>410</v>
      </c>
      <c r="K12" s="3">
        <v>4.2</v>
      </c>
    </row>
    <row r="13" spans="1:11" x14ac:dyDescent="0.35">
      <c r="A13" s="3">
        <v>2012</v>
      </c>
      <c r="B13" s="3">
        <v>27.2</v>
      </c>
      <c r="C13" s="3">
        <v>115.9</v>
      </c>
      <c r="D13" s="3">
        <v>0.8</v>
      </c>
      <c r="E13" s="3">
        <v>4.3</v>
      </c>
      <c r="G13" s="3">
        <v>2012</v>
      </c>
      <c r="H13" s="3">
        <v>13925</v>
      </c>
      <c r="I13" s="3">
        <v>59349</v>
      </c>
      <c r="J13" s="3">
        <v>401</v>
      </c>
      <c r="K13" s="3">
        <v>4.3</v>
      </c>
    </row>
    <row r="14" spans="1:11" x14ac:dyDescent="0.35">
      <c r="A14" s="3">
        <v>2011</v>
      </c>
      <c r="B14" s="3">
        <v>27.3</v>
      </c>
      <c r="C14" s="3">
        <v>117.1</v>
      </c>
      <c r="D14" s="3">
        <v>0.8</v>
      </c>
      <c r="E14" s="3">
        <v>4.3</v>
      </c>
      <c r="G14" s="3">
        <v>2011</v>
      </c>
      <c r="H14" s="3">
        <v>13971</v>
      </c>
      <c r="I14" s="3">
        <v>59978</v>
      </c>
      <c r="J14" s="3">
        <v>400</v>
      </c>
      <c r="K14" s="3">
        <v>4.3</v>
      </c>
    </row>
    <row r="15" spans="1:11" x14ac:dyDescent="0.35">
      <c r="A15" s="3">
        <v>2010</v>
      </c>
      <c r="B15" s="3">
        <v>27.2</v>
      </c>
      <c r="C15" s="3">
        <v>114.5</v>
      </c>
      <c r="D15" s="3">
        <v>0.8</v>
      </c>
      <c r="E15" s="3">
        <v>4.2</v>
      </c>
      <c r="G15" s="3">
        <v>2010</v>
      </c>
      <c r="H15" s="3">
        <v>13920</v>
      </c>
      <c r="I15" s="3">
        <v>58607</v>
      </c>
      <c r="J15" s="3">
        <v>399</v>
      </c>
      <c r="K15" s="3">
        <v>4.2</v>
      </c>
    </row>
    <row r="16" spans="1:11" x14ac:dyDescent="0.35">
      <c r="A16" s="3">
        <v>2009</v>
      </c>
      <c r="B16" s="3">
        <v>27.5</v>
      </c>
      <c r="C16" s="3">
        <v>116.7</v>
      </c>
      <c r="D16" s="3">
        <v>0.8</v>
      </c>
      <c r="E16" s="3">
        <v>4.2</v>
      </c>
      <c r="G16" s="3">
        <v>2009</v>
      </c>
      <c r="H16" s="3">
        <v>14088</v>
      </c>
      <c r="I16" s="3">
        <v>59739</v>
      </c>
      <c r="J16" s="3">
        <v>429</v>
      </c>
      <c r="K16" s="3">
        <v>4.2</v>
      </c>
    </row>
    <row r="17" spans="1:11" x14ac:dyDescent="0.35">
      <c r="A17" s="3">
        <v>2008</v>
      </c>
      <c r="B17" s="3">
        <v>27.6</v>
      </c>
      <c r="C17" s="3">
        <v>116</v>
      </c>
      <c r="D17" s="3">
        <v>0.9</v>
      </c>
      <c r="E17" s="3">
        <v>4.2</v>
      </c>
      <c r="G17" s="3">
        <v>2008</v>
      </c>
      <c r="H17" s="3">
        <v>14119</v>
      </c>
      <c r="I17" s="3">
        <v>59370</v>
      </c>
      <c r="J17" s="3">
        <v>476</v>
      </c>
      <c r="K17" s="3">
        <v>4.2</v>
      </c>
    </row>
    <row r="18" spans="1:11" x14ac:dyDescent="0.35">
      <c r="A18" s="3">
        <v>2007</v>
      </c>
      <c r="B18" s="3">
        <v>27.3</v>
      </c>
      <c r="C18" s="3">
        <v>110.9</v>
      </c>
      <c r="D18" s="3">
        <v>0.8</v>
      </c>
      <c r="E18" s="3">
        <v>4.0999999999999996</v>
      </c>
      <c r="G18" s="3">
        <v>2007</v>
      </c>
      <c r="H18" s="3">
        <v>13986</v>
      </c>
      <c r="I18" s="3">
        <v>56790</v>
      </c>
      <c r="J18" s="3">
        <v>386</v>
      </c>
      <c r="K18" s="3">
        <v>4.0999999999999996</v>
      </c>
    </row>
    <row r="19" spans="1:11" x14ac:dyDescent="0.35">
      <c r="A19" s="3">
        <v>2006</v>
      </c>
      <c r="B19" s="3">
        <v>28.2</v>
      </c>
      <c r="C19" s="3">
        <v>117.3</v>
      </c>
      <c r="D19" s="3">
        <v>0.8</v>
      </c>
      <c r="E19" s="3">
        <v>4.2</v>
      </c>
      <c r="G19" s="3">
        <v>2006</v>
      </c>
      <c r="H19" s="3">
        <v>14447</v>
      </c>
      <c r="I19" s="3">
        <v>60061</v>
      </c>
      <c r="J19" s="3">
        <v>424</v>
      </c>
      <c r="K19" s="3">
        <v>4.2</v>
      </c>
    </row>
    <row r="20" spans="1:11" x14ac:dyDescent="0.35">
      <c r="A20" s="3">
        <v>2005</v>
      </c>
      <c r="B20" s="3">
        <v>28.1</v>
      </c>
      <c r="C20" s="3">
        <v>112.5</v>
      </c>
      <c r="D20" s="3">
        <v>0.8</v>
      </c>
      <c r="E20" s="3">
        <v>4</v>
      </c>
      <c r="G20" s="3">
        <v>2005</v>
      </c>
      <c r="H20" s="3">
        <v>14375</v>
      </c>
      <c r="I20" s="3">
        <v>57583</v>
      </c>
      <c r="J20" s="3">
        <v>431</v>
      </c>
      <c r="K20" s="3">
        <v>4</v>
      </c>
    </row>
    <row r="21" spans="1:11" x14ac:dyDescent="0.35">
      <c r="A21" s="3">
        <v>2004</v>
      </c>
      <c r="B21" s="3">
        <v>28.2</v>
      </c>
      <c r="C21" s="3">
        <v>116.6</v>
      </c>
      <c r="D21" s="3">
        <v>0.8</v>
      </c>
      <c r="E21" s="3">
        <v>4.0999999999999996</v>
      </c>
      <c r="G21" s="3">
        <v>2004</v>
      </c>
      <c r="H21" s="3">
        <v>14428</v>
      </c>
      <c r="I21" s="3">
        <v>59709</v>
      </c>
      <c r="J21" s="3">
        <v>416</v>
      </c>
      <c r="K21" s="3">
        <v>4.0999999999999996</v>
      </c>
    </row>
    <row r="22" spans="1:11" x14ac:dyDescent="0.35">
      <c r="A22" s="3">
        <v>2003</v>
      </c>
      <c r="B22" s="3">
        <v>28.3</v>
      </c>
      <c r="C22" s="3">
        <v>117.9</v>
      </c>
      <c r="D22" s="3">
        <v>0.8</v>
      </c>
      <c r="E22" s="3">
        <v>4.2</v>
      </c>
      <c r="G22" s="3">
        <v>2003</v>
      </c>
      <c r="H22" s="3">
        <v>14508</v>
      </c>
      <c r="I22" s="3">
        <v>60341</v>
      </c>
      <c r="J22" s="3">
        <v>427</v>
      </c>
      <c r="K22" s="3">
        <v>4.2</v>
      </c>
    </row>
    <row r="23" spans="1:11" x14ac:dyDescent="0.35">
      <c r="A23" s="3">
        <v>2002</v>
      </c>
      <c r="B23" s="3">
        <v>27.5</v>
      </c>
      <c r="C23" s="3">
        <v>116.1</v>
      </c>
      <c r="D23" s="3">
        <v>0.9</v>
      </c>
      <c r="E23" s="3">
        <v>4.2</v>
      </c>
      <c r="G23" s="3">
        <v>2002</v>
      </c>
      <c r="H23" s="3">
        <v>14102</v>
      </c>
      <c r="I23" s="3">
        <v>59459</v>
      </c>
      <c r="J23" s="3">
        <v>460</v>
      </c>
      <c r="K23" s="3">
        <v>4.2</v>
      </c>
    </row>
    <row r="24" spans="1:11" x14ac:dyDescent="0.35">
      <c r="A24" s="3">
        <v>2001</v>
      </c>
      <c r="B24" s="3">
        <v>27.6</v>
      </c>
      <c r="C24" s="3">
        <v>111.8</v>
      </c>
      <c r="D24" s="3">
        <v>0.7</v>
      </c>
      <c r="E24" s="3">
        <v>4.0999999999999996</v>
      </c>
      <c r="G24" s="3">
        <v>2001</v>
      </c>
      <c r="H24" s="3">
        <v>13666</v>
      </c>
      <c r="I24" s="3">
        <v>55440</v>
      </c>
      <c r="J24" s="3">
        <v>365</v>
      </c>
      <c r="K24" s="3">
        <v>4.0999999999999996</v>
      </c>
    </row>
    <row r="25" spans="1:11" x14ac:dyDescent="0.35">
      <c r="A25" s="3">
        <v>2000</v>
      </c>
      <c r="B25" s="3">
        <v>27.6</v>
      </c>
      <c r="C25" s="3">
        <v>112.6</v>
      </c>
      <c r="D25" s="3">
        <v>0.8</v>
      </c>
      <c r="E25" s="3">
        <v>4.0999999999999996</v>
      </c>
      <c r="G25" s="3">
        <v>2000</v>
      </c>
      <c r="H25" s="3">
        <v>13677</v>
      </c>
      <c r="I25" s="3">
        <v>55829</v>
      </c>
      <c r="J25" s="3">
        <v>412</v>
      </c>
      <c r="K25" s="3">
        <v>4.0999999999999996</v>
      </c>
    </row>
    <row r="26" spans="1:11" x14ac:dyDescent="0.35">
      <c r="A26" s="3">
        <v>1999</v>
      </c>
      <c r="B26" s="3">
        <v>27.3</v>
      </c>
      <c r="C26" s="3">
        <v>106.5</v>
      </c>
      <c r="D26" s="3">
        <v>0.7</v>
      </c>
      <c r="E26" s="3">
        <v>3.9</v>
      </c>
      <c r="G26" s="3">
        <v>1999</v>
      </c>
      <c r="H26" s="3">
        <v>13548</v>
      </c>
      <c r="I26" s="3">
        <v>52819</v>
      </c>
      <c r="J26" s="3">
        <v>363</v>
      </c>
      <c r="K26" s="3">
        <v>3.9</v>
      </c>
    </row>
    <row r="27" spans="1:11" x14ac:dyDescent="0.35">
      <c r="A27" s="3">
        <v>1998</v>
      </c>
      <c r="B27" s="3">
        <v>28.3</v>
      </c>
      <c r="C27" s="3">
        <v>112.7</v>
      </c>
      <c r="D27" s="3">
        <v>0.8</v>
      </c>
      <c r="E27" s="3">
        <v>4</v>
      </c>
      <c r="G27" s="3">
        <v>1998</v>
      </c>
      <c r="H27" s="3">
        <v>13568</v>
      </c>
      <c r="I27" s="3">
        <v>54093</v>
      </c>
      <c r="J27" s="3">
        <v>379</v>
      </c>
      <c r="K27" s="3">
        <v>4</v>
      </c>
    </row>
    <row r="28" spans="1:11" x14ac:dyDescent="0.35">
      <c r="A28" s="3">
        <v>1997</v>
      </c>
      <c r="B28" s="3">
        <v>28.4</v>
      </c>
      <c r="C28" s="3">
        <v>113</v>
      </c>
      <c r="D28" s="3">
        <v>0.8</v>
      </c>
      <c r="E28" s="3">
        <v>4</v>
      </c>
      <c r="G28" s="3">
        <v>1997</v>
      </c>
      <c r="H28" s="3">
        <v>13639</v>
      </c>
      <c r="I28" s="3">
        <v>54260</v>
      </c>
      <c r="J28" s="3">
        <v>384</v>
      </c>
      <c r="K28" s="3">
        <v>4</v>
      </c>
    </row>
    <row r="29" spans="1:11" x14ac:dyDescent="0.35">
      <c r="A29" s="3">
        <v>1996</v>
      </c>
      <c r="B29" s="3">
        <v>28.3</v>
      </c>
      <c r="C29" s="3">
        <v>109</v>
      </c>
      <c r="D29" s="3">
        <v>0.8</v>
      </c>
      <c r="E29" s="3">
        <v>3.8</v>
      </c>
      <c r="G29" s="3">
        <v>1996</v>
      </c>
      <c r="H29" s="3">
        <v>13594</v>
      </c>
      <c r="I29" s="3">
        <v>52306</v>
      </c>
      <c r="J29" s="3">
        <v>364</v>
      </c>
      <c r="K29" s="3">
        <v>3.8</v>
      </c>
    </row>
    <row r="30" spans="1:11" x14ac:dyDescent="0.35">
      <c r="A30" s="3">
        <v>1995</v>
      </c>
      <c r="B30" s="3">
        <v>27.5</v>
      </c>
      <c r="C30" s="3">
        <v>108.1</v>
      </c>
      <c r="D30" s="3">
        <v>0.8</v>
      </c>
      <c r="E30" s="3">
        <v>3.9</v>
      </c>
      <c r="G30" s="3">
        <v>1995</v>
      </c>
      <c r="H30" s="3">
        <v>13199</v>
      </c>
      <c r="I30" s="3">
        <v>51886</v>
      </c>
      <c r="J30" s="3">
        <v>385</v>
      </c>
      <c r="K30" s="3">
        <v>3.9</v>
      </c>
    </row>
    <row r="31" spans="1:11" x14ac:dyDescent="0.35">
      <c r="A31" s="3">
        <v>1994</v>
      </c>
      <c r="B31" s="3">
        <v>28</v>
      </c>
      <c r="C31" s="3">
        <v>104.3</v>
      </c>
      <c r="D31" s="3">
        <v>0.8</v>
      </c>
      <c r="E31" s="3">
        <v>3.7</v>
      </c>
      <c r="G31" s="3">
        <v>1994</v>
      </c>
      <c r="H31" s="3">
        <v>12550</v>
      </c>
      <c r="I31" s="3">
        <v>46710</v>
      </c>
      <c r="J31" s="3">
        <v>340</v>
      </c>
      <c r="K31" s="3">
        <v>3.7</v>
      </c>
    </row>
    <row r="32" spans="1:11" ht="15" thickBot="1" x14ac:dyDescent="0.4">
      <c r="A32" s="9">
        <v>1993</v>
      </c>
      <c r="B32" s="9">
        <v>28.3</v>
      </c>
      <c r="C32" s="9">
        <v>110</v>
      </c>
      <c r="D32" s="9">
        <v>0.7</v>
      </c>
      <c r="E32" s="9">
        <v>3.9</v>
      </c>
      <c r="G32" s="9">
        <v>1993</v>
      </c>
      <c r="H32" s="9">
        <v>12684</v>
      </c>
      <c r="I32" s="9">
        <v>49295</v>
      </c>
      <c r="J32" s="9">
        <v>304</v>
      </c>
      <c r="K32" s="9">
        <v>3.9</v>
      </c>
    </row>
    <row r="33" spans="1:11" ht="29.5" customHeight="1" x14ac:dyDescent="0.35">
      <c r="A33" s="29" t="s">
        <v>66</v>
      </c>
      <c r="B33" s="11">
        <f>AVERAGE(B3:B32)</f>
        <v>27.383333333333329</v>
      </c>
      <c r="C33" s="11">
        <f>AVERAGE(C3:C32)</f>
        <v>113.14000000000001</v>
      </c>
      <c r="D33" s="11">
        <f>AVERAGE(D3:D32)</f>
        <v>0.81000000000000028</v>
      </c>
      <c r="E33" s="12">
        <f>AVERAGE(E3:E32)</f>
        <v>4.1366666666666667</v>
      </c>
      <c r="G33" s="18" t="s">
        <v>50</v>
      </c>
      <c r="H33" s="11">
        <f>AVERAGE(H3:H31)</f>
        <v>13832.655172413793</v>
      </c>
      <c r="I33" s="11">
        <f>AVERAGE(I3:I31)</f>
        <v>57332.620689655174</v>
      </c>
      <c r="J33" s="11">
        <f>AVERAGE(J3:J31)</f>
        <v>414.79310344827587</v>
      </c>
      <c r="K33" s="12">
        <f>AVERAGE(K3:K31)</f>
        <v>4.1448275862068966</v>
      </c>
    </row>
    <row r="34" spans="1:11" ht="29.5" customHeight="1" x14ac:dyDescent="0.35">
      <c r="A34" s="13" t="s">
        <v>52</v>
      </c>
      <c r="B34" s="4">
        <f>MIN(B3:B32)</f>
        <v>25.9</v>
      </c>
      <c r="C34" s="4">
        <f t="shared" ref="C34:E34" si="0">MIN(C3:C32)</f>
        <v>104.3</v>
      </c>
      <c r="D34" s="4">
        <f t="shared" si="0"/>
        <v>0.7</v>
      </c>
      <c r="E34" s="14">
        <f t="shared" si="0"/>
        <v>3.7</v>
      </c>
      <c r="G34" s="19" t="s">
        <v>51</v>
      </c>
      <c r="H34" s="4">
        <f>MIN(H3:H32)</f>
        <v>12550</v>
      </c>
      <c r="I34" s="4">
        <f t="shared" ref="I34:K34" si="1">MIN(I3:I32)</f>
        <v>46710</v>
      </c>
      <c r="J34" s="4">
        <f t="shared" si="1"/>
        <v>304</v>
      </c>
      <c r="K34" s="14">
        <f t="shared" si="1"/>
        <v>3.7</v>
      </c>
    </row>
    <row r="35" spans="1:11" ht="29.5" customHeight="1" x14ac:dyDescent="0.35">
      <c r="A35" s="13" t="s">
        <v>53</v>
      </c>
      <c r="B35" s="4">
        <f>MAX(B3:B32)</f>
        <v>28.4</v>
      </c>
      <c r="C35" s="4">
        <f t="shared" ref="C35:E35" si="2">MAX(C3:C32)</f>
        <v>121.6</v>
      </c>
      <c r="D35" s="4">
        <f t="shared" si="2"/>
        <v>1</v>
      </c>
      <c r="E35" s="14">
        <f t="shared" si="2"/>
        <v>4.5</v>
      </c>
      <c r="G35" s="19" t="s">
        <v>49</v>
      </c>
      <c r="H35" s="4">
        <f>MAX(H3:H32)</f>
        <v>14770</v>
      </c>
      <c r="I35" s="4">
        <f t="shared" ref="I35:K35" si="3">MAX(I3:I32)</f>
        <v>65894</v>
      </c>
      <c r="J35" s="4">
        <f t="shared" si="3"/>
        <v>532</v>
      </c>
      <c r="K35" s="14">
        <f t="shared" si="3"/>
        <v>4.5</v>
      </c>
    </row>
    <row r="36" spans="1:11" ht="29.5" customHeight="1" x14ac:dyDescent="0.35">
      <c r="A36" s="13" t="s">
        <v>54</v>
      </c>
      <c r="B36" s="4">
        <f>MEDIAN(B3:B32)</f>
        <v>27.4</v>
      </c>
      <c r="C36" s="4">
        <f t="shared" ref="C36:E36" si="4">MEDIAN(C3:C32)</f>
        <v>112.9</v>
      </c>
      <c r="D36" s="4">
        <f t="shared" si="4"/>
        <v>0.8</v>
      </c>
      <c r="E36" s="14">
        <f t="shared" si="4"/>
        <v>4.2</v>
      </c>
      <c r="G36" s="13" t="s">
        <v>67</v>
      </c>
      <c r="H36" s="4">
        <f>MEDIAN(H3:H32)</f>
        <v>13773.5</v>
      </c>
      <c r="I36" s="4">
        <f t="shared" ref="I36:K36" si="5">MEDIAN(I3:I32)</f>
        <v>57689</v>
      </c>
      <c r="J36" s="4">
        <f t="shared" si="5"/>
        <v>405.5</v>
      </c>
      <c r="K36" s="14">
        <f t="shared" si="5"/>
        <v>4.2</v>
      </c>
    </row>
    <row r="37" spans="1:11" ht="29.5" thickBot="1" x14ac:dyDescent="0.4">
      <c r="A37" s="15" t="s">
        <v>65</v>
      </c>
      <c r="B37" s="16">
        <f>COUNTIF(B3:B32,"&gt;27.4")</f>
        <v>15</v>
      </c>
      <c r="C37" s="16">
        <f>COUNTIF(C3:C32,"&gt;113.1")</f>
        <v>13</v>
      </c>
      <c r="D37" s="16">
        <f>COUNTIF(D3:D32,"&gt;.8")</f>
        <v>8</v>
      </c>
      <c r="E37" s="17">
        <f>COUNTIF(E3:E32,"&gt;4.1")</f>
        <v>16</v>
      </c>
      <c r="G37" s="15" t="s">
        <v>68</v>
      </c>
      <c r="H37" s="16">
        <f t="shared" ref="H37" si="6">COUNTIF(H3:H32,"&gt;13832.7")</f>
        <v>14</v>
      </c>
      <c r="I37" s="16">
        <f>COUNTIF(I3:I32,"&gt;57332.6")</f>
        <v>16</v>
      </c>
      <c r="J37" s="16">
        <f>COUNTIF(J3:J32,"&gt;414")</f>
        <v>13</v>
      </c>
      <c r="K37" s="17">
        <f>COUNTIF(K3:K32,"&gt;4.1")</f>
        <v>16</v>
      </c>
    </row>
    <row r="38" spans="1:11" x14ac:dyDescent="0.35">
      <c r="A38" s="2"/>
      <c r="B38" s="2"/>
      <c r="C38" s="2"/>
      <c r="D38" s="2"/>
      <c r="E38" s="2"/>
      <c r="H38" s="2"/>
      <c r="I38" s="2"/>
      <c r="J38" s="2"/>
      <c r="K38" s="2"/>
    </row>
    <row r="39" spans="1:11" x14ac:dyDescent="0.35">
      <c r="C39" s="2"/>
      <c r="D39" s="2"/>
      <c r="E39" s="2"/>
      <c r="H39" s="2"/>
      <c r="I39" s="2"/>
      <c r="J39" s="2"/>
      <c r="K39" s="2"/>
    </row>
    <row r="40" spans="1:11" x14ac:dyDescent="0.35">
      <c r="A40" s="2"/>
      <c r="B40" s="2"/>
      <c r="C40" s="2"/>
      <c r="D40" s="2"/>
      <c r="E40" s="2"/>
      <c r="H40" s="2"/>
      <c r="I40" s="2"/>
      <c r="J40" s="2"/>
      <c r="K40" s="2"/>
    </row>
    <row r="41" spans="1:11" x14ac:dyDescent="0.35">
      <c r="A41" s="2"/>
      <c r="B41" s="2"/>
      <c r="C41" s="2"/>
      <c r="D41" s="2"/>
      <c r="E41" s="2"/>
      <c r="H41" s="2"/>
      <c r="I41" s="2"/>
      <c r="J41" s="2"/>
      <c r="K41" s="2"/>
    </row>
    <row r="42" spans="1:11" x14ac:dyDescent="0.35">
      <c r="A42" s="2"/>
      <c r="B42" s="2"/>
      <c r="C42" s="2"/>
      <c r="D42" s="2"/>
      <c r="E42" s="2"/>
      <c r="H42" s="2"/>
      <c r="I42" s="2"/>
      <c r="J42" s="2"/>
      <c r="K42" s="2"/>
    </row>
    <row r="43" spans="1:11" x14ac:dyDescent="0.35">
      <c r="A43" s="2"/>
      <c r="B43" s="2"/>
      <c r="C43" s="2"/>
      <c r="D43" s="2"/>
      <c r="E43" s="2"/>
      <c r="H43" s="2"/>
      <c r="I43" s="2"/>
      <c r="J43" s="2"/>
      <c r="K43" s="2"/>
    </row>
    <row r="44" spans="1:11" x14ac:dyDescent="0.35">
      <c r="A44" s="2"/>
      <c r="B44" s="2"/>
      <c r="C44" s="2"/>
      <c r="D44" s="2"/>
      <c r="E44" s="2"/>
      <c r="H44" s="2"/>
      <c r="I44" s="2"/>
      <c r="J44" s="2"/>
      <c r="K44" s="2"/>
    </row>
    <row r="45" spans="1:11" x14ac:dyDescent="0.35">
      <c r="A45" s="2"/>
      <c r="B45" s="2"/>
      <c r="C45" s="2"/>
      <c r="D45" s="2"/>
      <c r="E45" s="2"/>
      <c r="H45" s="2"/>
      <c r="I45" s="2"/>
      <c r="J45" s="2"/>
      <c r="K45" s="2"/>
    </row>
    <row r="46" spans="1:11" x14ac:dyDescent="0.35">
      <c r="A46" s="2"/>
      <c r="B46" s="2"/>
      <c r="C46" s="2"/>
      <c r="D46" s="2"/>
      <c r="E46" s="2"/>
      <c r="H46" s="2"/>
      <c r="I46" s="2"/>
      <c r="J46" s="2"/>
      <c r="K46" s="2"/>
    </row>
    <row r="47" spans="1:11" x14ac:dyDescent="0.35">
      <c r="A47" s="2"/>
      <c r="B47" s="2"/>
      <c r="C47" s="2"/>
      <c r="D47" s="2"/>
      <c r="E47" s="2"/>
      <c r="H47" s="2"/>
      <c r="I47" s="2"/>
      <c r="J47" s="2"/>
      <c r="K47" s="2"/>
    </row>
    <row r="48" spans="1:11" x14ac:dyDescent="0.35">
      <c r="A48" s="2"/>
      <c r="B48" s="2"/>
      <c r="C48" s="2"/>
      <c r="D48" s="2"/>
      <c r="E48" s="2"/>
      <c r="H48" s="2"/>
      <c r="I48" s="2"/>
      <c r="J48" s="2"/>
      <c r="K48" s="2"/>
    </row>
    <row r="49" spans="1:11" x14ac:dyDescent="0.35">
      <c r="A49" s="2"/>
      <c r="B49" s="2"/>
      <c r="C49" s="2"/>
      <c r="D49" s="2"/>
      <c r="E49" s="2"/>
      <c r="H49" s="2"/>
      <c r="I49" s="2"/>
      <c r="J49" s="2"/>
      <c r="K49" s="2"/>
    </row>
    <row r="50" spans="1:11" x14ac:dyDescent="0.35">
      <c r="A50" s="2"/>
      <c r="B50" s="2"/>
      <c r="C50" s="2"/>
      <c r="D50" s="2"/>
      <c r="E50" s="2"/>
      <c r="H50" s="2"/>
      <c r="I50" s="2"/>
      <c r="J50" s="2"/>
      <c r="K50" s="2"/>
    </row>
    <row r="51" spans="1:11" x14ac:dyDescent="0.35">
      <c r="A51" s="2"/>
      <c r="B51" s="2"/>
      <c r="C51" s="2"/>
      <c r="D51" s="2"/>
      <c r="E51" s="2"/>
      <c r="H51" s="2"/>
      <c r="I51" s="2"/>
      <c r="J51" s="2"/>
      <c r="K51" s="2"/>
    </row>
    <row r="52" spans="1:11" x14ac:dyDescent="0.35">
      <c r="A52" s="2"/>
      <c r="B52" s="2"/>
      <c r="C52" s="2"/>
      <c r="D52" s="2"/>
      <c r="E52" s="2"/>
      <c r="H52" s="2"/>
      <c r="I52" s="2"/>
      <c r="J52" s="2"/>
      <c r="K52" s="2"/>
    </row>
    <row r="53" spans="1:11" x14ac:dyDescent="0.35">
      <c r="A53" s="2"/>
      <c r="B53" s="2"/>
      <c r="C53" s="2"/>
      <c r="D53" s="2"/>
      <c r="E53" s="2"/>
      <c r="H53" s="2"/>
      <c r="I53" s="2"/>
      <c r="J53" s="2"/>
      <c r="K53" s="2"/>
    </row>
    <row r="54" spans="1:11" x14ac:dyDescent="0.35">
      <c r="A54" s="2"/>
      <c r="B54" s="2"/>
      <c r="C54" s="2"/>
      <c r="D54" s="2"/>
      <c r="E54" s="2"/>
      <c r="H54" s="2"/>
      <c r="I54" s="2"/>
      <c r="J54" s="2"/>
      <c r="K54" s="2"/>
    </row>
    <row r="55" spans="1:11" x14ac:dyDescent="0.35">
      <c r="A55" s="2"/>
      <c r="B55" s="2"/>
      <c r="C55" s="2"/>
      <c r="D55" s="2"/>
      <c r="E55" s="2"/>
      <c r="H55" s="2"/>
      <c r="I55" s="2"/>
      <c r="J55" s="2"/>
      <c r="K55" s="2"/>
    </row>
    <row r="56" spans="1:11" x14ac:dyDescent="0.35">
      <c r="A56" s="2"/>
      <c r="B56" s="2"/>
      <c r="C56" s="2"/>
      <c r="D56" s="2"/>
      <c r="E56" s="2"/>
      <c r="H56" s="2"/>
      <c r="I56" s="2"/>
      <c r="J56" s="2"/>
      <c r="K56" s="2"/>
    </row>
    <row r="57" spans="1:11" x14ac:dyDescent="0.35">
      <c r="A57" s="2"/>
      <c r="B57" s="2"/>
      <c r="C57" s="2"/>
      <c r="D57" s="2"/>
      <c r="E57" s="2"/>
      <c r="H57" s="2"/>
      <c r="I57" s="2"/>
      <c r="J57" s="2"/>
      <c r="K57" s="2"/>
    </row>
    <row r="58" spans="1:11" x14ac:dyDescent="0.35">
      <c r="A58" s="2"/>
      <c r="B58" s="2"/>
      <c r="C58" s="2"/>
      <c r="D58" s="2"/>
      <c r="E58" s="2"/>
      <c r="H58" s="2"/>
      <c r="I58" s="2"/>
      <c r="J58" s="2"/>
      <c r="K58" s="2"/>
    </row>
    <row r="59" spans="1:11" x14ac:dyDescent="0.35">
      <c r="A59" s="2"/>
      <c r="B59" s="2"/>
      <c r="C59" s="2"/>
      <c r="D59" s="2"/>
      <c r="E59" s="2"/>
      <c r="H59" s="2"/>
      <c r="I59" s="2"/>
      <c r="J59" s="2"/>
      <c r="K59" s="2"/>
    </row>
    <row r="60" spans="1:11" x14ac:dyDescent="0.35">
      <c r="A60" s="2"/>
      <c r="B60" s="2"/>
      <c r="C60" s="2"/>
      <c r="D60" s="2"/>
      <c r="E60" s="2"/>
      <c r="H60" s="2"/>
      <c r="I60" s="2"/>
      <c r="J60" s="2"/>
      <c r="K60" s="2"/>
    </row>
    <row r="61" spans="1:11" x14ac:dyDescent="0.35">
      <c r="A61" s="2"/>
      <c r="B61" s="2"/>
      <c r="C61" s="2"/>
      <c r="D61" s="2"/>
      <c r="E61" s="2"/>
      <c r="H61" s="2"/>
      <c r="I61" s="2"/>
      <c r="J61" s="2"/>
      <c r="K61" s="2"/>
    </row>
    <row r="62" spans="1:11" x14ac:dyDescent="0.35">
      <c r="A62" s="2"/>
      <c r="B62" s="2"/>
      <c r="C62" s="2"/>
      <c r="D62" s="2"/>
      <c r="E62" s="2"/>
      <c r="H62" s="2"/>
      <c r="I62" s="2"/>
      <c r="J62" s="2"/>
      <c r="K62" s="2"/>
    </row>
    <row r="63" spans="1:11" x14ac:dyDescent="0.35">
      <c r="A63" s="2"/>
      <c r="B63" s="2"/>
      <c r="C63" s="2"/>
      <c r="D63" s="2"/>
      <c r="E63" s="2"/>
      <c r="H63" s="2"/>
      <c r="I63" s="2"/>
      <c r="J63" s="2"/>
      <c r="K63" s="2"/>
    </row>
    <row r="64" spans="1:11" x14ac:dyDescent="0.35">
      <c r="A64" s="2"/>
      <c r="B64" s="2"/>
      <c r="C64" s="2"/>
      <c r="D64" s="2"/>
      <c r="E64" s="2"/>
      <c r="H64" s="2"/>
      <c r="I64" s="2"/>
      <c r="J64" s="2"/>
      <c r="K64" s="2"/>
    </row>
    <row r="65" spans="1:11" x14ac:dyDescent="0.35">
      <c r="A65" s="2"/>
      <c r="B65" s="2"/>
      <c r="C65" s="2"/>
      <c r="D65" s="2"/>
      <c r="E65" s="2"/>
      <c r="H65" s="2"/>
      <c r="I65" s="2"/>
      <c r="J65" s="2"/>
      <c r="K65" s="2"/>
    </row>
    <row r="66" spans="1:11" x14ac:dyDescent="0.35">
      <c r="A66" s="2"/>
      <c r="B66" s="2"/>
      <c r="C66" s="2"/>
      <c r="D66" s="2"/>
      <c r="E66" s="2"/>
      <c r="H66" s="2"/>
      <c r="I66" s="2"/>
      <c r="J66" s="2"/>
      <c r="K66" s="2"/>
    </row>
    <row r="67" spans="1:11" x14ac:dyDescent="0.35">
      <c r="A67" s="2"/>
      <c r="B67" s="2"/>
      <c r="C67" s="2"/>
      <c r="D67" s="2"/>
      <c r="E67" s="2"/>
      <c r="H67" s="2"/>
      <c r="I67" s="2"/>
      <c r="J67" s="2"/>
      <c r="K67" s="2"/>
    </row>
    <row r="68" spans="1:11" x14ac:dyDescent="0.35">
      <c r="A68" s="2"/>
      <c r="B68" s="2"/>
      <c r="C68" s="2"/>
      <c r="D68" s="2"/>
      <c r="E68" s="2"/>
      <c r="H68" s="2"/>
      <c r="I68" s="2"/>
      <c r="J68" s="2"/>
      <c r="K68" s="2"/>
    </row>
    <row r="69" spans="1:11" x14ac:dyDescent="0.35">
      <c r="A69" s="2"/>
      <c r="B69" s="2"/>
      <c r="C69" s="2"/>
      <c r="D69" s="2"/>
      <c r="E69" s="2"/>
      <c r="H69" s="2"/>
      <c r="I69" s="2"/>
      <c r="J69" s="2"/>
      <c r="K69" s="2"/>
    </row>
    <row r="70" spans="1:11" x14ac:dyDescent="0.35">
      <c r="A70" s="2"/>
      <c r="B70" s="2"/>
      <c r="C70" s="2"/>
      <c r="D70" s="2"/>
      <c r="E70" s="2"/>
      <c r="H70" s="2"/>
      <c r="I70" s="2"/>
      <c r="J70" s="2"/>
      <c r="K70" s="2"/>
    </row>
    <row r="71" spans="1:11" x14ac:dyDescent="0.35">
      <c r="A71" s="2"/>
      <c r="B71" s="2"/>
      <c r="C71" s="2"/>
      <c r="D71" s="2"/>
      <c r="E71" s="2"/>
      <c r="H71" s="2"/>
      <c r="I71" s="2"/>
      <c r="J71" s="2"/>
      <c r="K71" s="2"/>
    </row>
    <row r="72" spans="1:11" x14ac:dyDescent="0.35">
      <c r="A72" s="2"/>
      <c r="B72" s="2"/>
      <c r="C72" s="2"/>
      <c r="D72" s="2"/>
      <c r="E72" s="2"/>
      <c r="H72" s="2"/>
      <c r="I72" s="2"/>
      <c r="J72" s="2"/>
      <c r="K72" s="2"/>
    </row>
    <row r="73" spans="1:11" x14ac:dyDescent="0.35">
      <c r="A73" s="2"/>
      <c r="B73" s="2"/>
      <c r="C73" s="2"/>
      <c r="D73" s="2"/>
      <c r="E73" s="2"/>
      <c r="H73" s="2"/>
      <c r="I73" s="2"/>
      <c r="J73" s="2"/>
      <c r="K73" s="2"/>
    </row>
    <row r="74" spans="1:11" x14ac:dyDescent="0.35">
      <c r="A74" s="2"/>
      <c r="B74" s="2"/>
      <c r="C74" s="2"/>
      <c r="D74" s="2"/>
      <c r="E74" s="2"/>
      <c r="H74" s="2"/>
      <c r="I74" s="2"/>
      <c r="J74" s="2"/>
      <c r="K74" s="2"/>
    </row>
    <row r="75" spans="1:11" x14ac:dyDescent="0.35">
      <c r="A75" s="2"/>
      <c r="B75" s="2"/>
      <c r="C75" s="2"/>
      <c r="D75" s="2"/>
      <c r="E75" s="2"/>
      <c r="H75" s="2"/>
      <c r="I75" s="2"/>
      <c r="J75" s="2"/>
      <c r="K75" s="2"/>
    </row>
    <row r="76" spans="1:11" x14ac:dyDescent="0.35">
      <c r="A76" s="2"/>
      <c r="B76" s="2"/>
      <c r="C76" s="2"/>
      <c r="D76" s="2"/>
      <c r="E76" s="2"/>
      <c r="H76" s="2"/>
      <c r="I76" s="2"/>
      <c r="J76" s="2"/>
      <c r="K76" s="2"/>
    </row>
    <row r="77" spans="1:11" x14ac:dyDescent="0.35">
      <c r="A77" s="2"/>
      <c r="B77" s="2"/>
      <c r="C77" s="2"/>
      <c r="D77" s="2"/>
      <c r="E77" s="2"/>
      <c r="H77" s="2"/>
      <c r="I77" s="2"/>
      <c r="J77" s="2"/>
      <c r="K77" s="2"/>
    </row>
    <row r="78" spans="1:11" x14ac:dyDescent="0.35">
      <c r="A78" s="2"/>
      <c r="B78" s="2"/>
      <c r="C78" s="2"/>
      <c r="D78" s="2"/>
      <c r="E78" s="2"/>
      <c r="H78" s="2"/>
      <c r="I78" s="2"/>
      <c r="J78" s="2"/>
      <c r="K78" s="2"/>
    </row>
    <row r="79" spans="1:11" x14ac:dyDescent="0.35">
      <c r="A79" s="2"/>
      <c r="B79" s="2"/>
      <c r="C79" s="2"/>
      <c r="D79" s="2"/>
      <c r="E79" s="2"/>
      <c r="H79" s="2"/>
      <c r="I79" s="2"/>
      <c r="J79" s="2"/>
      <c r="K79" s="2"/>
    </row>
    <row r="80" spans="1:11" x14ac:dyDescent="0.35">
      <c r="A80" s="2"/>
      <c r="B80" s="2"/>
      <c r="C80" s="2"/>
      <c r="D80" s="2"/>
      <c r="E80" s="2"/>
      <c r="H80" s="2"/>
      <c r="I80" s="2"/>
      <c r="J80" s="2"/>
      <c r="K80" s="2"/>
    </row>
    <row r="81" spans="1:11" x14ac:dyDescent="0.35">
      <c r="A81" s="2"/>
      <c r="B81" s="2"/>
      <c r="C81" s="2"/>
      <c r="D81" s="2"/>
      <c r="E81" s="2"/>
      <c r="H81" s="2"/>
      <c r="I81" s="2"/>
      <c r="J81" s="2"/>
      <c r="K81" s="2"/>
    </row>
    <row r="82" spans="1:11" x14ac:dyDescent="0.35">
      <c r="A82" s="2"/>
      <c r="B82" s="2"/>
      <c r="C82" s="2"/>
      <c r="D82" s="2"/>
      <c r="E82" s="2"/>
      <c r="H82" s="2"/>
      <c r="I82" s="2"/>
      <c r="J82" s="2"/>
      <c r="K82" s="2"/>
    </row>
    <row r="83" spans="1:11" x14ac:dyDescent="0.35">
      <c r="A83" s="2"/>
      <c r="B83" s="2"/>
      <c r="C83" s="2"/>
      <c r="D83" s="2"/>
      <c r="E83" s="2"/>
      <c r="H83" s="2"/>
      <c r="I83" s="2"/>
      <c r="J83" s="2"/>
      <c r="K83" s="2"/>
    </row>
    <row r="84" spans="1:11" x14ac:dyDescent="0.35">
      <c r="A84" s="2"/>
      <c r="B84" s="2"/>
      <c r="C84" s="2"/>
      <c r="D84" s="2"/>
      <c r="E84" s="2"/>
      <c r="H84" s="2"/>
      <c r="I84" s="2"/>
      <c r="J84" s="2"/>
      <c r="K84" s="2"/>
    </row>
    <row r="85" spans="1:11" x14ac:dyDescent="0.35">
      <c r="A85" s="2"/>
      <c r="B85" s="2"/>
      <c r="C85" s="2"/>
      <c r="D85" s="2"/>
      <c r="E85" s="2"/>
      <c r="H85" s="2"/>
      <c r="I85" s="2"/>
      <c r="J85" s="2"/>
      <c r="K85" s="2"/>
    </row>
    <row r="86" spans="1:11" x14ac:dyDescent="0.35">
      <c r="A86" s="2"/>
      <c r="B86" s="2"/>
      <c r="C86" s="2"/>
      <c r="D86" s="2"/>
      <c r="E86" s="2"/>
      <c r="H86" s="2"/>
      <c r="I86" s="2"/>
      <c r="J86" s="2"/>
      <c r="K86" s="2"/>
    </row>
    <row r="87" spans="1:11" x14ac:dyDescent="0.35">
      <c r="A87" s="2"/>
      <c r="B87" s="2"/>
      <c r="C87" s="2"/>
      <c r="D87" s="2"/>
      <c r="E87" s="2"/>
      <c r="H87" s="2"/>
      <c r="I87" s="2"/>
      <c r="J87" s="2"/>
      <c r="K87" s="2"/>
    </row>
    <row r="88" spans="1:11" x14ac:dyDescent="0.35">
      <c r="A88" s="2"/>
      <c r="B88" s="2"/>
      <c r="C88" s="2"/>
      <c r="D88" s="2"/>
      <c r="E88" s="2"/>
      <c r="H88" s="2"/>
      <c r="I88" s="2"/>
      <c r="J88" s="2"/>
      <c r="K88" s="2"/>
    </row>
    <row r="89" spans="1:11" x14ac:dyDescent="0.35">
      <c r="A89" s="2"/>
      <c r="B89" s="2"/>
      <c r="C89" s="2"/>
      <c r="D89" s="2"/>
      <c r="E89" s="2"/>
      <c r="H89" s="2"/>
      <c r="I89" s="2"/>
      <c r="J89" s="2"/>
      <c r="K89" s="2"/>
    </row>
    <row r="90" spans="1:11" x14ac:dyDescent="0.35">
      <c r="A90" s="2"/>
      <c r="B90" s="2"/>
      <c r="C90" s="2"/>
      <c r="D90" s="2"/>
      <c r="E90" s="2"/>
      <c r="H90" s="2"/>
      <c r="I90" s="2"/>
      <c r="J90" s="2"/>
      <c r="K90" s="2"/>
    </row>
    <row r="91" spans="1:11" x14ac:dyDescent="0.35">
      <c r="A91" s="2"/>
      <c r="B91" s="2"/>
      <c r="C91" s="2"/>
      <c r="D91" s="2"/>
      <c r="E91" s="2"/>
      <c r="H91" s="2"/>
      <c r="I91" s="2"/>
      <c r="J91" s="2"/>
      <c r="K91" s="2"/>
    </row>
    <row r="92" spans="1:11" x14ac:dyDescent="0.35">
      <c r="A92" s="2"/>
      <c r="B92" s="2"/>
      <c r="C92" s="2"/>
      <c r="D92" s="2"/>
      <c r="E92" s="2"/>
      <c r="H92" s="2"/>
      <c r="I92" s="2"/>
      <c r="J92" s="2"/>
      <c r="K92" s="2"/>
    </row>
    <row r="93" spans="1:11" x14ac:dyDescent="0.35">
      <c r="A93" s="2"/>
      <c r="B93" s="2"/>
      <c r="C93" s="2"/>
      <c r="D93" s="2"/>
      <c r="E93" s="2"/>
      <c r="H93" s="2"/>
      <c r="I93" s="2"/>
      <c r="J93" s="2"/>
      <c r="K93" s="2"/>
    </row>
    <row r="94" spans="1:11" x14ac:dyDescent="0.35">
      <c r="A94" s="2"/>
      <c r="B94" s="2"/>
      <c r="C94" s="2"/>
      <c r="D94" s="2"/>
      <c r="E94" s="2"/>
      <c r="H94" s="2"/>
      <c r="I94" s="2"/>
      <c r="J94" s="2"/>
      <c r="K94" s="2"/>
    </row>
    <row r="95" spans="1:11" x14ac:dyDescent="0.35">
      <c r="A95" s="2"/>
      <c r="B95" s="2"/>
      <c r="C95" s="2"/>
      <c r="D95" s="2"/>
      <c r="E95" s="2"/>
      <c r="H95" s="2"/>
      <c r="I95" s="2"/>
      <c r="J95" s="2"/>
      <c r="K95" s="2"/>
    </row>
    <row r="96" spans="1:11" x14ac:dyDescent="0.35">
      <c r="A96" s="2"/>
      <c r="B96" s="2"/>
      <c r="C96" s="2"/>
      <c r="D96" s="2"/>
      <c r="E96" s="2"/>
      <c r="H96" s="2"/>
      <c r="I96" s="2"/>
      <c r="J96" s="2"/>
      <c r="K96" s="2"/>
    </row>
    <row r="97" spans="1:11" x14ac:dyDescent="0.35">
      <c r="A97" s="2"/>
      <c r="B97" s="2"/>
      <c r="C97" s="2"/>
      <c r="D97" s="2"/>
      <c r="E97" s="2"/>
      <c r="H97" s="2"/>
      <c r="I97" s="2"/>
      <c r="J97" s="2"/>
      <c r="K97" s="2"/>
    </row>
    <row r="98" spans="1:11" x14ac:dyDescent="0.35">
      <c r="A98" s="2"/>
      <c r="B98" s="2"/>
      <c r="C98" s="2"/>
      <c r="D98" s="2"/>
      <c r="E98" s="2"/>
      <c r="H98" s="2"/>
      <c r="I98" s="2"/>
      <c r="J98" s="2"/>
      <c r="K98" s="2"/>
    </row>
    <row r="99" spans="1:11" x14ac:dyDescent="0.35">
      <c r="A99" s="2"/>
      <c r="B99" s="2"/>
      <c r="C99" s="2"/>
      <c r="D99" s="2"/>
      <c r="E99" s="2"/>
      <c r="H99" s="2"/>
      <c r="I99" s="2"/>
      <c r="J99" s="2"/>
      <c r="K99" s="2"/>
    </row>
    <row r="100" spans="1:11" x14ac:dyDescent="0.35">
      <c r="A100" s="2"/>
      <c r="B100" s="2"/>
      <c r="C100" s="2"/>
      <c r="D100" s="2"/>
      <c r="E100" s="2"/>
      <c r="H100" s="2"/>
      <c r="I100" s="2"/>
      <c r="J100" s="2"/>
      <c r="K100" s="2"/>
    </row>
    <row r="101" spans="1:11" x14ac:dyDescent="0.35">
      <c r="A101" s="2"/>
      <c r="B101" s="2"/>
      <c r="C101" s="2"/>
      <c r="D101" s="2"/>
      <c r="E101" s="2"/>
      <c r="H101" s="2"/>
      <c r="I101" s="2"/>
      <c r="J101" s="2"/>
      <c r="K101" s="2"/>
    </row>
    <row r="102" spans="1:11" x14ac:dyDescent="0.35">
      <c r="A102" s="2"/>
      <c r="B102" s="2"/>
      <c r="C102" s="2"/>
      <c r="D102" s="2"/>
      <c r="E102" s="2"/>
      <c r="H102" s="2"/>
      <c r="I102" s="2"/>
      <c r="J102" s="2"/>
      <c r="K102" s="2"/>
    </row>
    <row r="103" spans="1:11" x14ac:dyDescent="0.35">
      <c r="A103" s="2"/>
      <c r="B103" s="2"/>
      <c r="C103" s="2"/>
      <c r="D103" s="2"/>
      <c r="E103" s="2"/>
      <c r="H103" s="2"/>
      <c r="I103" s="2"/>
      <c r="J103" s="2"/>
      <c r="K103" s="2"/>
    </row>
  </sheetData>
  <autoFilter ref="A2:E2" xr:uid="{00000000-0009-0000-0000-000002000000}"/>
  <mergeCells count="2">
    <mergeCell ref="A1:E1"/>
    <mergeCell ref="G1:K1"/>
  </mergeCells>
  <pageMargins left="0.7" right="0.7" top="0.75" bottom="0.75" header="0.3" footer="0.3"/>
  <pageSetup scale="99" orientation="portrait" horizontalDpi="4294967293" verticalDpi="0" r:id="rId1"/>
  <headerFooter>
    <oddFooter>&amp;CTyler Black
Business Analytics - Descriptive Analysis Summary</oddFooter>
  </headerFooter>
  <colBreaks count="1" manualBreakCount="1">
    <brk id="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4"/>
  <sheetViews>
    <sheetView workbookViewId="0">
      <selection activeCell="D3" sqref="A3:AE104"/>
    </sheetView>
  </sheetViews>
  <sheetFormatPr defaultRowHeight="14.5" x14ac:dyDescent="0.35"/>
  <cols>
    <col min="1" max="1" width="7.453125" bestFit="1" customWidth="1"/>
    <col min="2" max="2" width="9.08984375" bestFit="1" customWidth="1"/>
    <col min="3" max="3" width="8.81640625" bestFit="1" customWidth="1"/>
    <col min="4" max="4" width="7.36328125" bestFit="1" customWidth="1"/>
    <col min="5" max="5" width="8.26953125" bestFit="1" customWidth="1"/>
    <col min="6" max="6" width="7.81640625" bestFit="1" customWidth="1"/>
    <col min="7" max="7" width="8.26953125" bestFit="1" customWidth="1"/>
    <col min="8" max="8" width="7.7265625" bestFit="1" customWidth="1"/>
    <col min="9" max="9" width="7.08984375" bestFit="1" customWidth="1"/>
    <col min="10" max="11" width="9.1796875" bestFit="1" customWidth="1"/>
    <col min="12" max="12" width="8" bestFit="1" customWidth="1"/>
    <col min="13" max="13" width="8.26953125" bestFit="1" customWidth="1"/>
    <col min="14" max="14" width="7.6328125" bestFit="1" customWidth="1"/>
    <col min="15" max="15" width="7.7265625" bestFit="1" customWidth="1"/>
    <col min="16" max="16" width="9.6328125" bestFit="1" customWidth="1"/>
    <col min="17" max="17" width="9.1796875" bestFit="1" customWidth="1"/>
    <col min="18" max="18" width="8" bestFit="1" customWidth="1"/>
    <col min="19" max="19" width="8.26953125" bestFit="1" customWidth="1"/>
    <col min="20" max="20" width="7.6328125" bestFit="1" customWidth="1"/>
    <col min="21" max="21" width="8.36328125" bestFit="1" customWidth="1"/>
    <col min="22" max="22" width="9.1796875" bestFit="1" customWidth="1"/>
    <col min="23" max="23" width="8.54296875" bestFit="1" customWidth="1"/>
    <col min="24" max="24" width="8.26953125" bestFit="1" customWidth="1"/>
    <col min="25" max="25" width="9.90625" bestFit="1" customWidth="1"/>
    <col min="26" max="26" width="8.36328125" bestFit="1" customWidth="1"/>
    <col min="27" max="27" width="8.54296875" bestFit="1" customWidth="1"/>
    <col min="28" max="28" width="9.1796875" bestFit="1" customWidth="1"/>
    <col min="29" max="29" width="9.6328125" bestFit="1" customWidth="1"/>
    <col min="30" max="30" width="8.26953125" bestFit="1" customWidth="1"/>
    <col min="31" max="31" width="8" bestFit="1" customWidth="1"/>
  </cols>
  <sheetData>
    <row r="1" spans="1:31" ht="14.5" customHeight="1" x14ac:dyDescent="0.35">
      <c r="A1" s="38"/>
      <c r="B1" s="38"/>
      <c r="C1" s="38"/>
      <c r="D1" s="1"/>
      <c r="E1" s="1"/>
      <c r="F1" s="38" t="s">
        <v>0</v>
      </c>
      <c r="G1" s="38"/>
      <c r="H1" s="38"/>
      <c r="I1" s="1"/>
      <c r="J1" s="1"/>
      <c r="K1" s="38" t="s">
        <v>1</v>
      </c>
      <c r="L1" s="38"/>
      <c r="M1" s="38"/>
      <c r="N1" s="38"/>
      <c r="O1" s="38"/>
      <c r="P1" s="38"/>
      <c r="Q1" s="38"/>
      <c r="R1" s="38" t="s">
        <v>2</v>
      </c>
      <c r="S1" s="38"/>
      <c r="T1" s="38"/>
      <c r="U1" s="38"/>
      <c r="V1" s="38"/>
      <c r="W1" s="38" t="s">
        <v>3</v>
      </c>
      <c r="X1" s="38"/>
      <c r="Y1" s="38"/>
      <c r="Z1" s="38"/>
      <c r="AA1" s="38"/>
      <c r="AB1" s="38"/>
      <c r="AC1" s="38" t="s">
        <v>4</v>
      </c>
      <c r="AD1" s="38"/>
      <c r="AE1" s="38"/>
    </row>
    <row r="2" spans="1:31" x14ac:dyDescent="0.35">
      <c r="A2" s="1" t="s">
        <v>5</v>
      </c>
      <c r="B2" s="1" t="s">
        <v>6</v>
      </c>
      <c r="C2" s="1" t="s">
        <v>7</v>
      </c>
      <c r="D2" s="1" t="s">
        <v>8</v>
      </c>
      <c r="E2" s="1" t="s">
        <v>9</v>
      </c>
      <c r="F2" s="1" t="s">
        <v>10</v>
      </c>
      <c r="G2" s="1" t="s">
        <v>11</v>
      </c>
      <c r="H2" s="1" t="s">
        <v>12</v>
      </c>
      <c r="I2" s="1" t="s">
        <v>13</v>
      </c>
      <c r="J2" s="1" t="s">
        <v>14</v>
      </c>
      <c r="K2" s="1" t="s">
        <v>15</v>
      </c>
      <c r="L2" s="1" t="s">
        <v>16</v>
      </c>
      <c r="M2" s="1" t="s">
        <v>9</v>
      </c>
      <c r="N2" s="1" t="s">
        <v>17</v>
      </c>
      <c r="O2" s="1" t="s">
        <v>18</v>
      </c>
      <c r="P2" s="1" t="s">
        <v>19</v>
      </c>
      <c r="Q2" s="1" t="s">
        <v>14</v>
      </c>
      <c r="R2" s="1" t="s">
        <v>16</v>
      </c>
      <c r="S2" s="1" t="s">
        <v>9</v>
      </c>
      <c r="T2" s="1" t="s">
        <v>17</v>
      </c>
      <c r="U2" s="1" t="s">
        <v>20</v>
      </c>
      <c r="V2" s="1" t="s">
        <v>14</v>
      </c>
      <c r="W2" s="1" t="s">
        <v>21</v>
      </c>
      <c r="X2" s="1" t="s">
        <v>9</v>
      </c>
      <c r="Y2" s="1" t="s">
        <v>22</v>
      </c>
      <c r="Z2" s="1" t="s">
        <v>23</v>
      </c>
      <c r="AA2" s="1" t="s">
        <v>24</v>
      </c>
      <c r="AB2" s="1" t="s">
        <v>25</v>
      </c>
      <c r="AC2" s="1" t="s">
        <v>26</v>
      </c>
      <c r="AD2" s="1" t="s">
        <v>9</v>
      </c>
      <c r="AE2" s="1" t="s">
        <v>27</v>
      </c>
    </row>
    <row r="3" spans="1:31" x14ac:dyDescent="0.35">
      <c r="A3" s="1">
        <v>1</v>
      </c>
      <c r="B3" s="2">
        <v>2023</v>
      </c>
      <c r="C3" s="2">
        <v>32</v>
      </c>
      <c r="D3" s="2">
        <v>21.7</v>
      </c>
      <c r="E3" s="2">
        <v>329.7</v>
      </c>
      <c r="F3" s="2">
        <v>63.5</v>
      </c>
      <c r="G3" s="2">
        <v>5.2</v>
      </c>
      <c r="H3" s="2">
        <v>1.3</v>
      </c>
      <c r="I3" s="2">
        <v>0.5</v>
      </c>
      <c r="J3" s="2">
        <v>19.5</v>
      </c>
      <c r="K3" s="2">
        <v>22.2</v>
      </c>
      <c r="L3" s="2">
        <v>34.1</v>
      </c>
      <c r="M3" s="2">
        <v>218.6</v>
      </c>
      <c r="N3" s="2">
        <v>1.3</v>
      </c>
      <c r="O3" s="2">
        <v>0.8</v>
      </c>
      <c r="P3" s="2">
        <v>5.9</v>
      </c>
      <c r="Q3" s="2">
        <v>11.2</v>
      </c>
      <c r="R3" s="2">
        <v>26.7</v>
      </c>
      <c r="S3" s="2">
        <v>111.1</v>
      </c>
      <c r="T3" s="2">
        <v>0.8</v>
      </c>
      <c r="U3" s="2">
        <v>4.2</v>
      </c>
      <c r="V3" s="2">
        <v>6.4</v>
      </c>
      <c r="W3" s="2">
        <v>6.3</v>
      </c>
      <c r="X3" s="2">
        <v>52</v>
      </c>
      <c r="Y3" s="2">
        <v>2</v>
      </c>
      <c r="Z3" s="2">
        <v>11</v>
      </c>
      <c r="AA3" s="2">
        <v>36.200000000000003</v>
      </c>
      <c r="AB3" s="2">
        <v>11.7</v>
      </c>
      <c r="AC3" s="2">
        <v>5.97</v>
      </c>
      <c r="AD3" s="2">
        <v>30</v>
      </c>
      <c r="AE3" s="2">
        <v>1.87</v>
      </c>
    </row>
    <row r="4" spans="1:31" x14ac:dyDescent="0.35">
      <c r="A4" s="1">
        <v>2</v>
      </c>
      <c r="B4" s="2">
        <v>2022</v>
      </c>
      <c r="C4" s="2">
        <v>32</v>
      </c>
      <c r="D4" s="2">
        <v>21.9</v>
      </c>
      <c r="E4" s="2">
        <v>340.1</v>
      </c>
      <c r="F4" s="2">
        <v>63</v>
      </c>
      <c r="G4" s="2">
        <v>5.4</v>
      </c>
      <c r="H4" s="2">
        <v>1.3</v>
      </c>
      <c r="I4" s="2">
        <v>0.5</v>
      </c>
      <c r="J4" s="2">
        <v>19.7</v>
      </c>
      <c r="K4" s="2">
        <v>21.4</v>
      </c>
      <c r="L4" s="2">
        <v>33.299999999999997</v>
      </c>
      <c r="M4" s="2">
        <v>218.5</v>
      </c>
      <c r="N4" s="2">
        <v>1.4</v>
      </c>
      <c r="O4" s="2">
        <v>0.8</v>
      </c>
      <c r="P4" s="2">
        <v>6.1</v>
      </c>
      <c r="Q4" s="2">
        <v>11.2</v>
      </c>
      <c r="R4" s="2">
        <v>27.3</v>
      </c>
      <c r="S4" s="2">
        <v>121.6</v>
      </c>
      <c r="T4" s="2">
        <v>0.9</v>
      </c>
      <c r="U4" s="2">
        <v>4.5</v>
      </c>
      <c r="V4" s="2">
        <v>6.8</v>
      </c>
      <c r="W4" s="2">
        <v>5.6</v>
      </c>
      <c r="X4" s="2">
        <v>46.1</v>
      </c>
      <c r="Y4" s="2">
        <v>1.6</v>
      </c>
      <c r="Z4" s="2">
        <v>10.9</v>
      </c>
      <c r="AA4" s="2">
        <v>36.200000000000003</v>
      </c>
      <c r="AB4" s="2">
        <v>11.3</v>
      </c>
      <c r="AC4" s="2">
        <v>5.95</v>
      </c>
      <c r="AD4" s="2">
        <v>31.1</v>
      </c>
      <c r="AE4" s="2">
        <v>1.92</v>
      </c>
    </row>
    <row r="5" spans="1:31" x14ac:dyDescent="0.35">
      <c r="A5" s="1">
        <v>3</v>
      </c>
      <c r="B5" s="2">
        <v>2021</v>
      </c>
      <c r="C5" s="2">
        <v>32</v>
      </c>
      <c r="D5" s="2">
        <v>23</v>
      </c>
      <c r="E5" s="2">
        <v>343.6</v>
      </c>
      <c r="F5" s="2">
        <v>63.3</v>
      </c>
      <c r="G5" s="2">
        <v>5.4</v>
      </c>
      <c r="H5" s="2">
        <v>1.3</v>
      </c>
      <c r="I5" s="2">
        <v>0.5</v>
      </c>
      <c r="J5" s="2">
        <v>20.3</v>
      </c>
      <c r="K5" s="2">
        <v>22.3</v>
      </c>
      <c r="L5" s="2">
        <v>34.4</v>
      </c>
      <c r="M5" s="2">
        <v>228.3</v>
      </c>
      <c r="N5" s="2">
        <v>1.5</v>
      </c>
      <c r="O5" s="2">
        <v>0.8</v>
      </c>
      <c r="P5" s="2">
        <v>6.2</v>
      </c>
      <c r="Q5" s="2">
        <v>11.8</v>
      </c>
      <c r="R5" s="2">
        <v>26.6</v>
      </c>
      <c r="S5" s="2">
        <v>115.2</v>
      </c>
      <c r="T5" s="2">
        <v>0.9</v>
      </c>
      <c r="U5" s="2">
        <v>4.3</v>
      </c>
      <c r="V5" s="2">
        <v>6.7</v>
      </c>
      <c r="W5" s="2">
        <v>5.9</v>
      </c>
      <c r="X5" s="2">
        <v>51</v>
      </c>
      <c r="Y5" s="2">
        <v>1.8</v>
      </c>
      <c r="Z5" s="2">
        <v>10.8</v>
      </c>
      <c r="AA5" s="2">
        <v>37.799999999999997</v>
      </c>
      <c r="AB5" s="2">
        <v>11.5</v>
      </c>
      <c r="AC5" s="2">
        <v>6.04</v>
      </c>
      <c r="AD5" s="2">
        <v>31.7</v>
      </c>
      <c r="AE5" s="2">
        <v>2.0499999999999998</v>
      </c>
    </row>
    <row r="6" spans="1:31" x14ac:dyDescent="0.35">
      <c r="A6" s="1">
        <v>4</v>
      </c>
      <c r="B6" s="2">
        <v>2020</v>
      </c>
      <c r="C6" s="2">
        <v>32</v>
      </c>
      <c r="D6" s="2">
        <v>24.8</v>
      </c>
      <c r="E6" s="2">
        <v>359</v>
      </c>
      <c r="F6" s="2">
        <v>64.3</v>
      </c>
      <c r="G6" s="2">
        <v>5.6</v>
      </c>
      <c r="H6" s="2">
        <v>1.3</v>
      </c>
      <c r="I6" s="2">
        <v>0.5</v>
      </c>
      <c r="J6" s="2">
        <v>21.7</v>
      </c>
      <c r="K6" s="2">
        <v>23</v>
      </c>
      <c r="L6" s="2">
        <v>35.200000000000003</v>
      </c>
      <c r="M6" s="2">
        <v>240.2</v>
      </c>
      <c r="N6" s="2">
        <v>1.7</v>
      </c>
      <c r="O6" s="2">
        <v>0.8</v>
      </c>
      <c r="P6" s="2">
        <v>6.4</v>
      </c>
      <c r="Q6" s="2">
        <v>12.8</v>
      </c>
      <c r="R6" s="2">
        <v>26.9</v>
      </c>
      <c r="S6" s="2">
        <v>118.9</v>
      </c>
      <c r="T6" s="2">
        <v>1</v>
      </c>
      <c r="U6" s="2">
        <v>4.4000000000000004</v>
      </c>
      <c r="V6" s="2">
        <v>7</v>
      </c>
      <c r="W6" s="2">
        <v>5.6</v>
      </c>
      <c r="X6" s="2">
        <v>48.7</v>
      </c>
      <c r="Y6" s="2">
        <v>2</v>
      </c>
      <c r="Z6" s="2">
        <v>10.9</v>
      </c>
      <c r="AA6" s="2">
        <v>39.799999999999997</v>
      </c>
      <c r="AB6" s="2">
        <v>11.4</v>
      </c>
      <c r="AC6" s="2">
        <v>6.09</v>
      </c>
      <c r="AD6" s="2">
        <v>32.9</v>
      </c>
      <c r="AE6" s="2">
        <v>2.2000000000000002</v>
      </c>
    </row>
    <row r="7" spans="1:31" x14ac:dyDescent="0.35">
      <c r="A7" s="1">
        <v>5</v>
      </c>
      <c r="B7" s="2">
        <v>2019</v>
      </c>
      <c r="C7" s="2">
        <v>32</v>
      </c>
      <c r="D7" s="2">
        <v>22.8</v>
      </c>
      <c r="E7" s="2">
        <v>347.9</v>
      </c>
      <c r="F7" s="2">
        <v>63.5</v>
      </c>
      <c r="G7" s="2">
        <v>5.5</v>
      </c>
      <c r="H7" s="2">
        <v>1.4</v>
      </c>
      <c r="I7" s="2">
        <v>0.6</v>
      </c>
      <c r="J7" s="2">
        <v>20.3</v>
      </c>
      <c r="K7" s="2">
        <v>22.1</v>
      </c>
      <c r="L7" s="2">
        <v>34.9</v>
      </c>
      <c r="M7" s="2">
        <v>235</v>
      </c>
      <c r="N7" s="2">
        <v>1.6</v>
      </c>
      <c r="O7" s="2">
        <v>0.8</v>
      </c>
      <c r="P7" s="2">
        <v>6.3</v>
      </c>
      <c r="Q7" s="2">
        <v>12.1</v>
      </c>
      <c r="R7" s="2">
        <v>26.1</v>
      </c>
      <c r="S7" s="2">
        <v>112.9</v>
      </c>
      <c r="T7" s="2">
        <v>0.9</v>
      </c>
      <c r="U7" s="2">
        <v>4.3</v>
      </c>
      <c r="V7" s="2">
        <v>6.1</v>
      </c>
      <c r="W7" s="2">
        <v>6.7</v>
      </c>
      <c r="X7" s="2">
        <v>57.2</v>
      </c>
      <c r="Y7" s="2">
        <v>2.1</v>
      </c>
      <c r="Z7" s="2">
        <v>11.2</v>
      </c>
      <c r="AA7" s="2">
        <v>35.700000000000003</v>
      </c>
      <c r="AB7" s="2">
        <v>11.8</v>
      </c>
      <c r="AC7" s="2">
        <v>5.85</v>
      </c>
      <c r="AD7" s="2">
        <v>31</v>
      </c>
      <c r="AE7" s="2">
        <v>1.94</v>
      </c>
    </row>
    <row r="8" spans="1:31" x14ac:dyDescent="0.35">
      <c r="A8" s="1">
        <v>6</v>
      </c>
      <c r="B8" s="2">
        <v>2018</v>
      </c>
      <c r="C8" s="2">
        <v>32</v>
      </c>
      <c r="D8" s="2">
        <v>23.3</v>
      </c>
      <c r="E8" s="2">
        <v>352.2</v>
      </c>
      <c r="F8" s="2">
        <v>62.9</v>
      </c>
      <c r="G8" s="2">
        <v>5.6</v>
      </c>
      <c r="H8" s="2">
        <v>1.4</v>
      </c>
      <c r="I8" s="2">
        <v>0.5</v>
      </c>
      <c r="J8" s="2">
        <v>20.399999999999999</v>
      </c>
      <c r="K8" s="2">
        <v>22.4</v>
      </c>
      <c r="L8" s="2">
        <v>34.5</v>
      </c>
      <c r="M8" s="2">
        <v>237.8</v>
      </c>
      <c r="N8" s="2">
        <v>1.7</v>
      </c>
      <c r="O8" s="2">
        <v>0.8</v>
      </c>
      <c r="P8" s="2">
        <v>6.4</v>
      </c>
      <c r="Q8" s="2">
        <v>12.3</v>
      </c>
      <c r="R8" s="2">
        <v>25.9</v>
      </c>
      <c r="S8" s="2">
        <v>114.5</v>
      </c>
      <c r="T8" s="2">
        <v>0.9</v>
      </c>
      <c r="U8" s="2">
        <v>4.4000000000000004</v>
      </c>
      <c r="V8" s="2">
        <v>6.3</v>
      </c>
      <c r="W8" s="2">
        <v>6.7</v>
      </c>
      <c r="X8" s="2">
        <v>57.5</v>
      </c>
      <c r="Y8" s="2">
        <v>1.9</v>
      </c>
      <c r="Z8" s="2">
        <v>11.2</v>
      </c>
      <c r="AA8" s="2">
        <v>36.5</v>
      </c>
      <c r="AB8" s="2">
        <v>11.8</v>
      </c>
      <c r="AC8" s="2">
        <v>5.8</v>
      </c>
      <c r="AD8" s="2">
        <v>31.4</v>
      </c>
      <c r="AE8" s="2">
        <v>2</v>
      </c>
    </row>
    <row r="9" spans="1:31" x14ac:dyDescent="0.35">
      <c r="A9" s="1">
        <v>7</v>
      </c>
      <c r="B9" s="2">
        <v>2017</v>
      </c>
      <c r="C9" s="2">
        <v>32</v>
      </c>
      <c r="D9" s="2">
        <v>21.7</v>
      </c>
      <c r="E9" s="2">
        <v>334.1</v>
      </c>
      <c r="F9" s="2">
        <v>63.4</v>
      </c>
      <c r="G9" s="2">
        <v>5.3</v>
      </c>
      <c r="H9" s="2">
        <v>1.4</v>
      </c>
      <c r="I9" s="2">
        <v>0.5</v>
      </c>
      <c r="J9" s="2">
        <v>19.3</v>
      </c>
      <c r="K9" s="2">
        <v>21.2</v>
      </c>
      <c r="L9" s="2">
        <v>34.200000000000003</v>
      </c>
      <c r="M9" s="2">
        <v>224.4</v>
      </c>
      <c r="N9" s="2">
        <v>1.4</v>
      </c>
      <c r="O9" s="2">
        <v>0.8</v>
      </c>
      <c r="P9" s="2">
        <v>6.1</v>
      </c>
      <c r="Q9" s="2">
        <v>11.6</v>
      </c>
      <c r="R9" s="2">
        <v>26.9</v>
      </c>
      <c r="S9" s="2">
        <v>109.7</v>
      </c>
      <c r="T9" s="2">
        <v>0.7</v>
      </c>
      <c r="U9" s="2">
        <v>4.0999999999999996</v>
      </c>
      <c r="V9" s="2">
        <v>5.7</v>
      </c>
      <c r="W9" s="2">
        <v>6.7</v>
      </c>
      <c r="X9" s="2">
        <v>57.8</v>
      </c>
      <c r="Y9" s="2">
        <v>2</v>
      </c>
      <c r="Z9" s="2">
        <v>11.5</v>
      </c>
      <c r="AA9" s="2">
        <v>33.799999999999997</v>
      </c>
      <c r="AB9" s="2">
        <v>11.4</v>
      </c>
      <c r="AC9" s="2">
        <v>5.69</v>
      </c>
      <c r="AD9" s="2">
        <v>28.9</v>
      </c>
      <c r="AE9" s="2">
        <v>1.78</v>
      </c>
    </row>
    <row r="10" spans="1:31" x14ac:dyDescent="0.35">
      <c r="A10" s="1">
        <v>8</v>
      </c>
      <c r="B10" s="2">
        <v>2016</v>
      </c>
      <c r="C10" s="2">
        <v>32</v>
      </c>
      <c r="D10" s="2">
        <v>22.8</v>
      </c>
      <c r="E10" s="2">
        <v>350.4</v>
      </c>
      <c r="F10" s="2">
        <v>63.9</v>
      </c>
      <c r="G10" s="2">
        <v>5.5</v>
      </c>
      <c r="H10" s="2">
        <v>1.4</v>
      </c>
      <c r="I10" s="2">
        <v>0.6</v>
      </c>
      <c r="J10" s="2">
        <v>20.3</v>
      </c>
      <c r="K10" s="2">
        <v>22.5</v>
      </c>
      <c r="L10" s="2">
        <v>35.700000000000003</v>
      </c>
      <c r="M10" s="2">
        <v>241.5</v>
      </c>
      <c r="N10" s="2">
        <v>1.5</v>
      </c>
      <c r="O10" s="2">
        <v>0.8</v>
      </c>
      <c r="P10" s="2">
        <v>6.4</v>
      </c>
      <c r="Q10" s="2">
        <v>12.4</v>
      </c>
      <c r="R10" s="2">
        <v>26</v>
      </c>
      <c r="S10" s="2">
        <v>108.9</v>
      </c>
      <c r="T10" s="2">
        <v>0.9</v>
      </c>
      <c r="U10" s="2">
        <v>4.2</v>
      </c>
      <c r="V10" s="2">
        <v>5.9</v>
      </c>
      <c r="W10" s="2">
        <v>6.7</v>
      </c>
      <c r="X10" s="2">
        <v>58</v>
      </c>
      <c r="Y10" s="2">
        <v>1.9</v>
      </c>
      <c r="Z10" s="2">
        <v>11.4</v>
      </c>
      <c r="AA10" s="2">
        <v>35.6</v>
      </c>
      <c r="AB10" s="2">
        <v>11.3</v>
      </c>
      <c r="AC10" s="2">
        <v>5.77</v>
      </c>
      <c r="AD10" s="2">
        <v>30.6</v>
      </c>
      <c r="AE10" s="2">
        <v>1.91</v>
      </c>
    </row>
    <row r="11" spans="1:31" x14ac:dyDescent="0.35">
      <c r="A11" s="1">
        <v>9</v>
      </c>
      <c r="B11" s="2">
        <v>2015</v>
      </c>
      <c r="C11" s="2">
        <v>32</v>
      </c>
      <c r="D11" s="2">
        <v>22.8</v>
      </c>
      <c r="E11" s="2">
        <v>352.7</v>
      </c>
      <c r="F11" s="2">
        <v>64.400000000000006</v>
      </c>
      <c r="G11" s="2">
        <v>5.5</v>
      </c>
      <c r="H11" s="2">
        <v>1.5</v>
      </c>
      <c r="I11" s="2">
        <v>0.6</v>
      </c>
      <c r="J11" s="2">
        <v>20.100000000000001</v>
      </c>
      <c r="K11" s="2">
        <v>22.5</v>
      </c>
      <c r="L11" s="2">
        <v>35.700000000000003</v>
      </c>
      <c r="M11" s="2">
        <v>243.8</v>
      </c>
      <c r="N11" s="2">
        <v>1.6</v>
      </c>
      <c r="O11" s="2">
        <v>0.9</v>
      </c>
      <c r="P11" s="2">
        <v>6.4</v>
      </c>
      <c r="Q11" s="2">
        <v>12.3</v>
      </c>
      <c r="R11" s="2">
        <v>26.3</v>
      </c>
      <c r="S11" s="2">
        <v>108.8</v>
      </c>
      <c r="T11" s="2">
        <v>0.7</v>
      </c>
      <c r="U11" s="2">
        <v>4.0999999999999996</v>
      </c>
      <c r="V11" s="2">
        <v>5.8</v>
      </c>
      <c r="W11" s="2">
        <v>6.9</v>
      </c>
      <c r="X11" s="2">
        <v>58.9</v>
      </c>
      <c r="Y11" s="2">
        <v>2</v>
      </c>
      <c r="Z11" s="2">
        <v>11.7</v>
      </c>
      <c r="AA11" s="2">
        <v>34.299999999999997</v>
      </c>
      <c r="AB11" s="2">
        <v>11.7</v>
      </c>
      <c r="AC11" s="2">
        <v>5.69</v>
      </c>
      <c r="AD11" s="2">
        <v>30.2</v>
      </c>
      <c r="AE11" s="2">
        <v>1.84</v>
      </c>
    </row>
    <row r="12" spans="1:31" x14ac:dyDescent="0.35">
      <c r="A12" s="1">
        <v>10</v>
      </c>
      <c r="B12" s="2">
        <v>2014</v>
      </c>
      <c r="C12" s="2">
        <v>32</v>
      </c>
      <c r="D12" s="2">
        <v>22.6</v>
      </c>
      <c r="E12" s="2">
        <v>348.1</v>
      </c>
      <c r="F12" s="2">
        <v>64</v>
      </c>
      <c r="G12" s="2">
        <v>5.4</v>
      </c>
      <c r="H12" s="2">
        <v>1.5</v>
      </c>
      <c r="I12" s="2">
        <v>0.6</v>
      </c>
      <c r="J12" s="2">
        <v>20</v>
      </c>
      <c r="K12" s="2">
        <v>21.9</v>
      </c>
      <c r="L12" s="2">
        <v>34.9</v>
      </c>
      <c r="M12" s="2">
        <v>236.8</v>
      </c>
      <c r="N12" s="2">
        <v>1.6</v>
      </c>
      <c r="O12" s="2">
        <v>0.9</v>
      </c>
      <c r="P12" s="2">
        <v>6.4</v>
      </c>
      <c r="Q12" s="2">
        <v>12.3</v>
      </c>
      <c r="R12" s="2">
        <v>26.7</v>
      </c>
      <c r="S12" s="2">
        <v>111.3</v>
      </c>
      <c r="T12" s="2">
        <v>0.7</v>
      </c>
      <c r="U12" s="2">
        <v>4.2</v>
      </c>
      <c r="V12" s="2">
        <v>5.8</v>
      </c>
      <c r="W12" s="2">
        <v>6.6</v>
      </c>
      <c r="X12" s="2">
        <v>55.5</v>
      </c>
      <c r="Y12" s="2">
        <v>2</v>
      </c>
      <c r="Z12" s="2">
        <v>11.5</v>
      </c>
      <c r="AA12" s="2">
        <v>34.1</v>
      </c>
      <c r="AB12" s="2">
        <v>12.1</v>
      </c>
      <c r="AC12" s="2">
        <v>5.71</v>
      </c>
      <c r="AD12" s="2">
        <v>30.1</v>
      </c>
      <c r="AE12" s="2">
        <v>1.83</v>
      </c>
    </row>
    <row r="13" spans="1:31" x14ac:dyDescent="0.35">
      <c r="A13" s="1">
        <v>11</v>
      </c>
      <c r="B13" s="2">
        <v>2013</v>
      </c>
      <c r="C13" s="2">
        <v>32</v>
      </c>
      <c r="D13" s="2">
        <v>23.4</v>
      </c>
      <c r="E13" s="2">
        <v>348.5</v>
      </c>
      <c r="F13" s="2">
        <v>65</v>
      </c>
      <c r="G13" s="2">
        <v>5.4</v>
      </c>
      <c r="H13" s="2">
        <v>1.6</v>
      </c>
      <c r="I13" s="2">
        <v>0.6</v>
      </c>
      <c r="J13" s="2">
        <v>19.899999999999999</v>
      </c>
      <c r="K13" s="2">
        <v>21.7</v>
      </c>
      <c r="L13" s="2">
        <v>35.4</v>
      </c>
      <c r="M13" s="2">
        <v>235.6</v>
      </c>
      <c r="N13" s="2">
        <v>1.6</v>
      </c>
      <c r="O13" s="2">
        <v>1</v>
      </c>
      <c r="P13" s="2">
        <v>6.2</v>
      </c>
      <c r="Q13" s="2">
        <v>12.1</v>
      </c>
      <c r="R13" s="2">
        <v>27.1</v>
      </c>
      <c r="S13" s="2">
        <v>112.9</v>
      </c>
      <c r="T13" s="2">
        <v>0.8</v>
      </c>
      <c r="U13" s="2">
        <v>4.2</v>
      </c>
      <c r="V13" s="2">
        <v>6</v>
      </c>
      <c r="W13" s="2">
        <v>6.1</v>
      </c>
      <c r="X13" s="2">
        <v>52.8</v>
      </c>
      <c r="Y13" s="2">
        <v>1.8</v>
      </c>
      <c r="Z13" s="2">
        <v>12</v>
      </c>
      <c r="AA13" s="2">
        <v>33.799999999999997</v>
      </c>
      <c r="AB13" s="2">
        <v>12.5</v>
      </c>
      <c r="AC13" s="2">
        <v>5.58</v>
      </c>
      <c r="AD13" s="2">
        <v>29</v>
      </c>
      <c r="AE13" s="2">
        <v>1.81</v>
      </c>
    </row>
    <row r="14" spans="1:31" x14ac:dyDescent="0.35">
      <c r="A14" s="1">
        <v>12</v>
      </c>
      <c r="B14" s="2">
        <v>2012</v>
      </c>
      <c r="C14" s="2">
        <v>32</v>
      </c>
      <c r="D14" s="2">
        <v>22.8</v>
      </c>
      <c r="E14" s="2">
        <v>347.2</v>
      </c>
      <c r="F14" s="2">
        <v>64.2</v>
      </c>
      <c r="G14" s="2">
        <v>5.4</v>
      </c>
      <c r="H14" s="2">
        <v>1.6</v>
      </c>
      <c r="I14" s="2">
        <v>0.6</v>
      </c>
      <c r="J14" s="2">
        <v>19.8</v>
      </c>
      <c r="K14" s="2">
        <v>21.2</v>
      </c>
      <c r="L14" s="2">
        <v>34.700000000000003</v>
      </c>
      <c r="M14" s="2">
        <v>231.3</v>
      </c>
      <c r="N14" s="2">
        <v>1.5</v>
      </c>
      <c r="O14" s="2">
        <v>0.9</v>
      </c>
      <c r="P14" s="2">
        <v>6.2</v>
      </c>
      <c r="Q14" s="2">
        <v>12</v>
      </c>
      <c r="R14" s="2">
        <v>27.2</v>
      </c>
      <c r="S14" s="2">
        <v>115.9</v>
      </c>
      <c r="T14" s="2">
        <v>0.8</v>
      </c>
      <c r="U14" s="2">
        <v>4.3</v>
      </c>
      <c r="V14" s="2">
        <v>6.1</v>
      </c>
      <c r="W14" s="2">
        <v>6.3</v>
      </c>
      <c r="X14" s="2">
        <v>53.2</v>
      </c>
      <c r="Y14" s="2">
        <v>1.8</v>
      </c>
      <c r="Z14" s="2">
        <v>11.7</v>
      </c>
      <c r="AA14" s="2">
        <v>33.700000000000003</v>
      </c>
      <c r="AB14" s="2">
        <v>12.5</v>
      </c>
      <c r="AC14" s="2">
        <v>5.67</v>
      </c>
      <c r="AD14" s="2">
        <v>29.7</v>
      </c>
      <c r="AE14" s="2">
        <v>1.79</v>
      </c>
    </row>
    <row r="15" spans="1:31" x14ac:dyDescent="0.35">
      <c r="A15" s="1">
        <v>13</v>
      </c>
      <c r="B15" s="2">
        <v>2011</v>
      </c>
      <c r="C15" s="2">
        <v>32</v>
      </c>
      <c r="D15" s="2">
        <v>22.2</v>
      </c>
      <c r="E15" s="2">
        <v>346.8</v>
      </c>
      <c r="F15" s="2">
        <v>63.6</v>
      </c>
      <c r="G15" s="2">
        <v>5.5</v>
      </c>
      <c r="H15" s="2">
        <v>1.6</v>
      </c>
      <c r="I15" s="2">
        <v>0.6</v>
      </c>
      <c r="J15" s="2">
        <v>19.5</v>
      </c>
      <c r="K15" s="2">
        <v>20.399999999999999</v>
      </c>
      <c r="L15" s="2">
        <v>34</v>
      </c>
      <c r="M15" s="2">
        <v>229.7</v>
      </c>
      <c r="N15" s="2">
        <v>1.5</v>
      </c>
      <c r="O15" s="2">
        <v>1</v>
      </c>
      <c r="P15" s="2">
        <v>6.3</v>
      </c>
      <c r="Q15" s="2">
        <v>11.7</v>
      </c>
      <c r="R15" s="2">
        <v>27.3</v>
      </c>
      <c r="S15" s="2">
        <v>117.1</v>
      </c>
      <c r="T15" s="2">
        <v>0.8</v>
      </c>
      <c r="U15" s="2">
        <v>4.3</v>
      </c>
      <c r="V15" s="2">
        <v>6</v>
      </c>
      <c r="W15" s="2">
        <v>6.4</v>
      </c>
      <c r="X15" s="2">
        <v>54.2</v>
      </c>
      <c r="Y15" s="2">
        <v>1.7</v>
      </c>
      <c r="Z15" s="2">
        <v>11.8</v>
      </c>
      <c r="AA15" s="2">
        <v>32.799999999999997</v>
      </c>
      <c r="AB15" s="2">
        <v>12.8</v>
      </c>
      <c r="AC15" s="2">
        <v>5.55</v>
      </c>
      <c r="AD15" s="2">
        <v>29.3</v>
      </c>
      <c r="AE15" s="2">
        <v>1.74</v>
      </c>
    </row>
    <row r="16" spans="1:31" x14ac:dyDescent="0.35">
      <c r="A16" s="1">
        <v>14</v>
      </c>
      <c r="B16" s="2">
        <v>2010</v>
      </c>
      <c r="C16" s="2">
        <v>32</v>
      </c>
      <c r="D16" s="2">
        <v>22</v>
      </c>
      <c r="E16" s="2">
        <v>336</v>
      </c>
      <c r="F16" s="2">
        <v>63.1</v>
      </c>
      <c r="G16" s="2">
        <v>5.3</v>
      </c>
      <c r="H16" s="2">
        <v>1.7</v>
      </c>
      <c r="I16" s="2">
        <v>0.7</v>
      </c>
      <c r="J16" s="2">
        <v>18.899999999999999</v>
      </c>
      <c r="K16" s="2">
        <v>20.5</v>
      </c>
      <c r="L16" s="2">
        <v>33.700000000000003</v>
      </c>
      <c r="M16" s="2">
        <v>221.5</v>
      </c>
      <c r="N16" s="2">
        <v>1.5</v>
      </c>
      <c r="O16" s="2">
        <v>1</v>
      </c>
      <c r="P16" s="2">
        <v>6.2</v>
      </c>
      <c r="Q16" s="2">
        <v>11.5</v>
      </c>
      <c r="R16" s="2">
        <v>27.2</v>
      </c>
      <c r="S16" s="2">
        <v>114.5</v>
      </c>
      <c r="T16" s="2">
        <v>0.8</v>
      </c>
      <c r="U16" s="2">
        <v>4.2</v>
      </c>
      <c r="V16" s="2">
        <v>6</v>
      </c>
      <c r="W16" s="2">
        <v>6.1</v>
      </c>
      <c r="X16" s="2">
        <v>50.9</v>
      </c>
      <c r="Y16" s="2">
        <v>1.5</v>
      </c>
      <c r="Z16" s="2">
        <v>11.7</v>
      </c>
      <c r="AA16" s="2">
        <v>32.4</v>
      </c>
      <c r="AB16" s="2">
        <v>13.3</v>
      </c>
      <c r="AC16" s="2">
        <v>5.54</v>
      </c>
      <c r="AD16" s="2">
        <v>28.5</v>
      </c>
      <c r="AE16" s="2">
        <v>1.74</v>
      </c>
    </row>
    <row r="17" spans="1:31" x14ac:dyDescent="0.35">
      <c r="A17" s="1">
        <v>15</v>
      </c>
      <c r="B17" s="2">
        <v>2009</v>
      </c>
      <c r="C17" s="2">
        <v>32</v>
      </c>
      <c r="D17" s="2">
        <v>21.5</v>
      </c>
      <c r="E17" s="2">
        <v>335.1</v>
      </c>
      <c r="F17" s="2">
        <v>62.9</v>
      </c>
      <c r="G17" s="2">
        <v>5.3</v>
      </c>
      <c r="H17" s="2">
        <v>1.7</v>
      </c>
      <c r="I17" s="2">
        <v>0.7</v>
      </c>
      <c r="J17" s="2">
        <v>18.7</v>
      </c>
      <c r="K17" s="2">
        <v>20.3</v>
      </c>
      <c r="L17" s="2">
        <v>33.299999999999997</v>
      </c>
      <c r="M17" s="2">
        <v>218.5</v>
      </c>
      <c r="N17" s="2">
        <v>1.4</v>
      </c>
      <c r="O17" s="2">
        <v>1</v>
      </c>
      <c r="P17" s="2">
        <v>6.2</v>
      </c>
      <c r="Q17" s="2">
        <v>11.2</v>
      </c>
      <c r="R17" s="2">
        <v>27.5</v>
      </c>
      <c r="S17" s="2">
        <v>116.7</v>
      </c>
      <c r="T17" s="2">
        <v>0.8</v>
      </c>
      <c r="U17" s="2">
        <v>4.2</v>
      </c>
      <c r="V17" s="2">
        <v>6</v>
      </c>
      <c r="W17" s="2">
        <v>5.9</v>
      </c>
      <c r="X17" s="2">
        <v>48.7</v>
      </c>
      <c r="Y17" s="2">
        <v>1.5</v>
      </c>
      <c r="Z17" s="2">
        <v>11.6</v>
      </c>
      <c r="AA17" s="2">
        <v>31.8</v>
      </c>
      <c r="AB17" s="2">
        <v>13.7</v>
      </c>
      <c r="AC17" s="2">
        <v>5.56</v>
      </c>
      <c r="AD17" s="2">
        <v>28.7</v>
      </c>
      <c r="AE17" s="2">
        <v>1.72</v>
      </c>
    </row>
    <row r="18" spans="1:31" x14ac:dyDescent="0.35">
      <c r="A18" s="1">
        <v>16</v>
      </c>
      <c r="B18" s="2">
        <v>2008</v>
      </c>
      <c r="C18" s="2">
        <v>32</v>
      </c>
      <c r="D18" s="2">
        <v>22</v>
      </c>
      <c r="E18" s="2">
        <v>327.2</v>
      </c>
      <c r="F18" s="2">
        <v>61.9</v>
      </c>
      <c r="G18" s="2">
        <v>5.3</v>
      </c>
      <c r="H18" s="2">
        <v>1.5</v>
      </c>
      <c r="I18" s="2">
        <v>0.6</v>
      </c>
      <c r="J18" s="2">
        <v>18.399999999999999</v>
      </c>
      <c r="K18" s="2">
        <v>19.7</v>
      </c>
      <c r="L18" s="2">
        <v>32.299999999999997</v>
      </c>
      <c r="M18" s="2">
        <v>211.3</v>
      </c>
      <c r="N18" s="2">
        <v>1.3</v>
      </c>
      <c r="O18" s="2">
        <v>0.9</v>
      </c>
      <c r="P18" s="2">
        <v>6.2</v>
      </c>
      <c r="Q18" s="2">
        <v>10.8</v>
      </c>
      <c r="R18" s="2">
        <v>27.6</v>
      </c>
      <c r="S18" s="2">
        <v>116</v>
      </c>
      <c r="T18" s="2">
        <v>0.9</v>
      </c>
      <c r="U18" s="2">
        <v>4.2</v>
      </c>
      <c r="V18" s="2">
        <v>6.3</v>
      </c>
      <c r="W18" s="2">
        <v>5.6</v>
      </c>
      <c r="X18" s="2">
        <v>44.5</v>
      </c>
      <c r="Y18" s="2">
        <v>1.3</v>
      </c>
      <c r="Z18" s="2">
        <v>11.3</v>
      </c>
      <c r="AA18" s="2">
        <v>34</v>
      </c>
      <c r="AB18" s="2">
        <v>12.9</v>
      </c>
      <c r="AC18" s="2">
        <v>5.64</v>
      </c>
      <c r="AD18" s="2">
        <v>28.8</v>
      </c>
      <c r="AE18" s="2">
        <v>1.8</v>
      </c>
    </row>
    <row r="19" spans="1:31" x14ac:dyDescent="0.35">
      <c r="A19" s="1">
        <v>17</v>
      </c>
      <c r="B19" s="2">
        <v>2007</v>
      </c>
      <c r="C19" s="2">
        <v>32</v>
      </c>
      <c r="D19" s="2">
        <v>21.7</v>
      </c>
      <c r="E19" s="2">
        <v>325.2</v>
      </c>
      <c r="F19" s="2">
        <v>62.8</v>
      </c>
      <c r="G19" s="2">
        <v>5.2</v>
      </c>
      <c r="H19" s="2">
        <v>1.8</v>
      </c>
      <c r="I19" s="2">
        <v>0.8</v>
      </c>
      <c r="J19" s="2">
        <v>18.600000000000001</v>
      </c>
      <c r="K19" s="2">
        <v>20.399999999999999</v>
      </c>
      <c r="L19" s="2">
        <v>33.299999999999997</v>
      </c>
      <c r="M19" s="2">
        <v>214.3</v>
      </c>
      <c r="N19" s="2">
        <v>1.4</v>
      </c>
      <c r="O19" s="2">
        <v>1</v>
      </c>
      <c r="P19" s="2">
        <v>6</v>
      </c>
      <c r="Q19" s="2">
        <v>11.4</v>
      </c>
      <c r="R19" s="2">
        <v>27.3</v>
      </c>
      <c r="S19" s="2">
        <v>110.9</v>
      </c>
      <c r="T19" s="2">
        <v>0.8</v>
      </c>
      <c r="U19" s="2">
        <v>4.0999999999999996</v>
      </c>
      <c r="V19" s="2">
        <v>6</v>
      </c>
      <c r="W19" s="2">
        <v>5.7</v>
      </c>
      <c r="X19" s="2">
        <v>45</v>
      </c>
      <c r="Y19" s="2">
        <v>1.3</v>
      </c>
      <c r="Z19" s="2">
        <v>11.6</v>
      </c>
      <c r="AA19" s="2">
        <v>32.1</v>
      </c>
      <c r="AB19" s="2">
        <v>14.5</v>
      </c>
      <c r="AC19" s="2">
        <v>5.58</v>
      </c>
      <c r="AD19" s="2">
        <v>28</v>
      </c>
      <c r="AE19" s="2">
        <v>1.71</v>
      </c>
    </row>
    <row r="20" spans="1:31" x14ac:dyDescent="0.35">
      <c r="A20" s="1">
        <v>18</v>
      </c>
      <c r="B20" s="2">
        <v>2006</v>
      </c>
      <c r="C20" s="2">
        <v>32</v>
      </c>
      <c r="D20" s="2">
        <v>20.7</v>
      </c>
      <c r="E20" s="2">
        <v>322.10000000000002</v>
      </c>
      <c r="F20" s="2">
        <v>62.5</v>
      </c>
      <c r="G20" s="2">
        <v>5.2</v>
      </c>
      <c r="H20" s="2">
        <v>1.8</v>
      </c>
      <c r="I20" s="2">
        <v>0.7</v>
      </c>
      <c r="J20" s="2">
        <v>18.399999999999999</v>
      </c>
      <c r="K20" s="2">
        <v>19.100000000000001</v>
      </c>
      <c r="L20" s="2">
        <v>32</v>
      </c>
      <c r="M20" s="2">
        <v>204.8</v>
      </c>
      <c r="N20" s="2">
        <v>1.3</v>
      </c>
      <c r="O20" s="2">
        <v>1</v>
      </c>
      <c r="P20" s="2">
        <v>6</v>
      </c>
      <c r="Q20" s="2">
        <v>10.7</v>
      </c>
      <c r="R20" s="2">
        <v>28.2</v>
      </c>
      <c r="S20" s="2">
        <v>117.3</v>
      </c>
      <c r="T20" s="2">
        <v>0.8</v>
      </c>
      <c r="U20" s="2">
        <v>4.2</v>
      </c>
      <c r="V20" s="2">
        <v>6.2</v>
      </c>
      <c r="W20" s="2">
        <v>5.9</v>
      </c>
      <c r="X20" s="2">
        <v>49.1</v>
      </c>
      <c r="Y20" s="2">
        <v>1.5</v>
      </c>
      <c r="Z20" s="2">
        <v>11.6</v>
      </c>
      <c r="AA20" s="2">
        <v>30.9</v>
      </c>
      <c r="AB20" s="2">
        <v>14.2</v>
      </c>
      <c r="AC20" s="2">
        <v>5.53</v>
      </c>
      <c r="AD20" s="2">
        <v>27.6</v>
      </c>
      <c r="AE20" s="2">
        <v>1.65</v>
      </c>
    </row>
    <row r="21" spans="1:31" x14ac:dyDescent="0.35">
      <c r="A21" s="1">
        <v>19</v>
      </c>
      <c r="B21" s="2">
        <v>2005</v>
      </c>
      <c r="C21" s="2">
        <v>32</v>
      </c>
      <c r="D21" s="2">
        <v>20.6</v>
      </c>
      <c r="E21" s="2">
        <v>315.89999999999998</v>
      </c>
      <c r="F21" s="2">
        <v>62.5</v>
      </c>
      <c r="G21" s="2">
        <v>5.0999999999999996</v>
      </c>
      <c r="H21" s="2">
        <v>1.8</v>
      </c>
      <c r="I21" s="2">
        <v>0.8</v>
      </c>
      <c r="J21" s="2">
        <v>18.399999999999999</v>
      </c>
      <c r="K21" s="2">
        <v>19.100000000000001</v>
      </c>
      <c r="L21" s="2">
        <v>32.200000000000003</v>
      </c>
      <c r="M21" s="2">
        <v>203.5</v>
      </c>
      <c r="N21" s="2">
        <v>1.3</v>
      </c>
      <c r="O21" s="2">
        <v>1</v>
      </c>
      <c r="P21" s="2">
        <v>5.9</v>
      </c>
      <c r="Q21" s="2">
        <v>10.6</v>
      </c>
      <c r="R21" s="2">
        <v>28.1</v>
      </c>
      <c r="S21" s="2">
        <v>112.5</v>
      </c>
      <c r="T21" s="2">
        <v>0.8</v>
      </c>
      <c r="U21" s="2">
        <v>4</v>
      </c>
      <c r="V21" s="2">
        <v>6</v>
      </c>
      <c r="W21" s="2">
        <v>7.3</v>
      </c>
      <c r="X21" s="2">
        <v>58.2</v>
      </c>
      <c r="Y21" s="2">
        <v>1.8</v>
      </c>
      <c r="Z21" s="2">
        <v>11.7</v>
      </c>
      <c r="AA21" s="2">
        <v>31</v>
      </c>
      <c r="AB21" s="2">
        <v>13.8</v>
      </c>
      <c r="AC21" s="2">
        <v>5.5</v>
      </c>
      <c r="AD21" s="2">
        <v>26.9</v>
      </c>
      <c r="AE21" s="2">
        <v>1.65</v>
      </c>
    </row>
    <row r="22" spans="1:31" x14ac:dyDescent="0.35">
      <c r="A22" s="1">
        <v>20</v>
      </c>
      <c r="B22" s="2">
        <v>2004</v>
      </c>
      <c r="C22" s="2">
        <v>32</v>
      </c>
      <c r="D22" s="2">
        <v>21.5</v>
      </c>
      <c r="E22" s="2">
        <v>327.2</v>
      </c>
      <c r="F22" s="2">
        <v>62.5</v>
      </c>
      <c r="G22" s="2">
        <v>5.2</v>
      </c>
      <c r="H22" s="2">
        <v>1.8</v>
      </c>
      <c r="I22" s="2">
        <v>0.7</v>
      </c>
      <c r="J22" s="2">
        <v>18.8</v>
      </c>
      <c r="K22" s="2">
        <v>19.100000000000001</v>
      </c>
      <c r="L22" s="2">
        <v>31.9</v>
      </c>
      <c r="M22" s="2">
        <v>210.5</v>
      </c>
      <c r="N22" s="2">
        <v>1.4</v>
      </c>
      <c r="O22" s="2">
        <v>1</v>
      </c>
      <c r="P22" s="2">
        <v>6.1</v>
      </c>
      <c r="Q22" s="2">
        <v>10.8</v>
      </c>
      <c r="R22" s="2">
        <v>28.2</v>
      </c>
      <c r="S22" s="2">
        <v>116.6</v>
      </c>
      <c r="T22" s="2">
        <v>0.8</v>
      </c>
      <c r="U22" s="2">
        <v>4.0999999999999996</v>
      </c>
      <c r="V22" s="2">
        <v>6.2</v>
      </c>
      <c r="W22" s="2">
        <v>7</v>
      </c>
      <c r="X22" s="2">
        <v>57.1</v>
      </c>
      <c r="Y22" s="2">
        <v>1.7</v>
      </c>
      <c r="Z22" s="2">
        <v>11.7</v>
      </c>
      <c r="AA22" s="2">
        <v>30.8</v>
      </c>
      <c r="AB22" s="2">
        <v>14.3</v>
      </c>
      <c r="AC22" s="2">
        <v>5.47</v>
      </c>
      <c r="AD22" s="2">
        <v>27.8</v>
      </c>
      <c r="AE22" s="2">
        <v>1.69</v>
      </c>
    </row>
    <row r="23" spans="1:31" x14ac:dyDescent="0.35">
      <c r="A23" s="1">
        <v>21</v>
      </c>
      <c r="B23" s="2">
        <v>2003</v>
      </c>
      <c r="C23" s="2">
        <v>32</v>
      </c>
      <c r="D23" s="2">
        <v>20.8</v>
      </c>
      <c r="E23" s="2">
        <v>318.3</v>
      </c>
      <c r="F23" s="2">
        <v>62.7</v>
      </c>
      <c r="G23" s="2">
        <v>5.0999999999999996</v>
      </c>
      <c r="H23" s="2">
        <v>1.8</v>
      </c>
      <c r="I23" s="2">
        <v>0.7</v>
      </c>
      <c r="J23" s="2">
        <v>18.3</v>
      </c>
      <c r="K23" s="2">
        <v>18.899999999999999</v>
      </c>
      <c r="L23" s="2">
        <v>32.200000000000003</v>
      </c>
      <c r="M23" s="2">
        <v>200.4</v>
      </c>
      <c r="N23" s="2">
        <v>1.3</v>
      </c>
      <c r="O23" s="2">
        <v>1.1000000000000001</v>
      </c>
      <c r="P23" s="2">
        <v>5.8</v>
      </c>
      <c r="Q23" s="2">
        <v>10.4</v>
      </c>
      <c r="R23" s="2">
        <v>28.3</v>
      </c>
      <c r="S23" s="2">
        <v>117.9</v>
      </c>
      <c r="T23" s="2">
        <v>0.8</v>
      </c>
      <c r="U23" s="2">
        <v>4.2</v>
      </c>
      <c r="V23" s="2">
        <v>6.4</v>
      </c>
      <c r="W23" s="2">
        <v>6.6</v>
      </c>
      <c r="X23" s="2">
        <v>54.7</v>
      </c>
      <c r="Y23" s="2">
        <v>1.6</v>
      </c>
      <c r="Z23" s="2">
        <v>11.9</v>
      </c>
      <c r="AA23" s="2">
        <v>30.4</v>
      </c>
      <c r="AB23" s="2">
        <v>14</v>
      </c>
      <c r="AC23" s="2">
        <v>5.45</v>
      </c>
      <c r="AD23" s="2">
        <v>26.8</v>
      </c>
      <c r="AE23" s="2">
        <v>1.63</v>
      </c>
    </row>
    <row r="24" spans="1:31" x14ac:dyDescent="0.35">
      <c r="A24" s="1">
        <v>22</v>
      </c>
      <c r="B24" s="2">
        <v>2002</v>
      </c>
      <c r="C24" s="2">
        <v>32</v>
      </c>
      <c r="D24" s="2">
        <v>21.7</v>
      </c>
      <c r="E24" s="2">
        <v>328.4</v>
      </c>
      <c r="F24" s="2">
        <v>63.6</v>
      </c>
      <c r="G24" s="2">
        <v>5.2</v>
      </c>
      <c r="H24" s="2">
        <v>1.8</v>
      </c>
      <c r="I24" s="2">
        <v>0.8</v>
      </c>
      <c r="J24" s="2">
        <v>19</v>
      </c>
      <c r="K24" s="2">
        <v>20.100000000000001</v>
      </c>
      <c r="L24" s="2">
        <v>33.799999999999997</v>
      </c>
      <c r="M24" s="2">
        <v>212.2</v>
      </c>
      <c r="N24" s="2">
        <v>1.4</v>
      </c>
      <c r="O24" s="2">
        <v>1</v>
      </c>
      <c r="P24" s="2">
        <v>5.9</v>
      </c>
      <c r="Q24" s="2">
        <v>11</v>
      </c>
      <c r="R24" s="2">
        <v>27.5</v>
      </c>
      <c r="S24" s="2">
        <v>116.1</v>
      </c>
      <c r="T24" s="2">
        <v>0.9</v>
      </c>
      <c r="U24" s="2">
        <v>4.2</v>
      </c>
      <c r="V24" s="2">
        <v>6.4</v>
      </c>
      <c r="W24" s="2">
        <v>6.5</v>
      </c>
      <c r="X24" s="2">
        <v>54</v>
      </c>
      <c r="Y24" s="2">
        <v>1.6</v>
      </c>
      <c r="Z24" s="2">
        <v>11.8</v>
      </c>
      <c r="AA24" s="2">
        <v>31.4</v>
      </c>
      <c r="AB24" s="2">
        <v>14.4</v>
      </c>
      <c r="AC24" s="2">
        <v>5.56</v>
      </c>
      <c r="AD24" s="2">
        <v>27.8</v>
      </c>
      <c r="AE24" s="2">
        <v>1.71</v>
      </c>
    </row>
    <row r="25" spans="1:31" x14ac:dyDescent="0.35">
      <c r="A25" s="1">
        <v>23</v>
      </c>
      <c r="B25" s="2">
        <v>2001</v>
      </c>
      <c r="C25" s="2">
        <v>31</v>
      </c>
      <c r="D25" s="2">
        <v>20.2</v>
      </c>
      <c r="E25" s="2">
        <v>317.60000000000002</v>
      </c>
      <c r="F25" s="2">
        <v>62.6</v>
      </c>
      <c r="G25" s="2">
        <v>5.0999999999999996</v>
      </c>
      <c r="H25" s="2">
        <v>1.9</v>
      </c>
      <c r="I25" s="2">
        <v>0.8</v>
      </c>
      <c r="J25" s="2">
        <v>18</v>
      </c>
      <c r="K25" s="2">
        <v>19.2</v>
      </c>
      <c r="L25" s="2">
        <v>32.6</v>
      </c>
      <c r="M25" s="2">
        <v>205.8</v>
      </c>
      <c r="N25" s="2">
        <v>1.3</v>
      </c>
      <c r="O25" s="2">
        <v>1.1000000000000001</v>
      </c>
      <c r="P25" s="2">
        <v>5.9</v>
      </c>
      <c r="Q25" s="2">
        <v>10.6</v>
      </c>
      <c r="R25" s="2">
        <v>27.6</v>
      </c>
      <c r="S25" s="2">
        <v>111.8</v>
      </c>
      <c r="T25" s="2">
        <v>0.7</v>
      </c>
      <c r="U25" s="2">
        <v>4.0999999999999996</v>
      </c>
      <c r="V25" s="2">
        <v>6</v>
      </c>
      <c r="W25" s="2">
        <v>5.8</v>
      </c>
      <c r="X25" s="2">
        <v>49</v>
      </c>
      <c r="Y25" s="2">
        <v>1.4</v>
      </c>
      <c r="Z25" s="2">
        <v>11.9</v>
      </c>
      <c r="AA25" s="2">
        <v>29.5</v>
      </c>
      <c r="AB25" s="2">
        <v>14.5</v>
      </c>
      <c r="AC25" s="2">
        <v>5.44</v>
      </c>
      <c r="AD25" s="2">
        <v>26.6</v>
      </c>
      <c r="AE25" s="2">
        <v>1.56</v>
      </c>
    </row>
    <row r="26" spans="1:31" x14ac:dyDescent="0.35">
      <c r="A26" s="1">
        <v>24</v>
      </c>
      <c r="B26" s="2">
        <v>2000</v>
      </c>
      <c r="C26" s="2">
        <v>31</v>
      </c>
      <c r="D26" s="2">
        <v>20.7</v>
      </c>
      <c r="E26" s="2">
        <v>319.39999999999998</v>
      </c>
      <c r="F26" s="2">
        <v>63</v>
      </c>
      <c r="G26" s="2">
        <v>5.0999999999999996</v>
      </c>
      <c r="H26" s="2">
        <v>1.9</v>
      </c>
      <c r="I26" s="2">
        <v>0.8</v>
      </c>
      <c r="J26" s="2">
        <v>18.399999999999999</v>
      </c>
      <c r="K26" s="2">
        <v>19.100000000000001</v>
      </c>
      <c r="L26" s="2">
        <v>32.9</v>
      </c>
      <c r="M26" s="2">
        <v>206.9</v>
      </c>
      <c r="N26" s="2">
        <v>1.3</v>
      </c>
      <c r="O26" s="2">
        <v>1.1000000000000001</v>
      </c>
      <c r="P26" s="2">
        <v>5.8</v>
      </c>
      <c r="Q26" s="2">
        <v>10.7</v>
      </c>
      <c r="R26" s="2">
        <v>27.6</v>
      </c>
      <c r="S26" s="2">
        <v>112.6</v>
      </c>
      <c r="T26" s="2">
        <v>0.8</v>
      </c>
      <c r="U26" s="2">
        <v>4.0999999999999996</v>
      </c>
      <c r="V26" s="2">
        <v>6.1</v>
      </c>
      <c r="W26" s="2">
        <v>6.3</v>
      </c>
      <c r="X26" s="2">
        <v>52.7</v>
      </c>
      <c r="Y26" s="2">
        <v>1.6</v>
      </c>
      <c r="Z26" s="2">
        <v>11.9</v>
      </c>
      <c r="AA26" s="2">
        <v>30.2</v>
      </c>
      <c r="AB26" s="2">
        <v>14.7</v>
      </c>
      <c r="AC26" s="2">
        <v>5.46</v>
      </c>
      <c r="AD26" s="2">
        <v>26.8</v>
      </c>
      <c r="AE26" s="2">
        <v>1.62</v>
      </c>
    </row>
    <row r="27" spans="1:31" x14ac:dyDescent="0.35">
      <c r="A27" s="1">
        <v>25</v>
      </c>
      <c r="B27" s="2">
        <v>1999</v>
      </c>
      <c r="C27" s="2">
        <v>31</v>
      </c>
      <c r="D27" s="2">
        <v>20.8</v>
      </c>
      <c r="E27" s="2">
        <v>318.8</v>
      </c>
      <c r="F27" s="2">
        <v>63.6</v>
      </c>
      <c r="G27" s="2">
        <v>5</v>
      </c>
      <c r="H27" s="2">
        <v>1.9</v>
      </c>
      <c r="I27" s="2">
        <v>0.8</v>
      </c>
      <c r="J27" s="2">
        <v>18.100000000000001</v>
      </c>
      <c r="K27" s="2">
        <v>19.3</v>
      </c>
      <c r="L27" s="2">
        <v>33.799999999999997</v>
      </c>
      <c r="M27" s="2">
        <v>212.3</v>
      </c>
      <c r="N27" s="2">
        <v>1.3</v>
      </c>
      <c r="O27" s="2">
        <v>1.1000000000000001</v>
      </c>
      <c r="P27" s="2">
        <v>5.8</v>
      </c>
      <c r="Q27" s="2">
        <v>10.8</v>
      </c>
      <c r="R27" s="2">
        <v>27.3</v>
      </c>
      <c r="S27" s="2">
        <v>106.5</v>
      </c>
      <c r="T27" s="2">
        <v>0.7</v>
      </c>
      <c r="U27" s="2">
        <v>3.9</v>
      </c>
      <c r="V27" s="2">
        <v>5.8</v>
      </c>
      <c r="W27" s="2">
        <v>6.6</v>
      </c>
      <c r="X27" s="2">
        <v>54.6</v>
      </c>
      <c r="Y27" s="2">
        <v>1.5</v>
      </c>
      <c r="Z27" s="2">
        <v>12.3</v>
      </c>
      <c r="AA27" s="2">
        <v>29.2</v>
      </c>
      <c r="AB27" s="2">
        <v>14.6</v>
      </c>
      <c r="AC27" s="2">
        <v>5.34</v>
      </c>
      <c r="AD27" s="2">
        <v>25.9</v>
      </c>
      <c r="AE27" s="2">
        <v>1.55</v>
      </c>
    </row>
    <row r="28" spans="1:31" x14ac:dyDescent="0.35">
      <c r="A28" s="1">
        <v>26</v>
      </c>
      <c r="B28" s="2">
        <v>1998</v>
      </c>
      <c r="C28" s="2">
        <v>30</v>
      </c>
      <c r="D28" s="2">
        <v>21.3</v>
      </c>
      <c r="E28" s="2">
        <v>317.7</v>
      </c>
      <c r="F28" s="2">
        <v>63.1</v>
      </c>
      <c r="G28" s="2">
        <v>5</v>
      </c>
      <c r="H28" s="2">
        <v>1.8</v>
      </c>
      <c r="I28" s="2">
        <v>0.7</v>
      </c>
      <c r="J28" s="2">
        <v>18.2</v>
      </c>
      <c r="K28" s="2">
        <v>18.3</v>
      </c>
      <c r="L28" s="2">
        <v>32.299999999999997</v>
      </c>
      <c r="M28" s="2">
        <v>205</v>
      </c>
      <c r="N28" s="2">
        <v>1.4</v>
      </c>
      <c r="O28" s="2">
        <v>1.1000000000000001</v>
      </c>
      <c r="P28" s="2">
        <v>5.9</v>
      </c>
      <c r="Q28" s="2">
        <v>10.5</v>
      </c>
      <c r="R28" s="2">
        <v>28.3</v>
      </c>
      <c r="S28" s="2">
        <v>112.7</v>
      </c>
      <c r="T28" s="2">
        <v>0.8</v>
      </c>
      <c r="U28" s="2">
        <v>4</v>
      </c>
      <c r="V28" s="2">
        <v>6</v>
      </c>
      <c r="W28" s="2">
        <v>7</v>
      </c>
      <c r="X28" s="2">
        <v>57.6</v>
      </c>
      <c r="Y28" s="2">
        <v>1.7</v>
      </c>
      <c r="Z28" s="2">
        <v>11.2</v>
      </c>
      <c r="AA28" s="2">
        <v>30.4</v>
      </c>
      <c r="AB28" s="2">
        <v>14.1</v>
      </c>
      <c r="AC28" s="2">
        <v>5.4</v>
      </c>
      <c r="AD28" s="2">
        <v>26.5</v>
      </c>
      <c r="AE28" s="2">
        <v>1.63</v>
      </c>
    </row>
    <row r="29" spans="1:31" x14ac:dyDescent="0.35">
      <c r="A29" s="1">
        <v>27</v>
      </c>
      <c r="B29" s="2">
        <v>1997</v>
      </c>
      <c r="C29" s="2">
        <v>30</v>
      </c>
      <c r="D29" s="2">
        <v>20.7</v>
      </c>
      <c r="E29" s="2">
        <v>314.89999999999998</v>
      </c>
      <c r="F29" s="2">
        <v>63.8</v>
      </c>
      <c r="G29" s="2">
        <v>4.9000000000000004</v>
      </c>
      <c r="H29" s="2">
        <v>1.8</v>
      </c>
      <c r="I29" s="2">
        <v>0.8</v>
      </c>
      <c r="J29" s="2">
        <v>18.3</v>
      </c>
      <c r="K29" s="2">
        <v>18.399999999999999</v>
      </c>
      <c r="L29" s="2">
        <v>32.799999999999997</v>
      </c>
      <c r="M29" s="2">
        <v>201.8</v>
      </c>
      <c r="N29" s="2">
        <v>1.3</v>
      </c>
      <c r="O29" s="2">
        <v>1</v>
      </c>
      <c r="P29" s="2">
        <v>5.7</v>
      </c>
      <c r="Q29" s="2">
        <v>10.6</v>
      </c>
      <c r="R29" s="2">
        <v>28.4</v>
      </c>
      <c r="S29" s="2">
        <v>113</v>
      </c>
      <c r="T29" s="2">
        <v>0.8</v>
      </c>
      <c r="U29" s="2">
        <v>4</v>
      </c>
      <c r="V29" s="2">
        <v>6.2</v>
      </c>
      <c r="W29" s="2">
        <v>6.5</v>
      </c>
      <c r="X29" s="2">
        <v>53.8</v>
      </c>
      <c r="Y29" s="2">
        <v>1.5</v>
      </c>
      <c r="Z29" s="2"/>
      <c r="AA29" s="2"/>
      <c r="AB29" s="2"/>
      <c r="AC29" s="2"/>
      <c r="AD29" s="2"/>
      <c r="AE29" s="2"/>
    </row>
    <row r="30" spans="1:31" x14ac:dyDescent="0.35">
      <c r="A30" s="1">
        <v>28</v>
      </c>
      <c r="B30" s="2">
        <v>1996</v>
      </c>
      <c r="C30" s="2">
        <v>30</v>
      </c>
      <c r="D30" s="2">
        <v>20.399999999999999</v>
      </c>
      <c r="E30" s="2">
        <v>316.39999999999998</v>
      </c>
      <c r="F30" s="2">
        <v>63.9</v>
      </c>
      <c r="G30" s="2">
        <v>5</v>
      </c>
      <c r="H30" s="2">
        <v>1.9</v>
      </c>
      <c r="I30" s="2">
        <v>0.8</v>
      </c>
      <c r="J30" s="2">
        <v>18.7</v>
      </c>
      <c r="K30" s="2">
        <v>19.2</v>
      </c>
      <c r="L30" s="2">
        <v>33.299999999999997</v>
      </c>
      <c r="M30" s="2">
        <v>207.4</v>
      </c>
      <c r="N30" s="2">
        <v>1.3</v>
      </c>
      <c r="O30" s="2">
        <v>1.1000000000000001</v>
      </c>
      <c r="P30" s="2">
        <v>5.8</v>
      </c>
      <c r="Q30" s="2">
        <v>10.9</v>
      </c>
      <c r="R30" s="2">
        <v>28.3</v>
      </c>
      <c r="S30" s="2">
        <v>109</v>
      </c>
      <c r="T30" s="2">
        <v>0.8</v>
      </c>
      <c r="U30" s="2">
        <v>3.8</v>
      </c>
      <c r="V30" s="2">
        <v>6.2</v>
      </c>
      <c r="W30" s="2">
        <v>6.6</v>
      </c>
      <c r="X30" s="2">
        <v>52.6</v>
      </c>
      <c r="Y30" s="2">
        <v>1.5</v>
      </c>
      <c r="Z30" s="2"/>
      <c r="AA30" s="2"/>
      <c r="AB30" s="2"/>
      <c r="AC30" s="2"/>
      <c r="AD30" s="2"/>
      <c r="AE30" s="2"/>
    </row>
    <row r="31" spans="1:31" x14ac:dyDescent="0.35">
      <c r="A31" s="1">
        <v>29</v>
      </c>
      <c r="B31" s="2">
        <v>1995</v>
      </c>
      <c r="C31" s="2">
        <v>30</v>
      </c>
      <c r="D31" s="2">
        <v>21.5</v>
      </c>
      <c r="E31" s="2">
        <v>328.9</v>
      </c>
      <c r="F31" s="2">
        <v>64.5</v>
      </c>
      <c r="G31" s="2">
        <v>5.0999999999999996</v>
      </c>
      <c r="H31" s="2">
        <v>1.9</v>
      </c>
      <c r="I31" s="2">
        <v>0.8</v>
      </c>
      <c r="J31" s="2">
        <v>19.3</v>
      </c>
      <c r="K31" s="2">
        <v>20.2</v>
      </c>
      <c r="L31" s="2">
        <v>34.799999999999997</v>
      </c>
      <c r="M31" s="2">
        <v>220.8</v>
      </c>
      <c r="N31" s="2">
        <v>1.4</v>
      </c>
      <c r="O31" s="2">
        <v>1.1000000000000001</v>
      </c>
      <c r="P31" s="2">
        <v>6</v>
      </c>
      <c r="Q31" s="2">
        <v>11.6</v>
      </c>
      <c r="R31" s="2">
        <v>27.5</v>
      </c>
      <c r="S31" s="2">
        <v>108.1</v>
      </c>
      <c r="T31" s="2">
        <v>0.8</v>
      </c>
      <c r="U31" s="2">
        <v>3.9</v>
      </c>
      <c r="V31" s="2">
        <v>6.3</v>
      </c>
      <c r="W31" s="2">
        <v>6.4</v>
      </c>
      <c r="X31" s="2">
        <v>51.2</v>
      </c>
      <c r="Y31" s="2">
        <v>1.5</v>
      </c>
      <c r="Z31" s="2"/>
      <c r="AA31" s="2"/>
      <c r="AB31" s="2"/>
      <c r="AC31" s="2"/>
      <c r="AD31" s="2"/>
      <c r="AE31" s="2"/>
    </row>
    <row r="32" spans="1:31" x14ac:dyDescent="0.35">
      <c r="A32" s="1">
        <v>30</v>
      </c>
      <c r="B32" s="2">
        <v>1994</v>
      </c>
      <c r="C32" s="2">
        <v>28</v>
      </c>
      <c r="D32" s="2">
        <v>20.3</v>
      </c>
      <c r="E32" s="2">
        <v>317.89999999999998</v>
      </c>
      <c r="F32" s="2">
        <v>63.7</v>
      </c>
      <c r="G32" s="2">
        <v>5</v>
      </c>
      <c r="H32" s="2">
        <v>1.9</v>
      </c>
      <c r="I32" s="2">
        <v>0.8</v>
      </c>
      <c r="J32" s="2">
        <v>18.600000000000001</v>
      </c>
      <c r="K32" s="2">
        <v>19.5</v>
      </c>
      <c r="L32" s="2">
        <v>33.6</v>
      </c>
      <c r="M32" s="2">
        <v>213.6</v>
      </c>
      <c r="N32" s="2">
        <v>1.3</v>
      </c>
      <c r="O32" s="2">
        <v>1.1000000000000001</v>
      </c>
      <c r="P32" s="2">
        <v>6</v>
      </c>
      <c r="Q32" s="2">
        <v>11</v>
      </c>
      <c r="R32" s="2">
        <v>28</v>
      </c>
      <c r="S32" s="2">
        <v>104.3</v>
      </c>
      <c r="T32" s="2">
        <v>0.8</v>
      </c>
      <c r="U32" s="2">
        <v>3.7</v>
      </c>
      <c r="V32" s="2">
        <v>6.1</v>
      </c>
      <c r="W32" s="2">
        <v>6.5</v>
      </c>
      <c r="X32" s="2">
        <v>52.3</v>
      </c>
      <c r="Y32" s="2">
        <v>1.5</v>
      </c>
      <c r="Z32" s="2"/>
      <c r="AA32" s="2"/>
      <c r="AB32" s="2"/>
      <c r="AC32" s="2"/>
      <c r="AD32" s="2"/>
      <c r="AE32" s="2"/>
    </row>
    <row r="33" spans="1:31" x14ac:dyDescent="0.35">
      <c r="A33" s="1">
        <v>31</v>
      </c>
      <c r="B33" s="2">
        <v>1993</v>
      </c>
      <c r="C33" s="2">
        <v>28</v>
      </c>
      <c r="D33" s="2">
        <v>18.7</v>
      </c>
      <c r="E33" s="2">
        <v>310.60000000000002</v>
      </c>
      <c r="F33" s="2">
        <v>62.8</v>
      </c>
      <c r="G33" s="2">
        <v>4.9000000000000004</v>
      </c>
      <c r="H33" s="2">
        <v>1.9</v>
      </c>
      <c r="I33" s="2">
        <v>0.9</v>
      </c>
      <c r="J33" s="2">
        <v>18.100000000000001</v>
      </c>
      <c r="K33" s="2">
        <v>18.600000000000001</v>
      </c>
      <c r="L33" s="2">
        <v>32.200000000000003</v>
      </c>
      <c r="M33" s="2">
        <v>200.6</v>
      </c>
      <c r="N33" s="2">
        <v>1.2</v>
      </c>
      <c r="O33" s="2">
        <v>1</v>
      </c>
      <c r="P33" s="2">
        <v>5.8</v>
      </c>
      <c r="Q33" s="2">
        <v>10.5</v>
      </c>
      <c r="R33" s="2">
        <v>28.3</v>
      </c>
      <c r="S33" s="2">
        <v>110</v>
      </c>
      <c r="T33" s="2">
        <v>0.7</v>
      </c>
      <c r="U33" s="2">
        <v>3.9</v>
      </c>
      <c r="V33" s="2">
        <v>6.4</v>
      </c>
      <c r="W33" s="2">
        <v>6</v>
      </c>
      <c r="X33" s="2">
        <v>46.1</v>
      </c>
      <c r="Y33" s="2">
        <v>1.3</v>
      </c>
      <c r="Z33" s="2"/>
      <c r="AA33" s="2"/>
      <c r="AB33" s="2"/>
      <c r="AC33" s="2"/>
      <c r="AD33" s="2"/>
      <c r="AE33" s="2"/>
    </row>
    <row r="34" spans="1:31" x14ac:dyDescent="0.35">
      <c r="A34" s="1">
        <v>32</v>
      </c>
      <c r="B34" s="2">
        <v>1992</v>
      </c>
      <c r="C34" s="2">
        <v>28</v>
      </c>
      <c r="D34" s="2">
        <v>18.7</v>
      </c>
      <c r="E34" s="2">
        <v>298.2</v>
      </c>
      <c r="F34" s="2">
        <v>59.9</v>
      </c>
      <c r="G34" s="2">
        <v>5</v>
      </c>
      <c r="H34" s="2">
        <v>2</v>
      </c>
      <c r="I34" s="2">
        <v>0.9</v>
      </c>
      <c r="J34" s="2">
        <v>17.3</v>
      </c>
      <c r="K34" s="2">
        <v>17.2</v>
      </c>
      <c r="L34" s="2">
        <v>29.9</v>
      </c>
      <c r="M34" s="2">
        <v>187.6</v>
      </c>
      <c r="N34" s="2">
        <v>1.2</v>
      </c>
      <c r="O34" s="2">
        <v>1.2</v>
      </c>
      <c r="P34" s="2">
        <v>5.8</v>
      </c>
      <c r="Q34" s="2">
        <v>9.8000000000000007</v>
      </c>
      <c r="R34" s="2">
        <v>27.4</v>
      </c>
      <c r="S34" s="2">
        <v>110.5</v>
      </c>
      <c r="T34" s="2">
        <v>0.7</v>
      </c>
      <c r="U34" s="2">
        <v>4</v>
      </c>
      <c r="V34" s="2">
        <v>6.2</v>
      </c>
      <c r="W34" s="2">
        <v>6</v>
      </c>
      <c r="X34" s="2">
        <v>48.2</v>
      </c>
      <c r="Y34" s="2">
        <v>1.3</v>
      </c>
      <c r="Z34" s="2"/>
      <c r="AA34" s="2"/>
      <c r="AB34" s="2"/>
      <c r="AC34" s="2"/>
      <c r="AD34" s="2"/>
      <c r="AE34" s="2"/>
    </row>
    <row r="35" spans="1:31" x14ac:dyDescent="0.35">
      <c r="A35" s="1">
        <v>33</v>
      </c>
      <c r="B35" s="2">
        <v>1991</v>
      </c>
      <c r="C35" s="2">
        <v>28</v>
      </c>
      <c r="D35" s="2">
        <v>19</v>
      </c>
      <c r="E35" s="2">
        <v>306.8</v>
      </c>
      <c r="F35" s="2">
        <v>60.8</v>
      </c>
      <c r="G35" s="2">
        <v>5</v>
      </c>
      <c r="H35" s="2">
        <v>2</v>
      </c>
      <c r="I35" s="2">
        <v>0.9</v>
      </c>
      <c r="J35" s="2">
        <v>17.8</v>
      </c>
      <c r="K35" s="2">
        <v>17.899999999999999</v>
      </c>
      <c r="L35" s="2">
        <v>31.1</v>
      </c>
      <c r="M35" s="2">
        <v>199.1</v>
      </c>
      <c r="N35" s="2">
        <v>1.1000000000000001</v>
      </c>
      <c r="O35" s="2">
        <v>1.1000000000000001</v>
      </c>
      <c r="P35" s="2">
        <v>6</v>
      </c>
      <c r="Q35" s="2">
        <v>10.4</v>
      </c>
      <c r="R35" s="2">
        <v>27.4</v>
      </c>
      <c r="S35" s="2">
        <v>107.7</v>
      </c>
      <c r="T35" s="2">
        <v>0.8</v>
      </c>
      <c r="U35" s="2">
        <v>3.9</v>
      </c>
      <c r="V35" s="2">
        <v>6.2</v>
      </c>
      <c r="W35" s="2">
        <v>6</v>
      </c>
      <c r="X35" s="2">
        <v>48.4</v>
      </c>
      <c r="Y35" s="2">
        <v>1.2</v>
      </c>
      <c r="Z35" s="2"/>
      <c r="AA35" s="2"/>
      <c r="AB35" s="2"/>
      <c r="AC35" s="2"/>
      <c r="AD35" s="2"/>
      <c r="AE35" s="2"/>
    </row>
    <row r="36" spans="1:31" x14ac:dyDescent="0.35">
      <c r="A36" s="1">
        <v>34</v>
      </c>
      <c r="B36" s="2">
        <v>1990</v>
      </c>
      <c r="C36" s="2">
        <v>28</v>
      </c>
      <c r="D36" s="2">
        <v>20.100000000000001</v>
      </c>
      <c r="E36" s="2">
        <v>308.60000000000002</v>
      </c>
      <c r="F36" s="2">
        <v>60.3</v>
      </c>
      <c r="G36" s="2">
        <v>5.0999999999999996</v>
      </c>
      <c r="H36" s="2">
        <v>2</v>
      </c>
      <c r="I36" s="2">
        <v>0.9</v>
      </c>
      <c r="J36" s="2">
        <v>17.8</v>
      </c>
      <c r="K36" s="2">
        <v>16.899999999999999</v>
      </c>
      <c r="L36" s="2">
        <v>30.2</v>
      </c>
      <c r="M36" s="2">
        <v>194.8</v>
      </c>
      <c r="N36" s="2">
        <v>1.3</v>
      </c>
      <c r="O36" s="2">
        <v>1.1000000000000001</v>
      </c>
      <c r="P36" s="2">
        <v>6</v>
      </c>
      <c r="Q36" s="2">
        <v>10</v>
      </c>
      <c r="R36" s="2">
        <v>27.8</v>
      </c>
      <c r="S36" s="2">
        <v>113.9</v>
      </c>
      <c r="T36" s="2">
        <v>0.8</v>
      </c>
      <c r="U36" s="2">
        <v>4.0999999999999996</v>
      </c>
      <c r="V36" s="2">
        <v>6.5</v>
      </c>
      <c r="W36" s="2">
        <v>6.1</v>
      </c>
      <c r="X36" s="2">
        <v>47.7</v>
      </c>
      <c r="Y36" s="2">
        <v>1.3</v>
      </c>
      <c r="Z36" s="2"/>
      <c r="AA36" s="2"/>
      <c r="AB36" s="2"/>
      <c r="AC36" s="2"/>
      <c r="AD36" s="2"/>
      <c r="AE36" s="2"/>
    </row>
    <row r="37" spans="1:31" x14ac:dyDescent="0.35">
      <c r="A37" s="1">
        <v>35</v>
      </c>
      <c r="B37" s="2">
        <v>1989</v>
      </c>
      <c r="C37" s="2">
        <v>28</v>
      </c>
      <c r="D37" s="2">
        <v>20.6</v>
      </c>
      <c r="E37" s="2">
        <v>326.2</v>
      </c>
      <c r="F37" s="2">
        <v>63.6</v>
      </c>
      <c r="G37" s="2">
        <v>5.0999999999999996</v>
      </c>
      <c r="H37" s="2">
        <v>2.2000000000000002</v>
      </c>
      <c r="I37" s="2">
        <v>0.9</v>
      </c>
      <c r="J37" s="2">
        <v>18.8</v>
      </c>
      <c r="K37" s="2">
        <v>17.899999999999999</v>
      </c>
      <c r="L37" s="2">
        <v>32</v>
      </c>
      <c r="M37" s="2">
        <v>210.9</v>
      </c>
      <c r="N37" s="2">
        <v>1.3</v>
      </c>
      <c r="O37" s="2">
        <v>1.2</v>
      </c>
      <c r="P37" s="2">
        <v>6.1</v>
      </c>
      <c r="Q37" s="2">
        <v>10.7</v>
      </c>
      <c r="R37" s="2">
        <v>29.2</v>
      </c>
      <c r="S37" s="2">
        <v>115.3</v>
      </c>
      <c r="T37" s="2">
        <v>0.9</v>
      </c>
      <c r="U37" s="2">
        <v>4</v>
      </c>
      <c r="V37" s="2">
        <v>6.7</v>
      </c>
      <c r="W37" s="2">
        <v>6.4</v>
      </c>
      <c r="X37" s="2">
        <v>51.6</v>
      </c>
      <c r="Y37" s="2">
        <v>1.4</v>
      </c>
      <c r="Z37" s="2"/>
      <c r="AA37" s="2"/>
      <c r="AB37" s="2"/>
      <c r="AC37" s="2"/>
      <c r="AD37" s="2"/>
      <c r="AE37" s="2"/>
    </row>
    <row r="38" spans="1:31" x14ac:dyDescent="0.35">
      <c r="A38" s="1">
        <v>36</v>
      </c>
      <c r="B38" s="2">
        <v>1988</v>
      </c>
      <c r="C38" s="2">
        <v>28</v>
      </c>
      <c r="D38" s="2">
        <v>20.3</v>
      </c>
      <c r="E38" s="2">
        <v>322.10000000000002</v>
      </c>
      <c r="F38" s="2">
        <v>64.2</v>
      </c>
      <c r="G38" s="2">
        <v>5</v>
      </c>
      <c r="H38" s="2">
        <v>2.2000000000000002</v>
      </c>
      <c r="I38" s="2">
        <v>0.9</v>
      </c>
      <c r="J38" s="2">
        <v>18.899999999999999</v>
      </c>
      <c r="K38" s="2">
        <v>17.100000000000001</v>
      </c>
      <c r="L38" s="2">
        <v>31.5</v>
      </c>
      <c r="M38" s="2">
        <v>200.7</v>
      </c>
      <c r="N38" s="2">
        <v>1.2</v>
      </c>
      <c r="O38" s="2">
        <v>1.2</v>
      </c>
      <c r="P38" s="2">
        <v>5.9</v>
      </c>
      <c r="Q38" s="2">
        <v>10.3</v>
      </c>
      <c r="R38" s="2">
        <v>30.3</v>
      </c>
      <c r="S38" s="2">
        <v>121.4</v>
      </c>
      <c r="T38" s="2">
        <v>0.9</v>
      </c>
      <c r="U38" s="2">
        <v>4</v>
      </c>
      <c r="V38" s="2">
        <v>7.1</v>
      </c>
      <c r="W38" s="2">
        <v>6.2</v>
      </c>
      <c r="X38" s="2">
        <v>50.5</v>
      </c>
      <c r="Y38" s="2">
        <v>1.5</v>
      </c>
      <c r="Z38" s="2"/>
      <c r="AA38" s="2"/>
      <c r="AB38" s="2"/>
      <c r="AC38" s="2"/>
      <c r="AD38" s="2"/>
      <c r="AE38" s="2"/>
    </row>
    <row r="39" spans="1:31" x14ac:dyDescent="0.35">
      <c r="A39" s="1">
        <v>37</v>
      </c>
      <c r="B39" s="2">
        <v>1987</v>
      </c>
      <c r="C39" s="2">
        <v>28</v>
      </c>
      <c r="D39" s="2">
        <v>21.6</v>
      </c>
      <c r="E39" s="2">
        <v>327.8</v>
      </c>
      <c r="F39" s="2">
        <v>66.2</v>
      </c>
      <c r="G39" s="2">
        <v>5</v>
      </c>
      <c r="H39" s="2">
        <v>2.4</v>
      </c>
      <c r="I39" s="2">
        <v>1.1000000000000001</v>
      </c>
      <c r="J39" s="2">
        <v>19.399999999999999</v>
      </c>
      <c r="K39" s="2">
        <v>17.600000000000001</v>
      </c>
      <c r="L39" s="2">
        <v>32.1</v>
      </c>
      <c r="M39" s="2">
        <v>203.9</v>
      </c>
      <c r="N39" s="2">
        <v>1.5</v>
      </c>
      <c r="O39" s="2">
        <v>1.3</v>
      </c>
      <c r="P39" s="2">
        <v>5.9</v>
      </c>
      <c r="Q39" s="2">
        <v>10.6</v>
      </c>
      <c r="R39" s="2">
        <v>31.4</v>
      </c>
      <c r="S39" s="2">
        <v>123.9</v>
      </c>
      <c r="T39" s="2">
        <v>0.9</v>
      </c>
      <c r="U39" s="2">
        <v>3.9</v>
      </c>
      <c r="V39" s="2">
        <v>7.1</v>
      </c>
      <c r="W39" s="2">
        <v>6.7</v>
      </c>
      <c r="X39" s="2">
        <v>55.4</v>
      </c>
      <c r="Y39" s="2">
        <v>1.7</v>
      </c>
      <c r="Z39" s="2"/>
      <c r="AA39" s="2"/>
      <c r="AB39" s="2"/>
      <c r="AC39" s="2"/>
      <c r="AD39" s="2"/>
      <c r="AE39" s="2"/>
    </row>
    <row r="40" spans="1:31" x14ac:dyDescent="0.35">
      <c r="A40" s="1">
        <v>38</v>
      </c>
      <c r="B40" s="2">
        <v>1986</v>
      </c>
      <c r="C40" s="2">
        <v>28</v>
      </c>
      <c r="D40" s="2">
        <v>20.5</v>
      </c>
      <c r="E40" s="2">
        <v>324.2</v>
      </c>
      <c r="F40" s="2">
        <v>65.099999999999994</v>
      </c>
      <c r="G40" s="2">
        <v>5</v>
      </c>
      <c r="H40" s="2">
        <v>2.2999999999999998</v>
      </c>
      <c r="I40" s="2">
        <v>1</v>
      </c>
      <c r="J40" s="2">
        <v>19</v>
      </c>
      <c r="K40" s="2">
        <v>17.899999999999999</v>
      </c>
      <c r="L40" s="2">
        <v>32.299999999999997</v>
      </c>
      <c r="M40" s="2">
        <v>205.5</v>
      </c>
      <c r="N40" s="2">
        <v>1.3</v>
      </c>
      <c r="O40" s="2">
        <v>1.3</v>
      </c>
      <c r="P40" s="2">
        <v>5.9</v>
      </c>
      <c r="Q40" s="2">
        <v>10.6</v>
      </c>
      <c r="R40" s="2">
        <v>30.2</v>
      </c>
      <c r="S40" s="2">
        <v>118.7</v>
      </c>
      <c r="T40" s="2">
        <v>0.9</v>
      </c>
      <c r="U40" s="2">
        <v>3.9</v>
      </c>
      <c r="V40" s="2">
        <v>6.8</v>
      </c>
      <c r="W40" s="2">
        <v>6.4</v>
      </c>
      <c r="X40" s="2">
        <v>51.8</v>
      </c>
      <c r="Y40" s="2">
        <v>1.6</v>
      </c>
      <c r="Z40" s="2"/>
      <c r="AA40" s="2"/>
      <c r="AB40" s="2"/>
      <c r="AC40" s="2"/>
      <c r="AD40" s="2"/>
      <c r="AE40" s="2"/>
    </row>
    <row r="41" spans="1:31" x14ac:dyDescent="0.35">
      <c r="A41" s="1">
        <v>39</v>
      </c>
      <c r="B41" s="2">
        <v>1985</v>
      </c>
      <c r="C41" s="2">
        <v>28</v>
      </c>
      <c r="D41" s="2">
        <v>21.5</v>
      </c>
      <c r="E41" s="2">
        <v>329.4</v>
      </c>
      <c r="F41" s="2">
        <v>65.5</v>
      </c>
      <c r="G41" s="2">
        <v>5</v>
      </c>
      <c r="H41" s="2">
        <v>2.4</v>
      </c>
      <c r="I41" s="2">
        <v>1</v>
      </c>
      <c r="J41" s="2">
        <v>19.2</v>
      </c>
      <c r="K41" s="2">
        <v>17.7</v>
      </c>
      <c r="L41" s="2">
        <v>32.200000000000003</v>
      </c>
      <c r="M41" s="2">
        <v>204.5</v>
      </c>
      <c r="N41" s="2">
        <v>1.3</v>
      </c>
      <c r="O41" s="2">
        <v>1.3</v>
      </c>
      <c r="P41" s="2">
        <v>5.8</v>
      </c>
      <c r="Q41" s="2">
        <v>10.6</v>
      </c>
      <c r="R41" s="2">
        <v>30.4</v>
      </c>
      <c r="S41" s="2">
        <v>124.9</v>
      </c>
      <c r="T41" s="2">
        <v>1</v>
      </c>
      <c r="U41" s="2">
        <v>4.0999999999999996</v>
      </c>
      <c r="V41" s="2">
        <v>7.1</v>
      </c>
      <c r="W41" s="2">
        <v>6.3</v>
      </c>
      <c r="X41" s="2">
        <v>50.4</v>
      </c>
      <c r="Y41" s="2">
        <v>1.5</v>
      </c>
      <c r="Z41" s="2"/>
      <c r="AA41" s="2"/>
      <c r="AB41" s="2"/>
      <c r="AC41" s="2"/>
      <c r="AD41" s="2"/>
      <c r="AE41" s="2"/>
    </row>
    <row r="42" spans="1:31" x14ac:dyDescent="0.35">
      <c r="A42" s="1">
        <v>40</v>
      </c>
      <c r="B42" s="2">
        <v>1984</v>
      </c>
      <c r="C42" s="2">
        <v>28</v>
      </c>
      <c r="D42" s="2">
        <v>21.2</v>
      </c>
      <c r="E42" s="2">
        <v>329.8</v>
      </c>
      <c r="F42" s="2">
        <v>65.7</v>
      </c>
      <c r="G42" s="2">
        <v>5</v>
      </c>
      <c r="H42" s="2">
        <v>2.2999999999999998</v>
      </c>
      <c r="I42" s="2">
        <v>1</v>
      </c>
      <c r="J42" s="2">
        <v>19.3</v>
      </c>
      <c r="K42" s="2">
        <v>18</v>
      </c>
      <c r="L42" s="2">
        <v>32</v>
      </c>
      <c r="M42" s="2">
        <v>205.9</v>
      </c>
      <c r="N42" s="2">
        <v>1.4</v>
      </c>
      <c r="O42" s="2">
        <v>1.3</v>
      </c>
      <c r="P42" s="2">
        <v>5.9</v>
      </c>
      <c r="Q42" s="2">
        <v>10.7</v>
      </c>
      <c r="R42" s="2">
        <v>30.8</v>
      </c>
      <c r="S42" s="2">
        <v>123.9</v>
      </c>
      <c r="T42" s="2">
        <v>0.9</v>
      </c>
      <c r="U42" s="2">
        <v>4</v>
      </c>
      <c r="V42" s="2">
        <v>7.2</v>
      </c>
      <c r="W42" s="2">
        <v>6.4</v>
      </c>
      <c r="X42" s="2">
        <v>53.7</v>
      </c>
      <c r="Y42" s="2">
        <v>1.4</v>
      </c>
      <c r="Z42" s="2"/>
      <c r="AA42" s="2"/>
      <c r="AB42" s="2"/>
      <c r="AC42" s="2"/>
      <c r="AD42" s="2"/>
      <c r="AE42" s="2"/>
    </row>
    <row r="43" spans="1:31" x14ac:dyDescent="0.35">
      <c r="A43" s="1">
        <v>41</v>
      </c>
      <c r="B43" s="2">
        <v>1983</v>
      </c>
      <c r="C43" s="2">
        <v>28</v>
      </c>
      <c r="D43" s="2">
        <v>21.8</v>
      </c>
      <c r="E43" s="2">
        <v>334.4</v>
      </c>
      <c r="F43" s="2">
        <v>65.8</v>
      </c>
      <c r="G43" s="2">
        <v>5.0999999999999996</v>
      </c>
      <c r="H43" s="2">
        <v>2.5</v>
      </c>
      <c r="I43" s="2">
        <v>1.1000000000000001</v>
      </c>
      <c r="J43" s="2">
        <v>19.399999999999999</v>
      </c>
      <c r="K43" s="2">
        <v>17.8</v>
      </c>
      <c r="L43" s="2">
        <v>31.4</v>
      </c>
      <c r="M43" s="2">
        <v>204.6</v>
      </c>
      <c r="N43" s="2">
        <v>1.4</v>
      </c>
      <c r="O43" s="2">
        <v>1.4</v>
      </c>
      <c r="P43" s="2">
        <v>6</v>
      </c>
      <c r="Q43" s="2">
        <v>10.4</v>
      </c>
      <c r="R43" s="2">
        <v>31.7</v>
      </c>
      <c r="S43" s="2">
        <v>129.69999999999999</v>
      </c>
      <c r="T43" s="2">
        <v>1</v>
      </c>
      <c r="U43" s="2">
        <v>4.0999999999999996</v>
      </c>
      <c r="V43" s="2">
        <v>7.6</v>
      </c>
      <c r="W43" s="2">
        <v>6.3</v>
      </c>
      <c r="X43" s="2">
        <v>52.9</v>
      </c>
      <c r="Y43" s="2">
        <v>1.4</v>
      </c>
      <c r="Z43" s="2"/>
      <c r="AA43" s="2"/>
      <c r="AB43" s="2"/>
      <c r="AC43" s="2"/>
      <c r="AD43" s="2"/>
      <c r="AE43" s="2"/>
    </row>
    <row r="44" spans="1:31" x14ac:dyDescent="0.35">
      <c r="A44" s="1">
        <v>42</v>
      </c>
      <c r="B44" s="2">
        <v>1982</v>
      </c>
      <c r="C44" s="2">
        <v>28</v>
      </c>
      <c r="D44" s="2">
        <v>20.2</v>
      </c>
      <c r="E44" s="2">
        <v>317.2</v>
      </c>
      <c r="F44" s="2">
        <v>65</v>
      </c>
      <c r="G44" s="2">
        <v>4.9000000000000004</v>
      </c>
      <c r="H44" s="2">
        <v>2.4</v>
      </c>
      <c r="I44" s="2">
        <v>1</v>
      </c>
      <c r="J44" s="2">
        <v>18.899999999999999</v>
      </c>
      <c r="K44" s="2">
        <v>17.8</v>
      </c>
      <c r="L44" s="2">
        <v>31.5</v>
      </c>
      <c r="M44" s="2">
        <v>199.4</v>
      </c>
      <c r="N44" s="2">
        <v>1.3</v>
      </c>
      <c r="O44" s="2">
        <v>1.4</v>
      </c>
      <c r="P44" s="2">
        <v>5.8</v>
      </c>
      <c r="Q44" s="2">
        <v>10.3</v>
      </c>
      <c r="R44" s="2">
        <v>30.8</v>
      </c>
      <c r="S44" s="2">
        <v>117.8</v>
      </c>
      <c r="T44" s="2">
        <v>0.9</v>
      </c>
      <c r="U44" s="2">
        <v>3.8</v>
      </c>
      <c r="V44" s="2">
        <v>7.1</v>
      </c>
      <c r="W44" s="2">
        <v>6.1</v>
      </c>
      <c r="X44" s="2">
        <v>51.3</v>
      </c>
      <c r="Y44" s="2">
        <v>1.5</v>
      </c>
      <c r="Z44" s="2"/>
      <c r="AA44" s="2"/>
      <c r="AB44" s="2"/>
      <c r="AC44" s="2"/>
      <c r="AD44" s="2"/>
      <c r="AE44" s="2"/>
    </row>
    <row r="45" spans="1:31" x14ac:dyDescent="0.35">
      <c r="A45" s="1">
        <v>43</v>
      </c>
      <c r="B45" s="2">
        <v>1981</v>
      </c>
      <c r="C45" s="2">
        <v>28</v>
      </c>
      <c r="D45" s="2">
        <v>20.7</v>
      </c>
      <c r="E45" s="2">
        <v>334.5</v>
      </c>
      <c r="F45" s="2">
        <v>66.3</v>
      </c>
      <c r="G45" s="2">
        <v>5</v>
      </c>
      <c r="H45" s="2">
        <v>2.5</v>
      </c>
      <c r="I45" s="2">
        <v>1.1000000000000001</v>
      </c>
      <c r="J45" s="2">
        <v>19.399999999999999</v>
      </c>
      <c r="K45" s="2">
        <v>17.3</v>
      </c>
      <c r="L45" s="2">
        <v>31.7</v>
      </c>
      <c r="M45" s="2">
        <v>204.4</v>
      </c>
      <c r="N45" s="2">
        <v>1.3</v>
      </c>
      <c r="O45" s="2">
        <v>1.4</v>
      </c>
      <c r="P45" s="2">
        <v>6</v>
      </c>
      <c r="Q45" s="2">
        <v>10.199999999999999</v>
      </c>
      <c r="R45" s="2">
        <v>32.4</v>
      </c>
      <c r="S45" s="2">
        <v>130.1</v>
      </c>
      <c r="T45" s="2">
        <v>1</v>
      </c>
      <c r="U45" s="2">
        <v>4</v>
      </c>
      <c r="V45" s="2">
        <v>7.6</v>
      </c>
      <c r="W45" s="2">
        <v>6.4</v>
      </c>
      <c r="X45" s="2">
        <v>54.2</v>
      </c>
      <c r="Y45" s="2">
        <v>1.6</v>
      </c>
      <c r="Z45" s="2"/>
      <c r="AA45" s="2"/>
      <c r="AB45" s="2"/>
      <c r="AC45" s="2"/>
      <c r="AD45" s="2"/>
      <c r="AE45" s="2"/>
    </row>
    <row r="46" spans="1:31" x14ac:dyDescent="0.35">
      <c r="A46" s="1">
        <v>44</v>
      </c>
      <c r="B46" s="2">
        <v>1980</v>
      </c>
      <c r="C46" s="2">
        <v>28</v>
      </c>
      <c r="D46" s="2">
        <v>20.5</v>
      </c>
      <c r="E46" s="2">
        <v>323.5</v>
      </c>
      <c r="F46" s="2">
        <v>65</v>
      </c>
      <c r="G46" s="2">
        <v>5</v>
      </c>
      <c r="H46" s="2">
        <v>2.2999999999999998</v>
      </c>
      <c r="I46" s="2">
        <v>0.9</v>
      </c>
      <c r="J46" s="2">
        <v>19</v>
      </c>
      <c r="K46" s="2">
        <v>17.2</v>
      </c>
      <c r="L46" s="2">
        <v>30.6</v>
      </c>
      <c r="M46" s="2">
        <v>196</v>
      </c>
      <c r="N46" s="2">
        <v>1.4</v>
      </c>
      <c r="O46" s="2">
        <v>1.4</v>
      </c>
      <c r="P46" s="2">
        <v>6</v>
      </c>
      <c r="Q46" s="2">
        <v>10.1</v>
      </c>
      <c r="R46" s="2">
        <v>32.1</v>
      </c>
      <c r="S46" s="2">
        <v>127.5</v>
      </c>
      <c r="T46" s="2">
        <v>1</v>
      </c>
      <c r="U46" s="2">
        <v>4</v>
      </c>
      <c r="V46" s="2">
        <v>7.5</v>
      </c>
      <c r="W46" s="2">
        <v>6.2</v>
      </c>
      <c r="X46" s="2">
        <v>53.2</v>
      </c>
      <c r="Y46" s="2">
        <v>1.5</v>
      </c>
      <c r="Z46" s="2"/>
      <c r="AA46" s="2"/>
      <c r="AB46" s="2"/>
      <c r="AC46" s="2"/>
      <c r="AD46" s="2"/>
      <c r="AE46" s="2"/>
    </row>
    <row r="47" spans="1:31" x14ac:dyDescent="0.35">
      <c r="A47" s="1">
        <v>45</v>
      </c>
      <c r="B47" s="2">
        <v>1979</v>
      </c>
      <c r="C47" s="2">
        <v>28</v>
      </c>
      <c r="D47" s="2">
        <v>20.100000000000001</v>
      </c>
      <c r="E47" s="2">
        <v>315.89999999999998</v>
      </c>
      <c r="F47" s="2">
        <v>65.2</v>
      </c>
      <c r="G47" s="2">
        <v>4.8</v>
      </c>
      <c r="H47" s="2">
        <v>2.4</v>
      </c>
      <c r="I47" s="2">
        <v>1.1000000000000001</v>
      </c>
      <c r="J47" s="2">
        <v>18.5</v>
      </c>
      <c r="K47" s="2">
        <v>15.7</v>
      </c>
      <c r="L47" s="2">
        <v>29</v>
      </c>
      <c r="M47" s="2">
        <v>180.4</v>
      </c>
      <c r="N47" s="2">
        <v>1.2</v>
      </c>
      <c r="O47" s="2">
        <v>1.3</v>
      </c>
      <c r="P47" s="2">
        <v>5.8</v>
      </c>
      <c r="Q47" s="2">
        <v>9.3000000000000007</v>
      </c>
      <c r="R47" s="2">
        <v>33.9</v>
      </c>
      <c r="S47" s="2">
        <v>135.6</v>
      </c>
      <c r="T47" s="2">
        <v>1.1000000000000001</v>
      </c>
      <c r="U47" s="2">
        <v>4</v>
      </c>
      <c r="V47" s="2">
        <v>7.7</v>
      </c>
      <c r="W47" s="2">
        <v>6.4</v>
      </c>
      <c r="X47" s="2">
        <v>54.4</v>
      </c>
      <c r="Y47" s="2">
        <v>1.5</v>
      </c>
      <c r="Z47" s="2"/>
      <c r="AA47" s="2"/>
      <c r="AB47" s="2"/>
      <c r="AC47" s="2"/>
      <c r="AD47" s="2"/>
      <c r="AE47" s="2"/>
    </row>
    <row r="48" spans="1:31" x14ac:dyDescent="0.35">
      <c r="A48" s="1">
        <v>46</v>
      </c>
      <c r="B48" s="2">
        <v>1978</v>
      </c>
      <c r="C48" s="2">
        <v>28</v>
      </c>
      <c r="D48" s="2">
        <v>18.3</v>
      </c>
      <c r="E48" s="2">
        <v>300.7</v>
      </c>
      <c r="F48" s="2">
        <v>64.599999999999994</v>
      </c>
      <c r="G48" s="2">
        <v>4.7</v>
      </c>
      <c r="H48" s="2">
        <v>2.5</v>
      </c>
      <c r="I48" s="2">
        <v>1.1000000000000001</v>
      </c>
      <c r="J48" s="2">
        <v>17.7</v>
      </c>
      <c r="K48" s="2">
        <v>14</v>
      </c>
      <c r="L48" s="2">
        <v>26.4</v>
      </c>
      <c r="M48" s="2">
        <v>158.80000000000001</v>
      </c>
      <c r="N48" s="2">
        <v>1</v>
      </c>
      <c r="O48" s="2">
        <v>1.4</v>
      </c>
      <c r="P48" s="2">
        <v>5.5</v>
      </c>
      <c r="Q48" s="2">
        <v>8.3000000000000007</v>
      </c>
      <c r="R48" s="2">
        <v>35.9</v>
      </c>
      <c r="S48" s="2">
        <v>141.80000000000001</v>
      </c>
      <c r="T48" s="2">
        <v>1</v>
      </c>
      <c r="U48" s="2">
        <v>4</v>
      </c>
      <c r="V48" s="2">
        <v>7.7</v>
      </c>
      <c r="W48" s="2">
        <v>6.7</v>
      </c>
      <c r="X48" s="2">
        <v>57.7</v>
      </c>
      <c r="Y48" s="2">
        <v>1.6</v>
      </c>
      <c r="Z48" s="2"/>
      <c r="AA48" s="2"/>
      <c r="AB48" s="2"/>
      <c r="AC48" s="2"/>
      <c r="AD48" s="2"/>
      <c r="AE48" s="2"/>
    </row>
    <row r="49" spans="1:31" x14ac:dyDescent="0.35">
      <c r="A49" s="1">
        <v>47</v>
      </c>
      <c r="B49" s="2">
        <v>1977</v>
      </c>
      <c r="C49" s="2">
        <v>28</v>
      </c>
      <c r="D49" s="2">
        <v>17.2</v>
      </c>
      <c r="E49" s="2">
        <v>285.8</v>
      </c>
      <c r="F49" s="2">
        <v>64.8</v>
      </c>
      <c r="G49" s="2">
        <v>4.4000000000000004</v>
      </c>
      <c r="H49" s="2">
        <v>2.5</v>
      </c>
      <c r="I49" s="2">
        <v>1.1000000000000001</v>
      </c>
      <c r="J49" s="2">
        <v>16.899999999999999</v>
      </c>
      <c r="K49" s="2">
        <v>12.8</v>
      </c>
      <c r="L49" s="2">
        <v>25</v>
      </c>
      <c r="M49" s="2">
        <v>141.9</v>
      </c>
      <c r="N49" s="2">
        <v>1</v>
      </c>
      <c r="O49" s="2">
        <v>1.4</v>
      </c>
      <c r="P49" s="2">
        <v>5.2</v>
      </c>
      <c r="Q49" s="2">
        <v>7.7</v>
      </c>
      <c r="R49" s="2">
        <v>37.4</v>
      </c>
      <c r="S49" s="2">
        <v>143.9</v>
      </c>
      <c r="T49" s="2">
        <v>0.9</v>
      </c>
      <c r="U49" s="2">
        <v>3.8</v>
      </c>
      <c r="V49" s="2">
        <v>7.9</v>
      </c>
      <c r="W49" s="2">
        <v>6.5</v>
      </c>
      <c r="X49" s="2">
        <v>55.6</v>
      </c>
      <c r="Y49" s="2">
        <v>1.3</v>
      </c>
      <c r="Z49" s="2"/>
      <c r="AA49" s="2"/>
      <c r="AB49" s="2"/>
      <c r="AC49" s="2"/>
      <c r="AD49" s="2"/>
      <c r="AE49" s="2"/>
    </row>
    <row r="50" spans="1:31" x14ac:dyDescent="0.35">
      <c r="A50" s="1">
        <v>48</v>
      </c>
      <c r="B50" s="2">
        <v>1976</v>
      </c>
      <c r="C50" s="2">
        <v>28</v>
      </c>
      <c r="D50" s="2">
        <v>19.2</v>
      </c>
      <c r="E50" s="2">
        <v>302.7</v>
      </c>
      <c r="F50" s="2">
        <v>65.7</v>
      </c>
      <c r="G50" s="2">
        <v>4.5999999999999996</v>
      </c>
      <c r="H50" s="2">
        <v>2.5</v>
      </c>
      <c r="I50" s="2">
        <v>1.2</v>
      </c>
      <c r="J50" s="2">
        <v>17.7</v>
      </c>
      <c r="K50" s="2">
        <v>13.7</v>
      </c>
      <c r="L50" s="2">
        <v>26.2</v>
      </c>
      <c r="M50" s="2">
        <v>152</v>
      </c>
      <c r="N50" s="2">
        <v>1.1000000000000001</v>
      </c>
      <c r="O50" s="2">
        <v>1.3</v>
      </c>
      <c r="P50" s="2">
        <v>5.3</v>
      </c>
      <c r="Q50" s="2">
        <v>8.1</v>
      </c>
      <c r="R50" s="2">
        <v>36.9</v>
      </c>
      <c r="S50" s="2">
        <v>150.69999999999999</v>
      </c>
      <c r="T50" s="2">
        <v>1.1000000000000001</v>
      </c>
      <c r="U50" s="2">
        <v>4.0999999999999996</v>
      </c>
      <c r="V50" s="2">
        <v>8.1</v>
      </c>
      <c r="W50" s="2">
        <v>6.6</v>
      </c>
      <c r="X50" s="2">
        <v>56.5</v>
      </c>
      <c r="Y50" s="2">
        <v>1.4</v>
      </c>
      <c r="Z50" s="2"/>
      <c r="AA50" s="2"/>
      <c r="AB50" s="2"/>
      <c r="AC50" s="2"/>
      <c r="AD50" s="2"/>
      <c r="AE50" s="2"/>
    </row>
    <row r="51" spans="1:31" x14ac:dyDescent="0.35">
      <c r="A51" s="1">
        <v>49</v>
      </c>
      <c r="B51" s="2">
        <v>1975</v>
      </c>
      <c r="C51" s="2">
        <v>26</v>
      </c>
      <c r="D51" s="2">
        <v>20.6</v>
      </c>
      <c r="E51" s="2">
        <v>308.3</v>
      </c>
      <c r="F51" s="2">
        <v>66.2</v>
      </c>
      <c r="G51" s="2">
        <v>4.7</v>
      </c>
      <c r="H51" s="2">
        <v>2.6</v>
      </c>
      <c r="I51" s="2">
        <v>1.1000000000000001</v>
      </c>
      <c r="J51" s="2">
        <v>18.399999999999999</v>
      </c>
      <c r="K51" s="2">
        <v>14.4</v>
      </c>
      <c r="L51" s="2">
        <v>27.4</v>
      </c>
      <c r="M51" s="2">
        <v>162.80000000000001</v>
      </c>
      <c r="N51" s="2">
        <v>1.2</v>
      </c>
      <c r="O51" s="2">
        <v>1.5</v>
      </c>
      <c r="P51" s="2">
        <v>5.4</v>
      </c>
      <c r="Q51" s="2">
        <v>8.6999999999999993</v>
      </c>
      <c r="R51" s="2">
        <v>36.299999999999997</v>
      </c>
      <c r="S51" s="2">
        <v>145.5</v>
      </c>
      <c r="T51" s="2">
        <v>1.1000000000000001</v>
      </c>
      <c r="U51" s="2">
        <v>4</v>
      </c>
      <c r="V51" s="2">
        <v>8.1999999999999993</v>
      </c>
      <c r="W51" s="2">
        <v>6.1</v>
      </c>
      <c r="X51" s="2">
        <v>52</v>
      </c>
      <c r="Y51" s="2">
        <v>1.5</v>
      </c>
      <c r="Z51" s="2"/>
      <c r="AA51" s="2"/>
      <c r="AB51" s="2"/>
      <c r="AC51" s="2"/>
      <c r="AD51" s="2"/>
      <c r="AE51" s="2"/>
    </row>
    <row r="52" spans="1:31" x14ac:dyDescent="0.35">
      <c r="A52" s="1">
        <v>50</v>
      </c>
      <c r="B52" s="2">
        <v>1974</v>
      </c>
      <c r="C52" s="2">
        <v>26</v>
      </c>
      <c r="D52" s="2">
        <v>18.2</v>
      </c>
      <c r="E52" s="2">
        <v>286.5</v>
      </c>
      <c r="F52" s="2">
        <v>63</v>
      </c>
      <c r="G52" s="2">
        <v>4.5</v>
      </c>
      <c r="H52" s="2">
        <v>2.2999999999999998</v>
      </c>
      <c r="I52" s="2">
        <v>1</v>
      </c>
      <c r="J52" s="2">
        <v>17.100000000000001</v>
      </c>
      <c r="K52" s="2">
        <v>13.8</v>
      </c>
      <c r="L52" s="2">
        <v>26.4</v>
      </c>
      <c r="M52" s="2">
        <v>153.19999999999999</v>
      </c>
      <c r="N52" s="2">
        <v>1</v>
      </c>
      <c r="O52" s="2">
        <v>1.4</v>
      </c>
      <c r="P52" s="2">
        <v>5.3</v>
      </c>
      <c r="Q52" s="2">
        <v>8.1</v>
      </c>
      <c r="R52" s="2">
        <v>34.4</v>
      </c>
      <c r="S52" s="2">
        <v>133.30000000000001</v>
      </c>
      <c r="T52" s="2">
        <v>1</v>
      </c>
      <c r="U52" s="2">
        <v>3.9</v>
      </c>
      <c r="V52" s="2">
        <v>7.7</v>
      </c>
      <c r="W52" s="2">
        <v>5.5</v>
      </c>
      <c r="X52" s="2">
        <v>47</v>
      </c>
      <c r="Y52" s="2">
        <v>1.3</v>
      </c>
      <c r="Z52" s="2"/>
      <c r="AA52" s="2"/>
      <c r="AB52" s="2"/>
      <c r="AC52" s="2"/>
      <c r="AD52" s="2"/>
      <c r="AE52" s="2"/>
    </row>
    <row r="53" spans="1:31" x14ac:dyDescent="0.35">
      <c r="A53" s="1">
        <v>51</v>
      </c>
      <c r="B53" s="2">
        <v>1973</v>
      </c>
      <c r="C53" s="2">
        <v>26</v>
      </c>
      <c r="D53" s="2">
        <v>19.5</v>
      </c>
      <c r="E53" s="2">
        <v>285.3</v>
      </c>
      <c r="F53" s="2">
        <v>62.2</v>
      </c>
      <c r="G53" s="2">
        <v>4.5999999999999996</v>
      </c>
      <c r="H53" s="2">
        <v>2.4</v>
      </c>
      <c r="I53" s="2">
        <v>1.1000000000000001</v>
      </c>
      <c r="J53" s="2">
        <v>16.600000000000001</v>
      </c>
      <c r="K53" s="2">
        <v>12.6</v>
      </c>
      <c r="L53" s="2">
        <v>24.3</v>
      </c>
      <c r="M53" s="2">
        <v>140.9</v>
      </c>
      <c r="N53" s="2">
        <v>1</v>
      </c>
      <c r="O53" s="2">
        <v>1.3</v>
      </c>
      <c r="P53" s="2">
        <v>5.3</v>
      </c>
      <c r="Q53" s="2">
        <v>7.4</v>
      </c>
      <c r="R53" s="2">
        <v>35.5</v>
      </c>
      <c r="S53" s="2">
        <v>144.4</v>
      </c>
      <c r="T53" s="2">
        <v>0.9</v>
      </c>
      <c r="U53" s="2">
        <v>4.0999999999999996</v>
      </c>
      <c r="V53" s="2">
        <v>7.9</v>
      </c>
      <c r="W53" s="2">
        <v>5.0999999999999996</v>
      </c>
      <c r="X53" s="2">
        <v>47.4</v>
      </c>
      <c r="Y53" s="2">
        <v>1.2</v>
      </c>
      <c r="Z53" s="2"/>
      <c r="AA53" s="2"/>
      <c r="AB53" s="2"/>
      <c r="AC53" s="2"/>
      <c r="AD53" s="2"/>
      <c r="AE53" s="2"/>
    </row>
    <row r="54" spans="1:31" x14ac:dyDescent="0.35">
      <c r="A54" s="1">
        <v>52</v>
      </c>
      <c r="B54" s="2">
        <v>1972</v>
      </c>
      <c r="C54" s="2">
        <v>26</v>
      </c>
      <c r="D54" s="2">
        <v>20.3</v>
      </c>
      <c r="E54" s="2">
        <v>291.39999999999998</v>
      </c>
      <c r="F54" s="2">
        <v>60.5</v>
      </c>
      <c r="G54" s="2">
        <v>4.8</v>
      </c>
      <c r="H54" s="2">
        <v>2.2999999999999998</v>
      </c>
      <c r="I54" s="2">
        <v>1</v>
      </c>
      <c r="J54" s="2">
        <v>16.8</v>
      </c>
      <c r="K54" s="2">
        <v>12.8</v>
      </c>
      <c r="L54" s="2">
        <v>24.8</v>
      </c>
      <c r="M54" s="2">
        <v>152.1</v>
      </c>
      <c r="N54" s="2">
        <v>1.1000000000000001</v>
      </c>
      <c r="O54" s="2">
        <v>1.3</v>
      </c>
      <c r="P54" s="2">
        <v>5.7</v>
      </c>
      <c r="Q54" s="2">
        <v>7.8</v>
      </c>
      <c r="R54" s="2">
        <v>33.700000000000003</v>
      </c>
      <c r="S54" s="2">
        <v>139.4</v>
      </c>
      <c r="T54" s="2">
        <v>1</v>
      </c>
      <c r="U54" s="2">
        <v>4.0999999999999996</v>
      </c>
      <c r="V54" s="2">
        <v>7.7</v>
      </c>
      <c r="W54" s="2">
        <v>5.0999999999999996</v>
      </c>
      <c r="X54" s="2">
        <v>47.4</v>
      </c>
      <c r="Y54" s="2">
        <v>1.3</v>
      </c>
      <c r="Z54" s="2"/>
      <c r="AA54" s="2"/>
      <c r="AB54" s="2"/>
      <c r="AC54" s="2"/>
      <c r="AD54" s="2"/>
      <c r="AE54" s="2"/>
    </row>
    <row r="55" spans="1:31" x14ac:dyDescent="0.35">
      <c r="A55" s="1">
        <v>53</v>
      </c>
      <c r="B55" s="2">
        <v>1971</v>
      </c>
      <c r="C55" s="2">
        <v>26</v>
      </c>
      <c r="D55" s="2">
        <v>19.399999999999999</v>
      </c>
      <c r="E55" s="2">
        <v>285.8</v>
      </c>
      <c r="F55" s="2">
        <v>60.3</v>
      </c>
      <c r="G55" s="2">
        <v>4.7</v>
      </c>
      <c r="H55" s="2">
        <v>2.6</v>
      </c>
      <c r="I55" s="2">
        <v>1.1000000000000001</v>
      </c>
      <c r="J55" s="2">
        <v>16.2</v>
      </c>
      <c r="K55" s="2">
        <v>13.2</v>
      </c>
      <c r="L55" s="2">
        <v>25.9</v>
      </c>
      <c r="M55" s="2">
        <v>155.69999999999999</v>
      </c>
      <c r="N55" s="2">
        <v>1.1000000000000001</v>
      </c>
      <c r="O55" s="2">
        <v>1.5</v>
      </c>
      <c r="P55" s="2">
        <v>5.6</v>
      </c>
      <c r="Q55" s="2">
        <v>7.9</v>
      </c>
      <c r="R55" s="2">
        <v>32.4</v>
      </c>
      <c r="S55" s="2">
        <v>130.1</v>
      </c>
      <c r="T55" s="2">
        <v>0.9</v>
      </c>
      <c r="U55" s="2">
        <v>4</v>
      </c>
      <c r="V55" s="2">
        <v>7.1</v>
      </c>
      <c r="W55" s="2">
        <v>5.4</v>
      </c>
      <c r="X55" s="2">
        <v>53.7</v>
      </c>
      <c r="Y55" s="2">
        <v>1.2</v>
      </c>
      <c r="Z55" s="2"/>
      <c r="AA55" s="2"/>
      <c r="AB55" s="2"/>
      <c r="AC55" s="2"/>
      <c r="AD55" s="2"/>
      <c r="AE55" s="2"/>
    </row>
    <row r="56" spans="1:31" x14ac:dyDescent="0.35">
      <c r="A56" s="1">
        <v>54</v>
      </c>
      <c r="B56" s="2">
        <v>1970</v>
      </c>
      <c r="C56" s="2">
        <v>26</v>
      </c>
      <c r="D56" s="2">
        <v>19.3</v>
      </c>
      <c r="E56" s="2">
        <v>281.8</v>
      </c>
      <c r="F56" s="2">
        <v>60.7</v>
      </c>
      <c r="G56" s="2">
        <v>4.5999999999999996</v>
      </c>
      <c r="H56" s="2">
        <v>2.4</v>
      </c>
      <c r="I56" s="2">
        <v>1</v>
      </c>
      <c r="J56" s="2">
        <v>15.8</v>
      </c>
      <c r="K56" s="2">
        <v>13.8</v>
      </c>
      <c r="L56" s="2">
        <v>26.9</v>
      </c>
      <c r="M56" s="2">
        <v>161.4</v>
      </c>
      <c r="N56" s="2">
        <v>1.2</v>
      </c>
      <c r="O56" s="2">
        <v>1.4</v>
      </c>
      <c r="P56" s="2">
        <v>5.5</v>
      </c>
      <c r="Q56" s="2">
        <v>8.1999999999999993</v>
      </c>
      <c r="R56" s="2">
        <v>31.4</v>
      </c>
      <c r="S56" s="2">
        <v>120.4</v>
      </c>
      <c r="T56" s="2">
        <v>0.8</v>
      </c>
      <c r="U56" s="2">
        <v>3.8</v>
      </c>
      <c r="V56" s="2">
        <v>6.3</v>
      </c>
      <c r="W56" s="2">
        <v>5.7</v>
      </c>
      <c r="X56" s="2">
        <v>59.9</v>
      </c>
      <c r="Y56" s="2">
        <v>1.3</v>
      </c>
      <c r="Z56" s="2"/>
      <c r="AA56" s="2"/>
      <c r="AB56" s="2"/>
      <c r="AC56" s="2"/>
      <c r="AD56" s="2"/>
      <c r="AE56" s="2"/>
    </row>
    <row r="57" spans="1:31" x14ac:dyDescent="0.35">
      <c r="A57" s="1">
        <v>55</v>
      </c>
      <c r="B57" s="2">
        <v>1969</v>
      </c>
      <c r="C57" s="2">
        <v>16</v>
      </c>
      <c r="D57" s="2">
        <v>20.9</v>
      </c>
      <c r="E57" s="2">
        <v>299.39999999999998</v>
      </c>
      <c r="F57" s="2">
        <v>61.3</v>
      </c>
      <c r="G57" s="2">
        <v>4.9000000000000004</v>
      </c>
      <c r="H57" s="2">
        <v>2.4</v>
      </c>
      <c r="I57" s="2">
        <v>1</v>
      </c>
      <c r="J57" s="2">
        <v>17</v>
      </c>
      <c r="K57" s="2">
        <v>14.9</v>
      </c>
      <c r="L57" s="2">
        <v>28.3</v>
      </c>
      <c r="M57" s="2">
        <v>177.5</v>
      </c>
      <c r="N57" s="2">
        <v>1.4</v>
      </c>
      <c r="O57" s="2">
        <v>1.4</v>
      </c>
      <c r="P57" s="2">
        <v>5.8</v>
      </c>
      <c r="Q57" s="2">
        <v>8.9</v>
      </c>
      <c r="R57" s="2">
        <v>30.5</v>
      </c>
      <c r="S57" s="2">
        <v>122</v>
      </c>
      <c r="T57" s="2">
        <v>0.9</v>
      </c>
      <c r="U57" s="2">
        <v>4</v>
      </c>
      <c r="V57" s="2">
        <v>6.7</v>
      </c>
      <c r="W57" s="2">
        <v>5.3</v>
      </c>
      <c r="X57" s="2">
        <v>54.5</v>
      </c>
      <c r="Y57" s="2">
        <v>1.4</v>
      </c>
      <c r="Z57" s="2"/>
      <c r="AA57" s="2"/>
      <c r="AB57" s="2"/>
      <c r="AC57" s="2"/>
      <c r="AD57" s="2"/>
      <c r="AE57" s="2"/>
    </row>
    <row r="58" spans="1:31" x14ac:dyDescent="0.35">
      <c r="A58" s="1">
        <v>56</v>
      </c>
      <c r="B58" s="2">
        <v>1968</v>
      </c>
      <c r="C58" s="2">
        <v>16</v>
      </c>
      <c r="D58" s="2">
        <v>20.5</v>
      </c>
      <c r="E58" s="2">
        <v>295.3</v>
      </c>
      <c r="F58" s="2">
        <v>60.7</v>
      </c>
      <c r="G58" s="2">
        <v>4.9000000000000004</v>
      </c>
      <c r="H58" s="2">
        <v>2.5</v>
      </c>
      <c r="I58" s="2">
        <v>1</v>
      </c>
      <c r="J58" s="2">
        <v>16.899999999999999</v>
      </c>
      <c r="K58" s="2">
        <v>13.8</v>
      </c>
      <c r="L58" s="2">
        <v>26.8</v>
      </c>
      <c r="M58" s="2">
        <v>168.5</v>
      </c>
      <c r="N58" s="2">
        <v>1.4</v>
      </c>
      <c r="O58" s="2">
        <v>1.5</v>
      </c>
      <c r="P58" s="2">
        <v>5.8</v>
      </c>
      <c r="Q58" s="2">
        <v>8.4</v>
      </c>
      <c r="R58" s="2">
        <v>31.5</v>
      </c>
      <c r="S58" s="2">
        <v>126.8</v>
      </c>
      <c r="T58" s="2">
        <v>0.9</v>
      </c>
      <c r="U58" s="2">
        <v>4</v>
      </c>
      <c r="V58" s="2">
        <v>7.1</v>
      </c>
      <c r="W58" s="2">
        <v>5.2</v>
      </c>
      <c r="X58" s="2">
        <v>52.5</v>
      </c>
      <c r="Y58" s="2">
        <v>1.3</v>
      </c>
      <c r="Z58" s="2"/>
      <c r="AA58" s="2"/>
      <c r="AB58" s="2"/>
      <c r="AC58" s="2"/>
      <c r="AD58" s="2"/>
      <c r="AE58" s="2"/>
    </row>
    <row r="59" spans="1:31" x14ac:dyDescent="0.35">
      <c r="A59" s="1">
        <v>57</v>
      </c>
      <c r="B59" s="2">
        <v>1967</v>
      </c>
      <c r="C59" s="2">
        <v>16</v>
      </c>
      <c r="D59" s="2">
        <v>21.8</v>
      </c>
      <c r="E59" s="2">
        <v>299.8</v>
      </c>
      <c r="F59" s="2">
        <v>61.9</v>
      </c>
      <c r="G59" s="2">
        <v>4.8</v>
      </c>
      <c r="H59" s="2">
        <v>2.6</v>
      </c>
      <c r="I59" s="2">
        <v>1</v>
      </c>
      <c r="J59" s="2">
        <v>17</v>
      </c>
      <c r="K59" s="2">
        <v>14.7</v>
      </c>
      <c r="L59" s="2">
        <v>28.8</v>
      </c>
      <c r="M59" s="2">
        <v>179.5</v>
      </c>
      <c r="N59" s="2">
        <v>1.4</v>
      </c>
      <c r="O59" s="2">
        <v>1.6</v>
      </c>
      <c r="P59" s="2">
        <v>5.7</v>
      </c>
      <c r="Q59" s="2">
        <v>8.8000000000000007</v>
      </c>
      <c r="R59" s="2">
        <v>30.7</v>
      </c>
      <c r="S59" s="2">
        <v>120.2</v>
      </c>
      <c r="T59" s="2">
        <v>1</v>
      </c>
      <c r="U59" s="2">
        <v>3.9</v>
      </c>
      <c r="V59" s="2">
        <v>6.8</v>
      </c>
      <c r="W59" s="2">
        <v>5.4</v>
      </c>
      <c r="X59" s="2">
        <v>55.6</v>
      </c>
      <c r="Y59" s="2">
        <v>1.4</v>
      </c>
      <c r="Z59" s="2"/>
      <c r="AA59" s="2"/>
      <c r="AB59" s="2"/>
      <c r="AC59" s="2"/>
      <c r="AD59" s="2"/>
      <c r="AE59" s="2"/>
    </row>
    <row r="60" spans="1:31" x14ac:dyDescent="0.35">
      <c r="A60" s="1">
        <v>58</v>
      </c>
      <c r="B60" s="2">
        <v>1966</v>
      </c>
      <c r="C60" s="2">
        <v>15</v>
      </c>
      <c r="D60" s="2">
        <v>21.7</v>
      </c>
      <c r="E60" s="2">
        <v>299.2</v>
      </c>
      <c r="F60" s="2">
        <v>62.9</v>
      </c>
      <c r="G60" s="2">
        <v>4.8</v>
      </c>
      <c r="H60" s="2">
        <v>2.6</v>
      </c>
      <c r="I60" s="2">
        <v>1</v>
      </c>
      <c r="J60" s="2">
        <v>17.100000000000001</v>
      </c>
      <c r="K60" s="2">
        <v>15</v>
      </c>
      <c r="L60" s="2">
        <v>29.1</v>
      </c>
      <c r="M60" s="2">
        <v>178.3</v>
      </c>
      <c r="N60" s="2">
        <v>1.3</v>
      </c>
      <c r="O60" s="2">
        <v>1.5</v>
      </c>
      <c r="P60" s="2">
        <v>5.6</v>
      </c>
      <c r="Q60" s="2">
        <v>8.9</v>
      </c>
      <c r="R60" s="2">
        <v>31</v>
      </c>
      <c r="S60" s="2">
        <v>121</v>
      </c>
      <c r="T60" s="2">
        <v>1</v>
      </c>
      <c r="U60" s="2">
        <v>3.9</v>
      </c>
      <c r="V60" s="2">
        <v>6.8</v>
      </c>
      <c r="W60" s="2">
        <v>5.0999999999999996</v>
      </c>
      <c r="X60" s="2">
        <v>50.5</v>
      </c>
      <c r="Y60" s="2">
        <v>1.4</v>
      </c>
      <c r="Z60" s="2"/>
      <c r="AA60" s="2"/>
      <c r="AB60" s="2"/>
      <c r="AC60" s="2"/>
      <c r="AD60" s="2"/>
      <c r="AE60" s="2"/>
    </row>
    <row r="61" spans="1:31" x14ac:dyDescent="0.35">
      <c r="A61" s="1">
        <v>59</v>
      </c>
      <c r="B61" s="2">
        <v>1965</v>
      </c>
      <c r="C61" s="2">
        <v>14</v>
      </c>
      <c r="D61" s="2">
        <v>23.1</v>
      </c>
      <c r="E61" s="2">
        <v>304.5</v>
      </c>
      <c r="F61" s="2">
        <v>61</v>
      </c>
      <c r="G61" s="2">
        <v>5</v>
      </c>
      <c r="H61" s="2">
        <v>2.6</v>
      </c>
      <c r="I61" s="2">
        <v>1.2</v>
      </c>
      <c r="J61" s="2">
        <v>17.2</v>
      </c>
      <c r="K61" s="2">
        <v>14.2</v>
      </c>
      <c r="L61" s="2">
        <v>27.6</v>
      </c>
      <c r="M61" s="2">
        <v>183.8</v>
      </c>
      <c r="N61" s="2">
        <v>1.6</v>
      </c>
      <c r="O61" s="2">
        <v>1.4</v>
      </c>
      <c r="P61" s="2">
        <v>6.1</v>
      </c>
      <c r="Q61" s="2">
        <v>8.9</v>
      </c>
      <c r="R61" s="2">
        <v>30.8</v>
      </c>
      <c r="S61" s="2">
        <v>120.7</v>
      </c>
      <c r="T61" s="2">
        <v>1</v>
      </c>
      <c r="U61" s="2">
        <v>3.9</v>
      </c>
      <c r="V61" s="2">
        <v>6.8</v>
      </c>
      <c r="W61" s="2">
        <v>4.8</v>
      </c>
      <c r="X61" s="2">
        <v>47.6</v>
      </c>
      <c r="Y61" s="2">
        <v>1.5</v>
      </c>
      <c r="Z61" s="2"/>
      <c r="AA61" s="2"/>
      <c r="AB61" s="2"/>
      <c r="AC61" s="2"/>
      <c r="AD61" s="2"/>
      <c r="AE61" s="2"/>
    </row>
    <row r="62" spans="1:31" x14ac:dyDescent="0.35">
      <c r="A62" s="1">
        <v>60</v>
      </c>
      <c r="B62" s="2">
        <v>1964</v>
      </c>
      <c r="C62" s="2">
        <v>14</v>
      </c>
      <c r="D62" s="2">
        <v>22</v>
      </c>
      <c r="E62" s="2">
        <v>297.60000000000002</v>
      </c>
      <c r="F62" s="2">
        <v>61.8</v>
      </c>
      <c r="G62" s="2">
        <v>4.8</v>
      </c>
      <c r="H62" s="2">
        <v>2.5</v>
      </c>
      <c r="I62" s="2">
        <v>1.2</v>
      </c>
      <c r="J62" s="2">
        <v>17</v>
      </c>
      <c r="K62" s="2">
        <v>14.3</v>
      </c>
      <c r="L62" s="2">
        <v>27.7</v>
      </c>
      <c r="M62" s="2">
        <v>173.6</v>
      </c>
      <c r="N62" s="2">
        <v>1.4</v>
      </c>
      <c r="O62" s="2">
        <v>1.3</v>
      </c>
      <c r="P62" s="2">
        <v>5.6</v>
      </c>
      <c r="Q62" s="2">
        <v>8.8000000000000007</v>
      </c>
      <c r="R62" s="2">
        <v>31</v>
      </c>
      <c r="S62" s="2">
        <v>124</v>
      </c>
      <c r="T62" s="2">
        <v>1</v>
      </c>
      <c r="U62" s="2">
        <v>4</v>
      </c>
      <c r="V62" s="2">
        <v>6.9</v>
      </c>
      <c r="W62" s="2">
        <v>5.0999999999999996</v>
      </c>
      <c r="X62" s="2">
        <v>49.7</v>
      </c>
      <c r="Y62" s="2">
        <v>1.4</v>
      </c>
      <c r="Z62" s="2"/>
      <c r="AA62" s="2"/>
      <c r="AB62" s="2"/>
      <c r="AC62" s="2"/>
      <c r="AD62" s="2"/>
      <c r="AE62" s="2"/>
    </row>
    <row r="63" spans="1:31" x14ac:dyDescent="0.35">
      <c r="A63" s="1">
        <v>61</v>
      </c>
      <c r="B63" s="2">
        <v>1963</v>
      </c>
      <c r="C63" s="2">
        <v>14</v>
      </c>
      <c r="D63" s="2">
        <v>22</v>
      </c>
      <c r="E63" s="2">
        <v>312.10000000000002</v>
      </c>
      <c r="F63" s="2">
        <v>61.4</v>
      </c>
      <c r="G63" s="2">
        <v>5.0999999999999996</v>
      </c>
      <c r="H63" s="2">
        <v>2.7</v>
      </c>
      <c r="I63" s="2">
        <v>1.1000000000000001</v>
      </c>
      <c r="J63" s="2">
        <v>17.2</v>
      </c>
      <c r="K63" s="2">
        <v>14.2</v>
      </c>
      <c r="L63" s="2">
        <v>27.6</v>
      </c>
      <c r="M63" s="2">
        <v>185.7</v>
      </c>
      <c r="N63" s="2">
        <v>1.5</v>
      </c>
      <c r="O63" s="2">
        <v>1.5</v>
      </c>
      <c r="P63" s="2">
        <v>6.1</v>
      </c>
      <c r="Q63" s="2">
        <v>8.9</v>
      </c>
      <c r="R63" s="2">
        <v>31.2</v>
      </c>
      <c r="S63" s="2">
        <v>126.4</v>
      </c>
      <c r="T63" s="2">
        <v>1</v>
      </c>
      <c r="U63" s="2">
        <v>4.0999999999999996</v>
      </c>
      <c r="V63" s="2">
        <v>7.1</v>
      </c>
      <c r="W63" s="2">
        <v>4.5999999999999996</v>
      </c>
      <c r="X63" s="2">
        <v>45.9</v>
      </c>
      <c r="Y63" s="2">
        <v>1.2</v>
      </c>
      <c r="Z63" s="2"/>
      <c r="AA63" s="2"/>
      <c r="AB63" s="2"/>
      <c r="AC63" s="2"/>
      <c r="AD63" s="2"/>
      <c r="AE63" s="2"/>
    </row>
    <row r="64" spans="1:31" x14ac:dyDescent="0.35">
      <c r="A64" s="1">
        <v>62</v>
      </c>
      <c r="B64" s="2">
        <v>1962</v>
      </c>
      <c r="C64" s="2">
        <v>14</v>
      </c>
      <c r="D64" s="2">
        <v>22.3</v>
      </c>
      <c r="E64" s="2">
        <v>319.7</v>
      </c>
      <c r="F64" s="2">
        <v>58.3</v>
      </c>
      <c r="G64" s="2">
        <v>5.5</v>
      </c>
      <c r="H64" s="2">
        <v>2.9</v>
      </c>
      <c r="I64" s="2">
        <v>1.2</v>
      </c>
      <c r="J64" s="2">
        <v>17.5</v>
      </c>
      <c r="K64" s="2">
        <v>14.6</v>
      </c>
      <c r="L64" s="2">
        <v>27.3</v>
      </c>
      <c r="M64" s="2">
        <v>193.8</v>
      </c>
      <c r="N64" s="2">
        <v>1.5</v>
      </c>
      <c r="O64" s="2">
        <v>1.7</v>
      </c>
      <c r="P64" s="2">
        <v>7.1</v>
      </c>
      <c r="Q64" s="2">
        <v>9.3000000000000007</v>
      </c>
      <c r="R64" s="2">
        <v>30.9</v>
      </c>
      <c r="S64" s="2">
        <v>125.9</v>
      </c>
      <c r="T64" s="2">
        <v>1.1000000000000001</v>
      </c>
      <c r="U64" s="2">
        <v>4.0999999999999996</v>
      </c>
      <c r="V64" s="2">
        <v>7.2</v>
      </c>
      <c r="W64" s="2">
        <v>4.2</v>
      </c>
      <c r="X64" s="2">
        <v>44.3</v>
      </c>
      <c r="Y64" s="2">
        <v>1.1000000000000001</v>
      </c>
      <c r="Z64" s="2"/>
      <c r="AA64" s="2"/>
      <c r="AB64" s="2"/>
      <c r="AC64" s="2"/>
      <c r="AD64" s="2"/>
      <c r="AE64" s="2"/>
    </row>
    <row r="65" spans="1:31" x14ac:dyDescent="0.35">
      <c r="A65" s="1">
        <v>63</v>
      </c>
      <c r="B65" s="2">
        <v>1961</v>
      </c>
      <c r="C65" s="2">
        <v>14</v>
      </c>
      <c r="D65" s="2">
        <v>21.5</v>
      </c>
      <c r="E65" s="2">
        <v>311.89999999999998</v>
      </c>
      <c r="F65" s="2">
        <v>58.2</v>
      </c>
      <c r="G65" s="2">
        <v>5.4</v>
      </c>
      <c r="H65" s="2">
        <v>2.9</v>
      </c>
      <c r="I65" s="2">
        <v>1.2</v>
      </c>
      <c r="J65" s="2">
        <v>17.3</v>
      </c>
      <c r="K65" s="2">
        <v>14.1</v>
      </c>
      <c r="L65" s="2">
        <v>27</v>
      </c>
      <c r="M65" s="2">
        <v>180.5</v>
      </c>
      <c r="N65" s="2">
        <v>1.5</v>
      </c>
      <c r="O65" s="2">
        <v>1.7</v>
      </c>
      <c r="P65" s="2">
        <v>6.7</v>
      </c>
      <c r="Q65" s="2">
        <v>9.1</v>
      </c>
      <c r="R65" s="2">
        <v>31.2</v>
      </c>
      <c r="S65" s="2">
        <v>131.5</v>
      </c>
      <c r="T65" s="2">
        <v>1</v>
      </c>
      <c r="U65" s="2">
        <v>4.2</v>
      </c>
      <c r="V65" s="2">
        <v>7.3</v>
      </c>
      <c r="W65" s="2">
        <v>4.2</v>
      </c>
      <c r="X65" s="2">
        <v>40.4</v>
      </c>
      <c r="Y65" s="2">
        <v>1</v>
      </c>
      <c r="Z65" s="2"/>
      <c r="AA65" s="2"/>
      <c r="AB65" s="2"/>
      <c r="AC65" s="2"/>
      <c r="AD65" s="2"/>
      <c r="AE65" s="2"/>
    </row>
    <row r="66" spans="1:31" x14ac:dyDescent="0.35">
      <c r="A66" s="1">
        <v>64</v>
      </c>
      <c r="B66" s="2">
        <v>1960</v>
      </c>
      <c r="C66" s="2">
        <v>13</v>
      </c>
      <c r="D66" s="2">
        <v>21.6</v>
      </c>
      <c r="E66" s="2">
        <v>303.8</v>
      </c>
      <c r="F66" s="2">
        <v>59</v>
      </c>
      <c r="G66" s="2">
        <v>5.0999999999999996</v>
      </c>
      <c r="H66" s="2">
        <v>2.9</v>
      </c>
      <c r="I66" s="2">
        <v>1.1000000000000001</v>
      </c>
      <c r="J66" s="2">
        <v>16.8</v>
      </c>
      <c r="K66" s="2">
        <v>13.2</v>
      </c>
      <c r="L66" s="2">
        <v>26.4</v>
      </c>
      <c r="M66" s="2">
        <v>170.6</v>
      </c>
      <c r="N66" s="2">
        <v>1.4</v>
      </c>
      <c r="O66" s="2">
        <v>1.8</v>
      </c>
      <c r="P66" s="2">
        <v>6.5</v>
      </c>
      <c r="Q66" s="2">
        <v>8.3000000000000007</v>
      </c>
      <c r="R66" s="2">
        <v>32.6</v>
      </c>
      <c r="S66" s="2">
        <v>133.1</v>
      </c>
      <c r="T66" s="2">
        <v>1</v>
      </c>
      <c r="U66" s="2">
        <v>4.0999999999999996</v>
      </c>
      <c r="V66" s="2">
        <v>7.2</v>
      </c>
      <c r="W66" s="2">
        <v>5</v>
      </c>
      <c r="X66" s="2">
        <v>49.1</v>
      </c>
      <c r="Y66" s="2">
        <v>1.2</v>
      </c>
      <c r="Z66" s="2"/>
      <c r="AA66" s="2"/>
      <c r="AB66" s="2"/>
      <c r="AC66" s="2"/>
      <c r="AD66" s="2"/>
      <c r="AE66" s="2"/>
    </row>
    <row r="67" spans="1:31" x14ac:dyDescent="0.35">
      <c r="A67" s="1">
        <v>65</v>
      </c>
      <c r="B67" s="2">
        <v>1959</v>
      </c>
      <c r="C67" s="2">
        <v>12</v>
      </c>
      <c r="D67" s="2">
        <v>21.3</v>
      </c>
      <c r="E67" s="2">
        <v>313.5</v>
      </c>
      <c r="F67" s="2">
        <v>59.8</v>
      </c>
      <c r="G67" s="2">
        <v>5.2</v>
      </c>
      <c r="H67" s="2">
        <v>2.8</v>
      </c>
      <c r="I67" s="2">
        <v>1.3</v>
      </c>
      <c r="J67" s="2">
        <v>17.399999999999999</v>
      </c>
      <c r="K67" s="2">
        <v>12.9</v>
      </c>
      <c r="L67" s="2">
        <v>25.8</v>
      </c>
      <c r="M67" s="2">
        <v>169.8</v>
      </c>
      <c r="N67" s="2">
        <v>1.4</v>
      </c>
      <c r="O67" s="2">
        <v>1.5</v>
      </c>
      <c r="P67" s="2">
        <v>6.6</v>
      </c>
      <c r="Q67" s="2">
        <v>8.5</v>
      </c>
      <c r="R67" s="2">
        <v>34</v>
      </c>
      <c r="S67" s="2">
        <v>143.69999999999999</v>
      </c>
      <c r="T67" s="2">
        <v>1.1000000000000001</v>
      </c>
      <c r="U67" s="2">
        <v>4.2</v>
      </c>
      <c r="V67" s="2">
        <v>7.6</v>
      </c>
      <c r="W67" s="2">
        <v>4.5</v>
      </c>
      <c r="X67" s="2">
        <v>40.6</v>
      </c>
      <c r="Y67" s="2">
        <v>1.3</v>
      </c>
      <c r="Z67" s="2"/>
      <c r="AA67" s="2"/>
      <c r="AB67" s="2"/>
      <c r="AC67" s="2"/>
      <c r="AD67" s="2"/>
      <c r="AE67" s="2"/>
    </row>
    <row r="68" spans="1:31" x14ac:dyDescent="0.35">
      <c r="A68" s="1">
        <v>66</v>
      </c>
      <c r="B68" s="2">
        <v>1958</v>
      </c>
      <c r="C68" s="2">
        <v>12</v>
      </c>
      <c r="D68" s="2">
        <v>22.6</v>
      </c>
      <c r="E68" s="2">
        <v>321.60000000000002</v>
      </c>
      <c r="F68" s="2">
        <v>60.8</v>
      </c>
      <c r="G68" s="2">
        <v>5.3</v>
      </c>
      <c r="H68" s="2">
        <v>3.1</v>
      </c>
      <c r="I68" s="2">
        <v>1.4</v>
      </c>
      <c r="J68" s="2">
        <v>17.5</v>
      </c>
      <c r="K68" s="2">
        <v>13.6</v>
      </c>
      <c r="L68" s="2">
        <v>27.4</v>
      </c>
      <c r="M68" s="2">
        <v>180.4</v>
      </c>
      <c r="N68" s="2">
        <v>1.5</v>
      </c>
      <c r="O68" s="2">
        <v>1.7</v>
      </c>
      <c r="P68" s="2">
        <v>6.6</v>
      </c>
      <c r="Q68" s="2">
        <v>8.5</v>
      </c>
      <c r="R68" s="2">
        <v>33.4</v>
      </c>
      <c r="S68" s="2">
        <v>141.19999999999999</v>
      </c>
      <c r="T68" s="2">
        <v>1.2</v>
      </c>
      <c r="U68" s="2">
        <v>4.2</v>
      </c>
      <c r="V68" s="2">
        <v>7.8</v>
      </c>
      <c r="W68" s="2">
        <v>4.9000000000000004</v>
      </c>
      <c r="X68" s="2">
        <v>48.1</v>
      </c>
      <c r="Y68" s="2">
        <v>1.2</v>
      </c>
      <c r="Z68" s="2"/>
      <c r="AA68" s="2"/>
      <c r="AB68" s="2"/>
      <c r="AC68" s="2"/>
      <c r="AD68" s="2"/>
      <c r="AE68" s="2"/>
    </row>
    <row r="69" spans="1:31" x14ac:dyDescent="0.35">
      <c r="A69" s="1">
        <v>67</v>
      </c>
      <c r="B69" s="2">
        <v>1957</v>
      </c>
      <c r="C69" s="2">
        <v>12</v>
      </c>
      <c r="D69" s="2">
        <v>19.8</v>
      </c>
      <c r="E69" s="2">
        <v>293.10000000000002</v>
      </c>
      <c r="F69" s="2">
        <v>59</v>
      </c>
      <c r="G69" s="2">
        <v>5</v>
      </c>
      <c r="H69" s="2">
        <v>2.9</v>
      </c>
      <c r="I69" s="2">
        <v>1.3</v>
      </c>
      <c r="J69" s="2">
        <v>16.3</v>
      </c>
      <c r="K69" s="2">
        <v>11.7</v>
      </c>
      <c r="L69" s="2">
        <v>23.2</v>
      </c>
      <c r="M69" s="2">
        <v>153.4</v>
      </c>
      <c r="N69" s="2">
        <v>1.2</v>
      </c>
      <c r="O69" s="2">
        <v>1.6</v>
      </c>
      <c r="P69" s="2">
        <v>6.6</v>
      </c>
      <c r="Q69" s="2">
        <v>7.6</v>
      </c>
      <c r="R69" s="2">
        <v>35.799999999999997</v>
      </c>
      <c r="S69" s="2">
        <v>139.69999999999999</v>
      </c>
      <c r="T69" s="2">
        <v>1.1000000000000001</v>
      </c>
      <c r="U69" s="2">
        <v>3.9</v>
      </c>
      <c r="V69" s="2">
        <v>7.4</v>
      </c>
      <c r="W69" s="2">
        <v>4.9000000000000004</v>
      </c>
      <c r="X69" s="2">
        <v>47</v>
      </c>
      <c r="Y69" s="2">
        <v>1.3</v>
      </c>
      <c r="Z69" s="2"/>
      <c r="AA69" s="2"/>
      <c r="AB69" s="2"/>
      <c r="AC69" s="2"/>
      <c r="AD69" s="2"/>
      <c r="AE69" s="2"/>
    </row>
    <row r="70" spans="1:31" x14ac:dyDescent="0.35">
      <c r="A70" s="1">
        <v>68</v>
      </c>
      <c r="B70" s="2">
        <v>1956</v>
      </c>
      <c r="C70" s="2">
        <v>12</v>
      </c>
      <c r="D70" s="2">
        <v>20.399999999999999</v>
      </c>
      <c r="E70" s="2">
        <v>303.2</v>
      </c>
      <c r="F70" s="2">
        <v>60.7</v>
      </c>
      <c r="G70" s="2">
        <v>5</v>
      </c>
      <c r="H70" s="2">
        <v>2.8</v>
      </c>
      <c r="I70" s="2">
        <v>1.1000000000000001</v>
      </c>
      <c r="J70" s="2">
        <v>17.2</v>
      </c>
      <c r="K70" s="2">
        <v>11.5</v>
      </c>
      <c r="L70" s="2">
        <v>22.8</v>
      </c>
      <c r="M70" s="2">
        <v>147.6</v>
      </c>
      <c r="N70" s="2">
        <v>1.1000000000000001</v>
      </c>
      <c r="O70" s="2">
        <v>1.7</v>
      </c>
      <c r="P70" s="2">
        <v>6.5</v>
      </c>
      <c r="Q70" s="2">
        <v>7.4</v>
      </c>
      <c r="R70" s="2">
        <v>37.9</v>
      </c>
      <c r="S70" s="2">
        <v>155.6</v>
      </c>
      <c r="T70" s="2">
        <v>1.2</v>
      </c>
      <c r="U70" s="2">
        <v>4.0999999999999996</v>
      </c>
      <c r="V70" s="2">
        <v>8.6</v>
      </c>
      <c r="W70" s="2">
        <v>4.9000000000000004</v>
      </c>
      <c r="X70" s="2">
        <v>44.2</v>
      </c>
      <c r="Y70" s="2">
        <v>1.2</v>
      </c>
      <c r="Z70" s="2"/>
      <c r="AA70" s="2"/>
      <c r="AB70" s="2"/>
      <c r="AC70" s="2"/>
      <c r="AD70" s="2"/>
      <c r="AE70" s="2"/>
    </row>
    <row r="71" spans="1:31" x14ac:dyDescent="0.35">
      <c r="A71" s="1">
        <v>69</v>
      </c>
      <c r="B71" s="2">
        <v>1955</v>
      </c>
      <c r="C71" s="2">
        <v>12</v>
      </c>
      <c r="D71" s="2">
        <v>20.8</v>
      </c>
      <c r="E71" s="2">
        <v>306.8</v>
      </c>
      <c r="F71" s="2">
        <v>63.4</v>
      </c>
      <c r="G71" s="2">
        <v>4.8</v>
      </c>
      <c r="H71" s="2">
        <v>3.3</v>
      </c>
      <c r="I71" s="2">
        <v>1.5</v>
      </c>
      <c r="J71" s="2">
        <v>17.399999999999999</v>
      </c>
      <c r="K71" s="2">
        <v>12.7</v>
      </c>
      <c r="L71" s="2">
        <v>26.5</v>
      </c>
      <c r="M71" s="2">
        <v>159.80000000000001</v>
      </c>
      <c r="N71" s="2">
        <v>1.3</v>
      </c>
      <c r="O71" s="2">
        <v>1.8</v>
      </c>
      <c r="P71" s="2">
        <v>6</v>
      </c>
      <c r="Q71" s="2">
        <v>8</v>
      </c>
      <c r="R71" s="2">
        <v>36.799999999999997</v>
      </c>
      <c r="S71" s="2">
        <v>147.1</v>
      </c>
      <c r="T71" s="2">
        <v>1.2</v>
      </c>
      <c r="U71" s="2">
        <v>4</v>
      </c>
      <c r="V71" s="2">
        <v>8</v>
      </c>
      <c r="W71" s="2">
        <v>5</v>
      </c>
      <c r="X71" s="2">
        <v>46.5</v>
      </c>
      <c r="Y71" s="2">
        <v>1.3</v>
      </c>
      <c r="Z71" s="2"/>
      <c r="AA71" s="2"/>
      <c r="AB71" s="2"/>
      <c r="AC71" s="2"/>
      <c r="AD71" s="2"/>
      <c r="AE71" s="2"/>
    </row>
    <row r="72" spans="1:31" x14ac:dyDescent="0.35">
      <c r="A72" s="1">
        <v>70</v>
      </c>
      <c r="B72" s="2">
        <v>1954</v>
      </c>
      <c r="C72" s="2">
        <v>12</v>
      </c>
      <c r="D72" s="2">
        <v>21.9</v>
      </c>
      <c r="E72" s="2">
        <v>323.39999999999998</v>
      </c>
      <c r="F72" s="2">
        <v>62.5</v>
      </c>
      <c r="G72" s="2">
        <v>5.2</v>
      </c>
      <c r="H72" s="2">
        <v>3.4</v>
      </c>
      <c r="I72" s="2">
        <v>1.4</v>
      </c>
      <c r="J72" s="2">
        <v>17.899999999999999</v>
      </c>
      <c r="K72" s="2">
        <v>14.8</v>
      </c>
      <c r="L72" s="2">
        <v>29.4</v>
      </c>
      <c r="M72" s="2">
        <v>191.6</v>
      </c>
      <c r="N72" s="2">
        <v>1.5</v>
      </c>
      <c r="O72" s="2">
        <v>2</v>
      </c>
      <c r="P72" s="2">
        <v>6.5</v>
      </c>
      <c r="Q72" s="2">
        <v>9.3000000000000007</v>
      </c>
      <c r="R72" s="2">
        <v>33.200000000000003</v>
      </c>
      <c r="S72" s="2">
        <v>131.80000000000001</v>
      </c>
      <c r="T72" s="2">
        <v>1.1000000000000001</v>
      </c>
      <c r="U72" s="2">
        <v>4</v>
      </c>
      <c r="V72" s="2">
        <v>7.3</v>
      </c>
      <c r="W72" s="2">
        <v>5.9</v>
      </c>
      <c r="X72" s="2">
        <v>53.8</v>
      </c>
      <c r="Y72" s="2">
        <v>1.2</v>
      </c>
      <c r="Z72" s="2"/>
      <c r="AA72" s="2"/>
      <c r="AB72" s="2"/>
      <c r="AC72" s="2"/>
      <c r="AD72" s="2"/>
      <c r="AE72" s="2"/>
    </row>
    <row r="73" spans="1:31" x14ac:dyDescent="0.35">
      <c r="A73" s="1">
        <v>71</v>
      </c>
      <c r="B73" s="2">
        <v>1953</v>
      </c>
      <c r="C73" s="2">
        <v>12</v>
      </c>
      <c r="D73" s="2">
        <v>21.5</v>
      </c>
      <c r="E73" s="2">
        <v>307.39999999999998</v>
      </c>
      <c r="F73" s="2">
        <v>63.1</v>
      </c>
      <c r="G73" s="2">
        <v>4.9000000000000004</v>
      </c>
      <c r="H73" s="2">
        <v>3.5</v>
      </c>
      <c r="I73" s="2">
        <v>1.4</v>
      </c>
      <c r="J73" s="2">
        <v>16.899999999999999</v>
      </c>
      <c r="K73" s="2">
        <v>14</v>
      </c>
      <c r="L73" s="2">
        <v>29.6</v>
      </c>
      <c r="M73" s="2">
        <v>173.8</v>
      </c>
      <c r="N73" s="2">
        <v>1.3</v>
      </c>
      <c r="O73" s="2">
        <v>2.1</v>
      </c>
      <c r="P73" s="2">
        <v>5.9</v>
      </c>
      <c r="Q73" s="2">
        <v>8.3000000000000007</v>
      </c>
      <c r="R73" s="2">
        <v>33.5</v>
      </c>
      <c r="S73" s="2">
        <v>133.6</v>
      </c>
      <c r="T73" s="2">
        <v>1.2</v>
      </c>
      <c r="U73" s="2">
        <v>4</v>
      </c>
      <c r="V73" s="2">
        <v>7.6</v>
      </c>
      <c r="W73" s="2">
        <v>5.6</v>
      </c>
      <c r="X73" s="2">
        <v>48.7</v>
      </c>
      <c r="Y73" s="2">
        <v>1</v>
      </c>
      <c r="Z73" s="2"/>
      <c r="AA73" s="2"/>
      <c r="AB73" s="2"/>
      <c r="AC73" s="2"/>
      <c r="AD73" s="2"/>
      <c r="AE73" s="2"/>
    </row>
    <row r="74" spans="1:31" x14ac:dyDescent="0.35">
      <c r="A74" s="1">
        <v>72</v>
      </c>
      <c r="B74" s="2">
        <v>1952</v>
      </c>
      <c r="C74" s="2">
        <v>12</v>
      </c>
      <c r="D74" s="2">
        <v>22.3</v>
      </c>
      <c r="E74" s="2">
        <v>294.10000000000002</v>
      </c>
      <c r="F74" s="2">
        <v>63.1</v>
      </c>
      <c r="G74" s="2">
        <v>4.7</v>
      </c>
      <c r="H74" s="2">
        <v>3.6</v>
      </c>
      <c r="I74" s="2">
        <v>1.5</v>
      </c>
      <c r="J74" s="2">
        <v>16.2</v>
      </c>
      <c r="K74" s="2">
        <v>12.9</v>
      </c>
      <c r="L74" s="2">
        <v>27.9</v>
      </c>
      <c r="M74" s="2">
        <v>160</v>
      </c>
      <c r="N74" s="2">
        <v>1.5</v>
      </c>
      <c r="O74" s="2">
        <v>2.1</v>
      </c>
      <c r="P74" s="2">
        <v>5.7</v>
      </c>
      <c r="Q74" s="2">
        <v>7.9</v>
      </c>
      <c r="R74" s="2">
        <v>35.200000000000003</v>
      </c>
      <c r="S74" s="2">
        <v>134.19999999999999</v>
      </c>
      <c r="T74" s="2">
        <v>1</v>
      </c>
      <c r="U74" s="2">
        <v>3.8</v>
      </c>
      <c r="V74" s="2">
        <v>7.2</v>
      </c>
      <c r="W74" s="2">
        <v>6.4</v>
      </c>
      <c r="X74" s="2">
        <v>57.7</v>
      </c>
      <c r="Y74" s="2">
        <v>1.1000000000000001</v>
      </c>
      <c r="Z74" s="2"/>
      <c r="AA74" s="2"/>
      <c r="AB74" s="2"/>
      <c r="AC74" s="2"/>
      <c r="AD74" s="2"/>
      <c r="AE74" s="2"/>
    </row>
    <row r="75" spans="1:31" x14ac:dyDescent="0.35">
      <c r="A75" s="1">
        <v>73</v>
      </c>
      <c r="B75" s="2">
        <v>1951</v>
      </c>
      <c r="C75" s="2">
        <v>12</v>
      </c>
      <c r="D75" s="2">
        <v>21.9</v>
      </c>
      <c r="E75" s="2">
        <v>314.7</v>
      </c>
      <c r="F75" s="2">
        <v>64.5</v>
      </c>
      <c r="G75" s="2">
        <v>4.9000000000000004</v>
      </c>
      <c r="H75" s="2">
        <v>3.3</v>
      </c>
      <c r="I75" s="2">
        <v>1.3</v>
      </c>
      <c r="J75" s="2">
        <v>17.899999999999999</v>
      </c>
      <c r="K75" s="2">
        <v>12.6</v>
      </c>
      <c r="L75" s="2">
        <v>27</v>
      </c>
      <c r="M75" s="2">
        <v>162.69999999999999</v>
      </c>
      <c r="N75" s="2">
        <v>1.4</v>
      </c>
      <c r="O75" s="2">
        <v>2</v>
      </c>
      <c r="P75" s="2">
        <v>6</v>
      </c>
      <c r="Q75" s="2">
        <v>7.6</v>
      </c>
      <c r="R75" s="2">
        <v>37.5</v>
      </c>
      <c r="S75" s="2">
        <v>152</v>
      </c>
      <c r="T75" s="2">
        <v>1.2</v>
      </c>
      <c r="U75" s="2">
        <v>4.0999999999999996</v>
      </c>
      <c r="V75" s="2">
        <v>8.6999999999999993</v>
      </c>
      <c r="W75" s="2">
        <v>6.6</v>
      </c>
      <c r="X75" s="2">
        <v>58.9</v>
      </c>
      <c r="Y75" s="2">
        <v>1.5</v>
      </c>
      <c r="Z75" s="2"/>
      <c r="AA75" s="2"/>
      <c r="AB75" s="2"/>
      <c r="AC75" s="2"/>
      <c r="AD75" s="2"/>
      <c r="AE75" s="2"/>
    </row>
    <row r="76" spans="1:31" x14ac:dyDescent="0.35">
      <c r="A76" s="1">
        <v>74</v>
      </c>
      <c r="B76" s="2">
        <v>1950</v>
      </c>
      <c r="C76" s="2">
        <v>13</v>
      </c>
      <c r="D76" s="2">
        <v>22.9</v>
      </c>
      <c r="E76" s="2">
        <v>320.10000000000002</v>
      </c>
      <c r="F76" s="2">
        <v>64.7</v>
      </c>
      <c r="G76" s="2">
        <v>4.9000000000000004</v>
      </c>
      <c r="H76" s="2">
        <v>3.7</v>
      </c>
      <c r="I76" s="2">
        <v>1.5</v>
      </c>
      <c r="J76" s="2">
        <v>17</v>
      </c>
      <c r="K76" s="2">
        <v>12.9</v>
      </c>
      <c r="L76" s="2">
        <v>27.6</v>
      </c>
      <c r="M76" s="2">
        <v>165.7</v>
      </c>
      <c r="N76" s="2">
        <v>1.4</v>
      </c>
      <c r="O76" s="2">
        <v>2.2000000000000002</v>
      </c>
      <c r="P76" s="2">
        <v>6</v>
      </c>
      <c r="Q76" s="2">
        <v>7.3</v>
      </c>
      <c r="R76" s="2">
        <v>37.1</v>
      </c>
      <c r="S76" s="2">
        <v>154.30000000000001</v>
      </c>
      <c r="T76" s="2">
        <v>1.3</v>
      </c>
      <c r="U76" s="2">
        <v>4.2</v>
      </c>
      <c r="V76" s="2">
        <v>8.4</v>
      </c>
      <c r="W76" s="2">
        <v>6.8</v>
      </c>
      <c r="X76" s="2">
        <v>61.4</v>
      </c>
      <c r="Y76" s="2">
        <v>1.2</v>
      </c>
      <c r="Z76" s="2"/>
      <c r="AA76" s="2"/>
      <c r="AB76" s="2"/>
      <c r="AC76" s="2"/>
      <c r="AD76" s="2"/>
      <c r="AE76" s="2"/>
    </row>
    <row r="77" spans="1:31" x14ac:dyDescent="0.35">
      <c r="A77" s="1">
        <v>75</v>
      </c>
      <c r="B77" s="2">
        <v>1949</v>
      </c>
      <c r="C77" s="2">
        <v>10</v>
      </c>
      <c r="D77" s="2">
        <v>22.5</v>
      </c>
      <c r="E77" s="2">
        <v>311.60000000000002</v>
      </c>
      <c r="F77" s="2">
        <v>66</v>
      </c>
      <c r="G77" s="2">
        <v>4.7</v>
      </c>
      <c r="H77" s="2">
        <v>3.4</v>
      </c>
      <c r="I77" s="2">
        <v>1.3</v>
      </c>
      <c r="J77" s="2">
        <v>17.5</v>
      </c>
      <c r="K77" s="2">
        <v>12.7</v>
      </c>
      <c r="L77" s="2">
        <v>27.3</v>
      </c>
      <c r="M77" s="2">
        <v>161</v>
      </c>
      <c r="N77" s="2">
        <v>1.4</v>
      </c>
      <c r="O77" s="2">
        <v>2.1</v>
      </c>
      <c r="P77" s="2">
        <v>5.9</v>
      </c>
      <c r="Q77" s="2">
        <v>7.8</v>
      </c>
      <c r="R77" s="2">
        <v>38.700000000000003</v>
      </c>
      <c r="S77" s="2">
        <v>150.6</v>
      </c>
      <c r="T77" s="2">
        <v>1.3</v>
      </c>
      <c r="U77" s="2">
        <v>3.9</v>
      </c>
      <c r="V77" s="2">
        <v>8.3000000000000007</v>
      </c>
      <c r="W77" s="2">
        <v>6.2</v>
      </c>
      <c r="X77" s="2">
        <v>56.3</v>
      </c>
      <c r="Y77" s="2">
        <v>1.4</v>
      </c>
      <c r="Z77" s="2"/>
      <c r="AA77" s="2"/>
      <c r="AB77" s="2"/>
      <c r="AC77" s="2"/>
      <c r="AD77" s="2"/>
      <c r="AE77" s="2"/>
    </row>
    <row r="78" spans="1:31" x14ac:dyDescent="0.35">
      <c r="A78" s="1">
        <v>76</v>
      </c>
      <c r="B78" s="2">
        <v>1948</v>
      </c>
      <c r="C78" s="2">
        <v>10</v>
      </c>
      <c r="D78" s="2">
        <v>23.2</v>
      </c>
      <c r="E78" s="2">
        <v>325.39999999999998</v>
      </c>
      <c r="F78" s="2">
        <v>63.9</v>
      </c>
      <c r="G78" s="2">
        <v>5.0999999999999996</v>
      </c>
      <c r="H78" s="2">
        <v>3.5</v>
      </c>
      <c r="I78" s="2">
        <v>1.5</v>
      </c>
      <c r="J78" s="2">
        <v>17.399999999999999</v>
      </c>
      <c r="K78" s="2">
        <v>12.5</v>
      </c>
      <c r="L78" s="2">
        <v>26</v>
      </c>
      <c r="M78" s="2">
        <v>173.9</v>
      </c>
      <c r="N78" s="2">
        <v>1.6</v>
      </c>
      <c r="O78" s="2">
        <v>1.9</v>
      </c>
      <c r="P78" s="2"/>
      <c r="Q78" s="2">
        <v>7.5</v>
      </c>
      <c r="R78" s="2">
        <v>37.9</v>
      </c>
      <c r="S78" s="2">
        <v>151.5</v>
      </c>
      <c r="T78" s="2">
        <v>1.3</v>
      </c>
      <c r="U78" s="2">
        <v>4</v>
      </c>
      <c r="V78" s="2">
        <v>8.4</v>
      </c>
      <c r="W78" s="2">
        <v>7.5</v>
      </c>
      <c r="X78" s="2">
        <v>67.7</v>
      </c>
      <c r="Y78" s="2">
        <v>1.5</v>
      </c>
      <c r="Z78" s="2"/>
      <c r="AA78" s="2"/>
      <c r="AB78" s="2"/>
      <c r="AC78" s="2"/>
      <c r="AD78" s="2"/>
      <c r="AE78" s="2"/>
    </row>
    <row r="79" spans="1:31" x14ac:dyDescent="0.35">
      <c r="A79" s="1">
        <v>77</v>
      </c>
      <c r="B79" s="2">
        <v>1947</v>
      </c>
      <c r="C79" s="2">
        <v>10</v>
      </c>
      <c r="D79" s="2">
        <v>22</v>
      </c>
      <c r="E79" s="2">
        <v>319.60000000000002</v>
      </c>
      <c r="F79" s="2">
        <v>60.6</v>
      </c>
      <c r="G79" s="2">
        <v>5.3</v>
      </c>
      <c r="H79" s="2">
        <v>3.5</v>
      </c>
      <c r="I79" s="2">
        <v>1.4</v>
      </c>
      <c r="J79" s="2">
        <v>16.600000000000001</v>
      </c>
      <c r="K79" s="2">
        <v>11.7</v>
      </c>
      <c r="L79" s="2">
        <v>24.9</v>
      </c>
      <c r="M79" s="2">
        <v>180.6</v>
      </c>
      <c r="N79" s="2">
        <v>1.6</v>
      </c>
      <c r="O79" s="2">
        <v>2.1</v>
      </c>
      <c r="P79" s="2"/>
      <c r="Q79" s="2">
        <v>7.3</v>
      </c>
      <c r="R79" s="2">
        <v>35.700000000000003</v>
      </c>
      <c r="S79" s="2">
        <v>139</v>
      </c>
      <c r="T79" s="2">
        <v>1.1000000000000001</v>
      </c>
      <c r="U79" s="2">
        <v>3.9</v>
      </c>
      <c r="V79" s="2">
        <v>7.6</v>
      </c>
      <c r="W79" s="2">
        <v>7.6</v>
      </c>
      <c r="X79" s="2">
        <v>68.900000000000006</v>
      </c>
      <c r="Y79" s="2">
        <v>1.7</v>
      </c>
      <c r="Z79" s="2"/>
      <c r="AA79" s="2"/>
      <c r="AB79" s="2"/>
      <c r="AC79" s="2"/>
      <c r="AD79" s="2"/>
      <c r="AE79" s="2"/>
    </row>
    <row r="80" spans="1:31" x14ac:dyDescent="0.35">
      <c r="A80" s="1">
        <v>78</v>
      </c>
      <c r="B80" s="2">
        <v>1946</v>
      </c>
      <c r="C80" s="2">
        <v>10</v>
      </c>
      <c r="D80" s="2">
        <v>18.899999999999999</v>
      </c>
      <c r="E80" s="2">
        <v>268.5</v>
      </c>
      <c r="F80" s="2">
        <v>59.1</v>
      </c>
      <c r="G80" s="2">
        <v>4.5</v>
      </c>
      <c r="H80" s="2">
        <v>3.6</v>
      </c>
      <c r="I80" s="2">
        <v>1.7</v>
      </c>
      <c r="J80" s="2">
        <v>14.8</v>
      </c>
      <c r="K80" s="2">
        <v>9.5</v>
      </c>
      <c r="L80" s="2">
        <v>21.3</v>
      </c>
      <c r="M80" s="2">
        <v>143.1</v>
      </c>
      <c r="N80" s="2">
        <v>1.1000000000000001</v>
      </c>
      <c r="O80" s="2">
        <v>1.9</v>
      </c>
      <c r="P80" s="2"/>
      <c r="Q80" s="2">
        <v>5.8</v>
      </c>
      <c r="R80" s="2">
        <v>37.9</v>
      </c>
      <c r="S80" s="2">
        <v>125.5</v>
      </c>
      <c r="T80" s="2">
        <v>1.3</v>
      </c>
      <c r="U80" s="2">
        <v>3.3</v>
      </c>
      <c r="V80" s="2">
        <v>7.6</v>
      </c>
      <c r="W80" s="2">
        <v>7.6</v>
      </c>
      <c r="X80" s="2">
        <v>67.400000000000006</v>
      </c>
      <c r="Y80" s="2">
        <v>1.4</v>
      </c>
      <c r="Z80" s="2"/>
      <c r="AA80" s="2"/>
      <c r="AB80" s="2"/>
      <c r="AC80" s="2"/>
      <c r="AD80" s="2"/>
      <c r="AE80" s="2"/>
    </row>
    <row r="81" spans="1:31" x14ac:dyDescent="0.35">
      <c r="A81" s="1">
        <v>79</v>
      </c>
      <c r="B81" s="2">
        <v>1945</v>
      </c>
      <c r="C81" s="2">
        <v>10</v>
      </c>
      <c r="D81" s="2">
        <v>18.5</v>
      </c>
      <c r="E81" s="2">
        <v>266.5</v>
      </c>
      <c r="F81" s="2">
        <v>57.3</v>
      </c>
      <c r="G81" s="2">
        <v>4.7</v>
      </c>
      <c r="H81" s="2">
        <v>3</v>
      </c>
      <c r="I81" s="2">
        <v>1.1000000000000001</v>
      </c>
      <c r="J81" s="2">
        <v>12.1</v>
      </c>
      <c r="K81" s="2">
        <v>9.6</v>
      </c>
      <c r="L81" s="2">
        <v>21.1</v>
      </c>
      <c r="M81" s="2">
        <v>143.80000000000001</v>
      </c>
      <c r="N81" s="2">
        <v>1.1000000000000001</v>
      </c>
      <c r="O81" s="2">
        <v>1.9</v>
      </c>
      <c r="P81" s="2"/>
      <c r="Q81" s="2">
        <v>4.8</v>
      </c>
      <c r="R81" s="2">
        <v>36.200000000000003</v>
      </c>
      <c r="S81" s="2">
        <v>122.7</v>
      </c>
      <c r="T81" s="2">
        <v>1.3</v>
      </c>
      <c r="U81" s="2">
        <v>3.4</v>
      </c>
      <c r="V81" s="2">
        <v>6.2</v>
      </c>
      <c r="W81" s="2">
        <v>6.3</v>
      </c>
      <c r="X81" s="2">
        <v>57.1</v>
      </c>
      <c r="Y81" s="2">
        <v>1.2</v>
      </c>
      <c r="Z81" s="2"/>
      <c r="AA81" s="2"/>
      <c r="AB81" s="2"/>
      <c r="AC81" s="2"/>
      <c r="AD81" s="2"/>
      <c r="AE81" s="2"/>
    </row>
    <row r="82" spans="1:31" x14ac:dyDescent="0.35">
      <c r="A82" s="1">
        <v>80</v>
      </c>
      <c r="B82" s="2">
        <v>1944</v>
      </c>
      <c r="C82" s="2">
        <v>11</v>
      </c>
      <c r="D82" s="2">
        <v>18</v>
      </c>
      <c r="E82" s="2">
        <v>248.2</v>
      </c>
      <c r="F82" s="2">
        <v>58.4</v>
      </c>
      <c r="G82" s="2">
        <v>4.3</v>
      </c>
      <c r="H82" s="2">
        <v>3.5</v>
      </c>
      <c r="I82" s="2">
        <v>1.1000000000000001</v>
      </c>
      <c r="J82" s="2">
        <v>11.5</v>
      </c>
      <c r="K82" s="2">
        <v>9.1</v>
      </c>
      <c r="L82" s="2">
        <v>21.1</v>
      </c>
      <c r="M82" s="2">
        <v>129.30000000000001</v>
      </c>
      <c r="N82" s="2">
        <v>1.2</v>
      </c>
      <c r="O82" s="2">
        <v>2.2999999999999998</v>
      </c>
      <c r="P82" s="2"/>
      <c r="Q82" s="2">
        <v>4.5999999999999996</v>
      </c>
      <c r="R82" s="2">
        <v>37.200000000000003</v>
      </c>
      <c r="S82" s="2">
        <v>119</v>
      </c>
      <c r="T82" s="2">
        <v>1.2</v>
      </c>
      <c r="U82" s="2">
        <v>3.2</v>
      </c>
      <c r="V82" s="2">
        <v>6</v>
      </c>
      <c r="W82" s="2">
        <v>6.9</v>
      </c>
      <c r="X82" s="2">
        <v>53.6</v>
      </c>
      <c r="Y82" s="2">
        <v>0.9</v>
      </c>
      <c r="Z82" s="2"/>
      <c r="AA82" s="2"/>
      <c r="AB82" s="2"/>
      <c r="AC82" s="2"/>
      <c r="AD82" s="2"/>
      <c r="AE82" s="2"/>
    </row>
    <row r="83" spans="1:31" x14ac:dyDescent="0.35">
      <c r="A83" s="1">
        <v>81</v>
      </c>
      <c r="B83" s="2">
        <v>1943</v>
      </c>
      <c r="C83" s="2">
        <v>10</v>
      </c>
      <c r="D83" s="2">
        <v>19.5</v>
      </c>
      <c r="E83" s="2">
        <v>259.7</v>
      </c>
      <c r="F83" s="2">
        <v>58.5</v>
      </c>
      <c r="G83" s="2">
        <v>4.4000000000000004</v>
      </c>
      <c r="H83" s="2">
        <v>3.2</v>
      </c>
      <c r="I83" s="2">
        <v>0.9</v>
      </c>
      <c r="J83" s="2">
        <v>11.7</v>
      </c>
      <c r="K83" s="2">
        <v>9.6</v>
      </c>
      <c r="L83" s="2">
        <v>21.7</v>
      </c>
      <c r="M83" s="2">
        <v>141.4</v>
      </c>
      <c r="N83" s="2">
        <v>1.4</v>
      </c>
      <c r="O83" s="2">
        <v>2.2999999999999998</v>
      </c>
      <c r="P83" s="2"/>
      <c r="Q83" s="2">
        <v>4.5</v>
      </c>
      <c r="R83" s="2">
        <v>36.799999999999997</v>
      </c>
      <c r="S83" s="2">
        <v>118.3</v>
      </c>
      <c r="T83" s="2">
        <v>1.1000000000000001</v>
      </c>
      <c r="U83" s="2">
        <v>3.2</v>
      </c>
      <c r="V83" s="2">
        <v>6.3</v>
      </c>
      <c r="W83" s="2">
        <v>5.5</v>
      </c>
      <c r="X83" s="2">
        <v>44.8</v>
      </c>
      <c r="Y83" s="2">
        <v>0.9</v>
      </c>
      <c r="Z83" s="2"/>
      <c r="AA83" s="2"/>
      <c r="AB83" s="2"/>
      <c r="AC83" s="2"/>
      <c r="AD83" s="2"/>
      <c r="AE83" s="2"/>
    </row>
    <row r="84" spans="1:31" x14ac:dyDescent="0.35">
      <c r="A84" s="1">
        <v>82</v>
      </c>
      <c r="B84" s="2">
        <v>1942</v>
      </c>
      <c r="C84" s="2">
        <v>10</v>
      </c>
      <c r="D84" s="2">
        <v>15.9</v>
      </c>
      <c r="E84" s="2">
        <v>247</v>
      </c>
      <c r="F84" s="2">
        <v>57.3</v>
      </c>
      <c r="G84" s="2">
        <v>4.3</v>
      </c>
      <c r="H84" s="2">
        <v>3</v>
      </c>
      <c r="I84" s="2">
        <v>1.1000000000000001</v>
      </c>
      <c r="J84" s="2">
        <v>11.8</v>
      </c>
      <c r="K84" s="2">
        <v>9</v>
      </c>
      <c r="L84" s="2">
        <v>20.399999999999999</v>
      </c>
      <c r="M84" s="2">
        <v>123.8</v>
      </c>
      <c r="N84" s="2">
        <v>1</v>
      </c>
      <c r="O84" s="2">
        <v>2</v>
      </c>
      <c r="P84" s="2"/>
      <c r="Q84" s="2">
        <v>4.5999999999999996</v>
      </c>
      <c r="R84" s="2">
        <v>36.799999999999997</v>
      </c>
      <c r="S84" s="2">
        <v>123.2</v>
      </c>
      <c r="T84" s="2">
        <v>0.9</v>
      </c>
      <c r="U84" s="2">
        <v>3.3</v>
      </c>
      <c r="V84" s="2">
        <v>6.3</v>
      </c>
      <c r="W84" s="2">
        <v>4.8</v>
      </c>
      <c r="X84" s="2">
        <v>40.1</v>
      </c>
      <c r="Y84" s="2">
        <v>0.9</v>
      </c>
      <c r="Z84" s="2"/>
      <c r="AA84" s="2"/>
      <c r="AB84" s="2"/>
      <c r="AC84" s="2"/>
      <c r="AD84" s="2"/>
      <c r="AE84" s="2"/>
    </row>
    <row r="85" spans="1:31" x14ac:dyDescent="0.35">
      <c r="A85" s="1">
        <v>83</v>
      </c>
      <c r="B85" s="2">
        <v>1941</v>
      </c>
      <c r="C85" s="2">
        <v>10</v>
      </c>
      <c r="D85" s="2">
        <v>16.5</v>
      </c>
      <c r="E85" s="2">
        <v>238.5</v>
      </c>
      <c r="F85" s="2">
        <v>57.1</v>
      </c>
      <c r="G85" s="2">
        <v>4.2</v>
      </c>
      <c r="H85" s="2">
        <v>3.1</v>
      </c>
      <c r="I85" s="2">
        <v>1.1000000000000001</v>
      </c>
      <c r="J85" s="2">
        <v>11.6</v>
      </c>
      <c r="K85" s="2">
        <v>8.9</v>
      </c>
      <c r="L85" s="2">
        <v>20.100000000000001</v>
      </c>
      <c r="M85" s="2">
        <v>121.8</v>
      </c>
      <c r="N85" s="2">
        <v>0.9</v>
      </c>
      <c r="O85" s="2">
        <v>2</v>
      </c>
      <c r="P85" s="2"/>
      <c r="Q85" s="2">
        <v>4.4000000000000004</v>
      </c>
      <c r="R85" s="2">
        <v>37.1</v>
      </c>
      <c r="S85" s="2">
        <v>116.7</v>
      </c>
      <c r="T85" s="2">
        <v>1</v>
      </c>
      <c r="U85" s="2">
        <v>3.2</v>
      </c>
      <c r="V85" s="2">
        <v>6.4</v>
      </c>
      <c r="W85" s="2">
        <v>4.3</v>
      </c>
      <c r="X85" s="2">
        <v>38.299999999999997</v>
      </c>
      <c r="Y85" s="2">
        <v>0.8</v>
      </c>
      <c r="Z85" s="2"/>
      <c r="AA85" s="2"/>
      <c r="AB85" s="2"/>
      <c r="AC85" s="2"/>
      <c r="AD85" s="2"/>
      <c r="AE85" s="2"/>
    </row>
    <row r="86" spans="1:31" x14ac:dyDescent="0.35">
      <c r="A86" s="1">
        <v>84</v>
      </c>
      <c r="B86" s="2">
        <v>1940</v>
      </c>
      <c r="C86" s="2">
        <v>10</v>
      </c>
      <c r="D86" s="2">
        <v>15.1</v>
      </c>
      <c r="E86" s="2">
        <v>245</v>
      </c>
      <c r="F86" s="2">
        <v>58.1</v>
      </c>
      <c r="G86" s="2">
        <v>4.2</v>
      </c>
      <c r="H86" s="2">
        <v>2</v>
      </c>
      <c r="I86" s="2">
        <v>0</v>
      </c>
      <c r="J86" s="2">
        <v>11.5</v>
      </c>
      <c r="K86" s="2">
        <v>8.8000000000000007</v>
      </c>
      <c r="L86" s="2">
        <v>20.5</v>
      </c>
      <c r="M86" s="2">
        <v>125.3</v>
      </c>
      <c r="N86" s="2">
        <v>0.9</v>
      </c>
      <c r="O86" s="2">
        <v>2</v>
      </c>
      <c r="P86" s="2"/>
      <c r="Q86" s="2"/>
      <c r="R86" s="2">
        <v>37.6</v>
      </c>
      <c r="S86" s="2">
        <v>119.6</v>
      </c>
      <c r="T86" s="2">
        <v>0.9</v>
      </c>
      <c r="U86" s="2">
        <v>3.2</v>
      </c>
      <c r="V86" s="2"/>
      <c r="W86" s="2">
        <v>0</v>
      </c>
      <c r="X86" s="2">
        <v>30.6</v>
      </c>
      <c r="Y86" s="2"/>
      <c r="Z86" s="2"/>
      <c r="AA86" s="2"/>
      <c r="AB86" s="2"/>
      <c r="AC86" s="2"/>
      <c r="AD86" s="2"/>
      <c r="AE86" s="2"/>
    </row>
    <row r="87" spans="1:31" x14ac:dyDescent="0.35">
      <c r="A87" s="1">
        <v>85</v>
      </c>
      <c r="B87" s="2">
        <v>1939</v>
      </c>
      <c r="C87" s="2">
        <v>10</v>
      </c>
      <c r="D87" s="2">
        <v>15.4</v>
      </c>
      <c r="E87" s="2">
        <v>249.4</v>
      </c>
      <c r="F87" s="2">
        <v>57.4</v>
      </c>
      <c r="G87" s="2">
        <v>4.3</v>
      </c>
      <c r="H87" s="2">
        <v>1.9</v>
      </c>
      <c r="I87" s="2">
        <v>0</v>
      </c>
      <c r="J87" s="2">
        <v>11.1</v>
      </c>
      <c r="K87" s="2">
        <v>8.6999999999999993</v>
      </c>
      <c r="L87" s="2">
        <v>20.3</v>
      </c>
      <c r="M87" s="2">
        <v>128.80000000000001</v>
      </c>
      <c r="N87" s="2">
        <v>0.9</v>
      </c>
      <c r="O87" s="2">
        <v>1.9</v>
      </c>
      <c r="P87" s="2"/>
      <c r="Q87" s="2"/>
      <c r="R87" s="2">
        <v>37</v>
      </c>
      <c r="S87" s="2">
        <v>120.6</v>
      </c>
      <c r="T87" s="2">
        <v>0.9</v>
      </c>
      <c r="U87" s="2">
        <v>3.3</v>
      </c>
      <c r="V87" s="2"/>
      <c r="W87" s="2">
        <v>0</v>
      </c>
      <c r="X87" s="2">
        <v>25.1</v>
      </c>
      <c r="Y87" s="2"/>
      <c r="Z87" s="2"/>
      <c r="AA87" s="2"/>
      <c r="AB87" s="2"/>
      <c r="AC87" s="2"/>
      <c r="AD87" s="2"/>
      <c r="AE87" s="2"/>
    </row>
    <row r="88" spans="1:31" x14ac:dyDescent="0.35">
      <c r="A88" s="1">
        <v>86</v>
      </c>
      <c r="B88" s="2">
        <v>1938</v>
      </c>
      <c r="C88" s="2">
        <v>10</v>
      </c>
      <c r="D88" s="2">
        <v>13.5</v>
      </c>
      <c r="E88" s="2">
        <v>230.4</v>
      </c>
      <c r="F88" s="2">
        <v>56.1</v>
      </c>
      <c r="G88" s="2">
        <v>4.0999999999999996</v>
      </c>
      <c r="H88" s="2">
        <v>2</v>
      </c>
      <c r="I88" s="2">
        <v>0</v>
      </c>
      <c r="J88" s="2">
        <v>10.8</v>
      </c>
      <c r="K88" s="2">
        <v>7.5</v>
      </c>
      <c r="L88" s="2">
        <v>18.5</v>
      </c>
      <c r="M88" s="2">
        <v>105.8</v>
      </c>
      <c r="N88" s="2">
        <v>0.8</v>
      </c>
      <c r="O88" s="2">
        <v>2</v>
      </c>
      <c r="P88" s="2"/>
      <c r="Q88" s="2"/>
      <c r="R88" s="2">
        <v>37.700000000000003</v>
      </c>
      <c r="S88" s="2">
        <v>124.6</v>
      </c>
      <c r="T88" s="2">
        <v>0.8</v>
      </c>
      <c r="U88" s="2">
        <v>3.3</v>
      </c>
      <c r="V88" s="2"/>
      <c r="W88" s="2">
        <v>0</v>
      </c>
      <c r="X88" s="2">
        <v>25.9</v>
      </c>
      <c r="Y88" s="2"/>
      <c r="Z88" s="2"/>
      <c r="AA88" s="2"/>
      <c r="AB88" s="2"/>
      <c r="AC88" s="2"/>
      <c r="AD88" s="2"/>
      <c r="AE88" s="2"/>
    </row>
    <row r="89" spans="1:31" x14ac:dyDescent="0.35">
      <c r="A89" s="1">
        <v>87</v>
      </c>
      <c r="B89" s="2">
        <v>1937</v>
      </c>
      <c r="C89" s="2">
        <v>10</v>
      </c>
      <c r="D89" s="2">
        <v>12.9</v>
      </c>
      <c r="E89" s="2">
        <v>219.9</v>
      </c>
      <c r="F89" s="2">
        <v>55.2</v>
      </c>
      <c r="G89" s="2">
        <v>4</v>
      </c>
      <c r="H89" s="2">
        <v>1.9</v>
      </c>
      <c r="I89" s="2">
        <v>0</v>
      </c>
      <c r="J89" s="2">
        <v>10</v>
      </c>
      <c r="K89" s="2">
        <v>6.3</v>
      </c>
      <c r="L89" s="2">
        <v>16.5</v>
      </c>
      <c r="M89" s="2">
        <v>93</v>
      </c>
      <c r="N89" s="2">
        <v>0.8</v>
      </c>
      <c r="O89" s="2">
        <v>1.9</v>
      </c>
      <c r="P89" s="2"/>
      <c r="Q89" s="2"/>
      <c r="R89" s="2">
        <v>38.700000000000003</v>
      </c>
      <c r="S89" s="2">
        <v>126.9</v>
      </c>
      <c r="T89" s="2">
        <v>0.6</v>
      </c>
      <c r="U89" s="2">
        <v>3.3</v>
      </c>
      <c r="V89" s="2"/>
      <c r="W89" s="2">
        <v>0</v>
      </c>
      <c r="X89" s="2">
        <v>25.2</v>
      </c>
      <c r="Y89" s="2"/>
      <c r="Z89" s="2"/>
      <c r="AA89" s="2"/>
      <c r="AB89" s="2"/>
      <c r="AC89" s="2"/>
      <c r="AD89" s="2"/>
      <c r="AE89" s="2"/>
    </row>
    <row r="90" spans="1:31" x14ac:dyDescent="0.35">
      <c r="A90" s="1">
        <v>88</v>
      </c>
      <c r="B90" s="2">
        <v>1936</v>
      </c>
      <c r="C90" s="2">
        <v>9</v>
      </c>
      <c r="D90" s="2">
        <v>11.9</v>
      </c>
      <c r="E90" s="2">
        <v>225.3</v>
      </c>
      <c r="F90" s="2">
        <v>56.6</v>
      </c>
      <c r="G90" s="2">
        <v>4</v>
      </c>
      <c r="H90" s="2">
        <v>2</v>
      </c>
      <c r="I90" s="2">
        <v>0</v>
      </c>
      <c r="J90" s="2">
        <v>10.8</v>
      </c>
      <c r="K90" s="2">
        <v>5.6</v>
      </c>
      <c r="L90" s="2">
        <v>15.3</v>
      </c>
      <c r="M90" s="2">
        <v>83</v>
      </c>
      <c r="N90" s="2">
        <v>0.6</v>
      </c>
      <c r="O90" s="2">
        <v>2</v>
      </c>
      <c r="P90" s="2"/>
      <c r="Q90" s="2"/>
      <c r="R90" s="2">
        <v>41.2</v>
      </c>
      <c r="S90" s="2">
        <v>142.30000000000001</v>
      </c>
      <c r="T90" s="2">
        <v>0.7</v>
      </c>
      <c r="U90" s="2">
        <v>3.5</v>
      </c>
      <c r="V90" s="2"/>
      <c r="W90" s="2">
        <v>0</v>
      </c>
      <c r="X90" s="2">
        <v>26</v>
      </c>
      <c r="Y90" s="2"/>
      <c r="Z90" s="2"/>
      <c r="AA90" s="2"/>
      <c r="AB90" s="2"/>
      <c r="AC90" s="2"/>
      <c r="AD90" s="2"/>
      <c r="AE90" s="2"/>
    </row>
    <row r="91" spans="1:31" x14ac:dyDescent="0.35">
      <c r="A91" s="1">
        <v>89</v>
      </c>
      <c r="B91" s="2">
        <v>1935</v>
      </c>
      <c r="C91" s="2">
        <v>9</v>
      </c>
      <c r="D91" s="2">
        <v>10.9</v>
      </c>
      <c r="E91" s="2">
        <v>196.2</v>
      </c>
      <c r="F91" s="2">
        <v>54.2</v>
      </c>
      <c r="G91" s="2">
        <v>3.6</v>
      </c>
      <c r="H91" s="2">
        <v>2.2000000000000002</v>
      </c>
      <c r="I91" s="2">
        <v>0</v>
      </c>
      <c r="J91" s="2">
        <v>8.8000000000000007</v>
      </c>
      <c r="K91" s="2">
        <v>5.2</v>
      </c>
      <c r="L91" s="2">
        <v>15.4</v>
      </c>
      <c r="M91" s="2">
        <v>79.7</v>
      </c>
      <c r="N91" s="2">
        <v>0.6</v>
      </c>
      <c r="O91" s="2">
        <v>2.2000000000000002</v>
      </c>
      <c r="P91" s="2"/>
      <c r="Q91" s="2"/>
      <c r="R91" s="2">
        <v>38.799999999999997</v>
      </c>
      <c r="S91" s="2">
        <v>116.4</v>
      </c>
      <c r="T91" s="2">
        <v>0.6</v>
      </c>
      <c r="U91" s="2">
        <v>3</v>
      </c>
      <c r="V91" s="2"/>
      <c r="W91" s="2">
        <v>0</v>
      </c>
      <c r="X91" s="2">
        <v>20.3</v>
      </c>
      <c r="Y91" s="2"/>
      <c r="Z91" s="2"/>
      <c r="AA91" s="2"/>
      <c r="AB91" s="2"/>
      <c r="AC91" s="2"/>
      <c r="AD91" s="2"/>
      <c r="AE91" s="2"/>
    </row>
    <row r="92" spans="1:31" x14ac:dyDescent="0.35">
      <c r="A92" s="1">
        <v>90</v>
      </c>
      <c r="B92" s="2">
        <v>1934</v>
      </c>
      <c r="C92" s="2">
        <v>11</v>
      </c>
      <c r="D92" s="2">
        <v>10.8</v>
      </c>
      <c r="E92" s="2">
        <v>200.7</v>
      </c>
      <c r="F92" s="2">
        <v>50.4</v>
      </c>
      <c r="G92" s="2">
        <v>4</v>
      </c>
      <c r="H92" s="2">
        <v>1.7</v>
      </c>
      <c r="I92" s="2">
        <v>0</v>
      </c>
      <c r="J92" s="2"/>
      <c r="K92" s="2">
        <v>4.2</v>
      </c>
      <c r="L92" s="2">
        <v>13.4</v>
      </c>
      <c r="M92" s="2">
        <v>59.3</v>
      </c>
      <c r="N92" s="2">
        <v>0.5</v>
      </c>
      <c r="O92" s="2">
        <v>1.7</v>
      </c>
      <c r="P92" s="2"/>
      <c r="Q92" s="2"/>
      <c r="R92" s="2">
        <v>37</v>
      </c>
      <c r="S92" s="2">
        <v>141.4</v>
      </c>
      <c r="T92" s="2">
        <v>0.8</v>
      </c>
      <c r="U92" s="2">
        <v>3.8</v>
      </c>
      <c r="V92" s="2"/>
      <c r="W92" s="2">
        <v>0</v>
      </c>
      <c r="X92" s="2">
        <v>0</v>
      </c>
      <c r="Y92" s="2"/>
      <c r="Z92" s="2"/>
      <c r="AA92" s="2"/>
      <c r="AB92" s="2"/>
      <c r="AC92" s="2"/>
      <c r="AD92" s="2"/>
      <c r="AE92" s="2"/>
    </row>
    <row r="93" spans="1:31" x14ac:dyDescent="0.35">
      <c r="A93" s="1">
        <v>91</v>
      </c>
      <c r="B93" s="2">
        <v>1933</v>
      </c>
      <c r="C93" s="2">
        <v>10</v>
      </c>
      <c r="D93" s="2">
        <v>9.6999999999999993</v>
      </c>
      <c r="E93" s="2">
        <v>198.9</v>
      </c>
      <c r="F93" s="2">
        <v>50.4</v>
      </c>
      <c r="G93" s="2">
        <v>3.9</v>
      </c>
      <c r="H93" s="2">
        <v>2.2000000000000002</v>
      </c>
      <c r="I93" s="2">
        <v>0</v>
      </c>
      <c r="J93" s="2"/>
      <c r="K93" s="2">
        <v>5.0999999999999996</v>
      </c>
      <c r="L93" s="2">
        <v>14.3</v>
      </c>
      <c r="M93" s="2">
        <v>77.900000000000006</v>
      </c>
      <c r="N93" s="2">
        <v>0.5</v>
      </c>
      <c r="O93" s="2">
        <v>2.2000000000000002</v>
      </c>
      <c r="P93" s="2"/>
      <c r="Q93" s="2"/>
      <c r="R93" s="2">
        <v>36.1</v>
      </c>
      <c r="S93" s="2">
        <v>121</v>
      </c>
      <c r="T93" s="2">
        <v>0.6</v>
      </c>
      <c r="U93" s="2">
        <v>3.3</v>
      </c>
      <c r="V93" s="2"/>
      <c r="W93" s="2">
        <v>0</v>
      </c>
      <c r="X93" s="2">
        <v>0</v>
      </c>
      <c r="Y93" s="2"/>
      <c r="Z93" s="2"/>
      <c r="AA93" s="2"/>
      <c r="AB93" s="2"/>
      <c r="AC93" s="2"/>
      <c r="AD93" s="2"/>
      <c r="AE93" s="2"/>
    </row>
    <row r="94" spans="1:31" x14ac:dyDescent="0.35">
      <c r="A94" s="1">
        <v>92</v>
      </c>
      <c r="B94" s="2">
        <v>1932</v>
      </c>
      <c r="C94" s="2">
        <v>8</v>
      </c>
      <c r="D94" s="2">
        <v>8.1999999999999993</v>
      </c>
      <c r="E94" s="2">
        <v>165.1</v>
      </c>
      <c r="F94" s="2">
        <v>44.6</v>
      </c>
      <c r="G94" s="2">
        <v>3.7</v>
      </c>
      <c r="H94" s="2">
        <v>1</v>
      </c>
      <c r="I94" s="2">
        <v>0</v>
      </c>
      <c r="J94" s="2"/>
      <c r="K94" s="2">
        <v>3.9</v>
      </c>
      <c r="L94" s="2">
        <v>10.9</v>
      </c>
      <c r="M94" s="2">
        <v>55.2</v>
      </c>
      <c r="N94" s="2">
        <v>0.4</v>
      </c>
      <c r="O94" s="2">
        <v>1</v>
      </c>
      <c r="P94" s="2"/>
      <c r="Q94" s="2"/>
      <c r="R94" s="2">
        <v>33.700000000000003</v>
      </c>
      <c r="S94" s="2">
        <v>109.9</v>
      </c>
      <c r="T94" s="2">
        <v>0.6</v>
      </c>
      <c r="U94" s="2">
        <v>3.3</v>
      </c>
      <c r="V94" s="2"/>
      <c r="W94" s="2">
        <v>0</v>
      </c>
      <c r="X94" s="2">
        <v>0</v>
      </c>
      <c r="Y94" s="2"/>
      <c r="Z94" s="2"/>
      <c r="AA94" s="2"/>
      <c r="AB94" s="2"/>
      <c r="AC94" s="2"/>
      <c r="AD94" s="2"/>
      <c r="AE94" s="2"/>
    </row>
    <row r="95" spans="1:31" x14ac:dyDescent="0.35">
      <c r="A95" s="1">
        <v>93</v>
      </c>
      <c r="B95" s="2">
        <v>1931</v>
      </c>
      <c r="C95" s="2">
        <v>10</v>
      </c>
      <c r="D95" s="2">
        <v>9.9</v>
      </c>
      <c r="E95" s="2"/>
      <c r="F95" s="2"/>
      <c r="G95" s="2"/>
      <c r="H95" s="2"/>
      <c r="I95" s="2">
        <v>0</v>
      </c>
      <c r="J95" s="2"/>
      <c r="K95" s="2">
        <v>0</v>
      </c>
      <c r="L95" s="2">
        <v>0</v>
      </c>
      <c r="M95" s="2">
        <v>0</v>
      </c>
      <c r="N95" s="2">
        <v>0.5</v>
      </c>
      <c r="O95" s="2">
        <v>0</v>
      </c>
      <c r="P95" s="2"/>
      <c r="Q95" s="2"/>
      <c r="R95" s="2">
        <v>0</v>
      </c>
      <c r="S95" s="2">
        <v>0</v>
      </c>
      <c r="T95" s="2">
        <v>0.8</v>
      </c>
      <c r="U95" s="2"/>
      <c r="V95" s="2"/>
      <c r="W95" s="2">
        <v>0</v>
      </c>
      <c r="X95" s="2">
        <v>0</v>
      </c>
      <c r="Y95" s="2"/>
      <c r="Z95" s="2"/>
      <c r="AA95" s="2"/>
      <c r="AB95" s="2"/>
      <c r="AC95" s="2"/>
      <c r="AD95" s="2"/>
      <c r="AE95" s="2"/>
    </row>
    <row r="96" spans="1:31" x14ac:dyDescent="0.35">
      <c r="A96" s="1">
        <v>94</v>
      </c>
      <c r="B96" s="2">
        <v>1930</v>
      </c>
      <c r="C96" s="2">
        <v>11</v>
      </c>
      <c r="D96" s="2">
        <v>10.6</v>
      </c>
      <c r="E96" s="2"/>
      <c r="F96" s="2"/>
      <c r="G96" s="2"/>
      <c r="H96" s="2"/>
      <c r="I96" s="2">
        <v>0</v>
      </c>
      <c r="J96" s="2"/>
      <c r="K96" s="2">
        <v>0</v>
      </c>
      <c r="L96" s="2">
        <v>0</v>
      </c>
      <c r="M96" s="2">
        <v>0</v>
      </c>
      <c r="N96" s="2">
        <v>0.5</v>
      </c>
      <c r="O96" s="2">
        <v>0</v>
      </c>
      <c r="P96" s="2"/>
      <c r="Q96" s="2"/>
      <c r="R96" s="2">
        <v>0</v>
      </c>
      <c r="S96" s="2">
        <v>0</v>
      </c>
      <c r="T96" s="2">
        <v>0.9</v>
      </c>
      <c r="U96" s="2"/>
      <c r="V96" s="2"/>
      <c r="W96" s="2">
        <v>0</v>
      </c>
      <c r="X96" s="2">
        <v>0</v>
      </c>
      <c r="Y96" s="2"/>
      <c r="Z96" s="2"/>
      <c r="AA96" s="2"/>
      <c r="AB96" s="2"/>
      <c r="AC96" s="2"/>
      <c r="AD96" s="2"/>
      <c r="AE96" s="2"/>
    </row>
    <row r="97" spans="1:31" x14ac:dyDescent="0.35">
      <c r="A97" s="1">
        <v>95</v>
      </c>
      <c r="B97" s="2">
        <v>1929</v>
      </c>
      <c r="C97" s="2">
        <v>12</v>
      </c>
      <c r="D97" s="2">
        <v>9.5</v>
      </c>
      <c r="E97" s="2"/>
      <c r="F97" s="2"/>
      <c r="G97" s="2"/>
      <c r="H97" s="2"/>
      <c r="I97" s="2">
        <v>0</v>
      </c>
      <c r="J97" s="2"/>
      <c r="K97" s="2">
        <v>0</v>
      </c>
      <c r="L97" s="2">
        <v>0</v>
      </c>
      <c r="M97" s="2">
        <v>0</v>
      </c>
      <c r="N97" s="2">
        <v>0.6</v>
      </c>
      <c r="O97" s="2">
        <v>0</v>
      </c>
      <c r="P97" s="2"/>
      <c r="Q97" s="2"/>
      <c r="R97" s="2">
        <v>0</v>
      </c>
      <c r="S97" s="2">
        <v>0</v>
      </c>
      <c r="T97" s="2">
        <v>0.7</v>
      </c>
      <c r="U97" s="2"/>
      <c r="V97" s="2"/>
      <c r="W97" s="2">
        <v>0</v>
      </c>
      <c r="X97" s="2">
        <v>0</v>
      </c>
      <c r="Y97" s="2"/>
      <c r="Z97" s="2"/>
      <c r="AA97" s="2"/>
      <c r="AB97" s="2"/>
      <c r="AC97" s="2"/>
      <c r="AD97" s="2"/>
      <c r="AE97" s="2"/>
    </row>
    <row r="98" spans="1:31" x14ac:dyDescent="0.35">
      <c r="A98" s="1">
        <v>96</v>
      </c>
      <c r="B98" s="2">
        <v>1928</v>
      </c>
      <c r="C98" s="2">
        <v>10</v>
      </c>
      <c r="D98" s="2">
        <v>9.5</v>
      </c>
      <c r="E98" s="2"/>
      <c r="F98" s="2"/>
      <c r="G98" s="2"/>
      <c r="H98" s="2"/>
      <c r="I98" s="2">
        <v>0</v>
      </c>
      <c r="J98" s="2"/>
      <c r="K98" s="2">
        <v>0</v>
      </c>
      <c r="L98" s="2">
        <v>0</v>
      </c>
      <c r="M98" s="2">
        <v>0</v>
      </c>
      <c r="N98" s="2">
        <v>0.6</v>
      </c>
      <c r="O98" s="2">
        <v>0</v>
      </c>
      <c r="P98" s="2"/>
      <c r="Q98" s="2"/>
      <c r="R98" s="2">
        <v>0</v>
      </c>
      <c r="S98" s="2">
        <v>0</v>
      </c>
      <c r="T98" s="2">
        <v>0.7</v>
      </c>
      <c r="U98" s="2"/>
      <c r="V98" s="2"/>
      <c r="W98" s="2">
        <v>0</v>
      </c>
      <c r="X98" s="2">
        <v>0</v>
      </c>
      <c r="Y98" s="2"/>
      <c r="Z98" s="2"/>
      <c r="AA98" s="2"/>
      <c r="AB98" s="2"/>
      <c r="AC98" s="2"/>
      <c r="AD98" s="2"/>
      <c r="AE98" s="2"/>
    </row>
    <row r="99" spans="1:31" x14ac:dyDescent="0.35">
      <c r="A99" s="1">
        <v>97</v>
      </c>
      <c r="B99" s="2">
        <v>1927</v>
      </c>
      <c r="C99" s="2">
        <v>12</v>
      </c>
      <c r="D99" s="2">
        <v>9.1</v>
      </c>
      <c r="E99" s="2"/>
      <c r="F99" s="2"/>
      <c r="G99" s="2"/>
      <c r="H99" s="2"/>
      <c r="I99" s="2">
        <v>0</v>
      </c>
      <c r="J99" s="2"/>
      <c r="K99" s="2">
        <v>0</v>
      </c>
      <c r="L99" s="2">
        <v>0</v>
      </c>
      <c r="M99" s="2">
        <v>0</v>
      </c>
      <c r="N99" s="2">
        <v>0.4</v>
      </c>
      <c r="O99" s="2">
        <v>0</v>
      </c>
      <c r="P99" s="2"/>
      <c r="Q99" s="2"/>
      <c r="R99" s="2">
        <v>0</v>
      </c>
      <c r="S99" s="2">
        <v>0</v>
      </c>
      <c r="T99" s="2">
        <v>0.7</v>
      </c>
      <c r="U99" s="2"/>
      <c r="V99" s="2"/>
      <c r="W99" s="2">
        <v>0</v>
      </c>
      <c r="X99" s="2">
        <v>0</v>
      </c>
      <c r="Y99" s="2"/>
      <c r="Z99" s="2"/>
      <c r="AA99" s="2"/>
      <c r="AB99" s="2"/>
      <c r="AC99" s="2"/>
      <c r="AD99" s="2"/>
      <c r="AE99" s="2"/>
    </row>
    <row r="100" spans="1:31" x14ac:dyDescent="0.35">
      <c r="A100" s="1">
        <v>98</v>
      </c>
      <c r="B100" s="2">
        <v>1926</v>
      </c>
      <c r="C100" s="2">
        <v>22</v>
      </c>
      <c r="D100" s="2">
        <v>7.6</v>
      </c>
      <c r="E100" s="2"/>
      <c r="F100" s="2"/>
      <c r="G100" s="2"/>
      <c r="H100" s="2"/>
      <c r="I100" s="2">
        <v>0</v>
      </c>
      <c r="J100" s="2"/>
      <c r="K100" s="2">
        <v>0</v>
      </c>
      <c r="L100" s="2">
        <v>0</v>
      </c>
      <c r="M100" s="2">
        <v>0</v>
      </c>
      <c r="N100" s="2">
        <v>0.3</v>
      </c>
      <c r="O100" s="2">
        <v>0</v>
      </c>
      <c r="P100" s="2"/>
      <c r="Q100" s="2"/>
      <c r="R100" s="2">
        <v>0</v>
      </c>
      <c r="S100" s="2">
        <v>0</v>
      </c>
      <c r="T100" s="2">
        <v>0.6</v>
      </c>
      <c r="U100" s="2"/>
      <c r="V100" s="2"/>
      <c r="W100" s="2">
        <v>0</v>
      </c>
      <c r="X100" s="2">
        <v>0</v>
      </c>
      <c r="Y100" s="2"/>
      <c r="Z100" s="2"/>
      <c r="AA100" s="2"/>
      <c r="AB100" s="2"/>
      <c r="AC100" s="2"/>
      <c r="AD100" s="2"/>
      <c r="AE100" s="2"/>
    </row>
    <row r="101" spans="1:31" x14ac:dyDescent="0.35">
      <c r="A101" s="1">
        <v>99</v>
      </c>
      <c r="B101" s="2">
        <v>1925</v>
      </c>
      <c r="C101" s="2">
        <v>20</v>
      </c>
      <c r="D101" s="2">
        <v>8.9</v>
      </c>
      <c r="E101" s="2"/>
      <c r="F101" s="2"/>
      <c r="G101" s="2"/>
      <c r="H101" s="2"/>
      <c r="I101" s="2">
        <v>0</v>
      </c>
      <c r="J101" s="2"/>
      <c r="K101" s="2">
        <v>0</v>
      </c>
      <c r="L101" s="2">
        <v>0</v>
      </c>
      <c r="M101" s="2">
        <v>0</v>
      </c>
      <c r="N101" s="2">
        <v>0.4</v>
      </c>
      <c r="O101" s="2">
        <v>0</v>
      </c>
      <c r="P101" s="2"/>
      <c r="Q101" s="2"/>
      <c r="R101" s="2">
        <v>0</v>
      </c>
      <c r="S101" s="2">
        <v>0</v>
      </c>
      <c r="T101" s="2">
        <v>0.6</v>
      </c>
      <c r="U101" s="2"/>
      <c r="V101" s="2"/>
      <c r="W101" s="2">
        <v>0</v>
      </c>
      <c r="X101" s="2">
        <v>0</v>
      </c>
      <c r="Y101" s="2"/>
      <c r="Z101" s="2"/>
      <c r="AA101" s="2"/>
      <c r="AB101" s="2"/>
      <c r="AC101" s="2"/>
      <c r="AD101" s="2"/>
      <c r="AE101" s="2"/>
    </row>
    <row r="102" spans="1:31" x14ac:dyDescent="0.35">
      <c r="A102" s="1">
        <v>100</v>
      </c>
      <c r="B102" s="2">
        <v>1924</v>
      </c>
      <c r="C102" s="2">
        <v>18</v>
      </c>
      <c r="D102" s="2">
        <v>10.4</v>
      </c>
      <c r="E102" s="2"/>
      <c r="F102" s="2"/>
      <c r="G102" s="2"/>
      <c r="H102" s="2"/>
      <c r="I102" s="2">
        <v>0</v>
      </c>
      <c r="J102" s="2"/>
      <c r="K102" s="2">
        <v>0</v>
      </c>
      <c r="L102" s="2">
        <v>0</v>
      </c>
      <c r="M102" s="2">
        <v>0</v>
      </c>
      <c r="N102" s="2">
        <v>0.4</v>
      </c>
      <c r="O102" s="2">
        <v>0</v>
      </c>
      <c r="P102" s="2"/>
      <c r="Q102" s="2"/>
      <c r="R102" s="2">
        <v>0</v>
      </c>
      <c r="S102" s="2">
        <v>0</v>
      </c>
      <c r="T102" s="2">
        <v>0.7</v>
      </c>
      <c r="U102" s="2"/>
      <c r="V102" s="2"/>
      <c r="W102" s="2">
        <v>0</v>
      </c>
      <c r="X102" s="2">
        <v>0</v>
      </c>
      <c r="Y102" s="2"/>
      <c r="Z102" s="2"/>
      <c r="AA102" s="2"/>
      <c r="AB102" s="2"/>
      <c r="AC102" s="2"/>
      <c r="AD102" s="2"/>
      <c r="AE102" s="2"/>
    </row>
    <row r="103" spans="1:31" x14ac:dyDescent="0.35">
      <c r="A103" s="1">
        <v>101</v>
      </c>
      <c r="B103" s="2">
        <v>1923</v>
      </c>
      <c r="C103" s="2">
        <v>20</v>
      </c>
      <c r="D103" s="2">
        <v>7.9</v>
      </c>
      <c r="E103" s="2"/>
      <c r="F103" s="2"/>
      <c r="G103" s="2"/>
      <c r="H103" s="2"/>
      <c r="I103" s="2">
        <v>0</v>
      </c>
      <c r="J103" s="2"/>
      <c r="K103" s="2">
        <v>0</v>
      </c>
      <c r="L103" s="2">
        <v>0</v>
      </c>
      <c r="M103" s="2">
        <v>0</v>
      </c>
      <c r="N103" s="2">
        <v>0.3</v>
      </c>
      <c r="O103" s="2">
        <v>0</v>
      </c>
      <c r="P103" s="2"/>
      <c r="Q103" s="2"/>
      <c r="R103" s="2">
        <v>0</v>
      </c>
      <c r="S103" s="2">
        <v>0</v>
      </c>
      <c r="T103" s="2">
        <v>0.5</v>
      </c>
      <c r="U103" s="2"/>
      <c r="V103" s="2"/>
      <c r="W103" s="2">
        <v>0</v>
      </c>
      <c r="X103" s="2">
        <v>0</v>
      </c>
      <c r="Y103" s="2"/>
      <c r="Z103" s="2"/>
      <c r="AA103" s="2"/>
      <c r="AB103" s="2"/>
      <c r="AC103" s="2"/>
      <c r="AD103" s="2"/>
      <c r="AE103" s="2"/>
    </row>
    <row r="104" spans="1:31" x14ac:dyDescent="0.35">
      <c r="A104" s="1">
        <v>102</v>
      </c>
      <c r="B104" s="2">
        <v>1922</v>
      </c>
      <c r="C104" s="2">
        <v>18</v>
      </c>
      <c r="D104" s="2">
        <v>9.1</v>
      </c>
      <c r="E104" s="2"/>
      <c r="F104" s="2"/>
      <c r="G104" s="2"/>
      <c r="H104" s="2"/>
      <c r="I104" s="2">
        <v>0</v>
      </c>
      <c r="J104" s="2"/>
      <c r="K104" s="2">
        <v>0</v>
      </c>
      <c r="L104" s="2">
        <v>0</v>
      </c>
      <c r="M104" s="2">
        <v>0</v>
      </c>
      <c r="N104" s="2">
        <v>0.2</v>
      </c>
      <c r="O104" s="2">
        <v>0</v>
      </c>
      <c r="P104" s="2"/>
      <c r="Q104" s="2"/>
      <c r="R104" s="2">
        <v>0</v>
      </c>
      <c r="S104" s="2">
        <v>0</v>
      </c>
      <c r="T104" s="2">
        <v>0.8</v>
      </c>
      <c r="U104" s="2"/>
      <c r="V104" s="2"/>
      <c r="W104" s="2">
        <v>0</v>
      </c>
      <c r="X104" s="2">
        <v>0</v>
      </c>
      <c r="Y104" s="2"/>
      <c r="Z104" s="2"/>
      <c r="AA104" s="2"/>
      <c r="AB104" s="2"/>
      <c r="AC104" s="2"/>
      <c r="AD104" s="2"/>
      <c r="AE104" s="2"/>
    </row>
  </sheetData>
  <autoFilter ref="A2:AE2" xr:uid="{00000000-0009-0000-0000-000003000000}"/>
  <mergeCells count="7">
    <mergeCell ref="AC1:AE1"/>
    <mergeCell ref="A1:C1"/>
    <mergeCell ref="F1:H1"/>
    <mergeCell ref="K1:Q1"/>
    <mergeCell ref="R1:V1"/>
    <mergeCell ref="W1:Y1"/>
    <mergeCell ref="Z1:AB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4"/>
  <sheetViews>
    <sheetView topLeftCell="A31" workbookViewId="0">
      <selection activeCell="R33" sqref="R33:U33"/>
    </sheetView>
  </sheetViews>
  <sheetFormatPr defaultRowHeight="14.5" x14ac:dyDescent="0.35"/>
  <cols>
    <col min="1" max="1" width="3.81640625" bestFit="1" customWidth="1"/>
    <col min="2" max="2" width="4.81640625" bestFit="1" customWidth="1"/>
    <col min="3" max="3" width="4.26953125" bestFit="1" customWidth="1"/>
    <col min="4" max="4" width="5.81640625" bestFit="1" customWidth="1"/>
    <col min="5" max="5" width="6.81640625" bestFit="1" customWidth="1"/>
    <col min="6" max="6" width="5.81640625" bestFit="1" customWidth="1"/>
    <col min="7" max="7" width="3.81640625" bestFit="1" customWidth="1"/>
    <col min="8" max="8" width="4.81640625" bestFit="1" customWidth="1"/>
    <col min="9" max="9" width="3.81640625" bestFit="1" customWidth="1"/>
    <col min="10" max="12" width="5.81640625" bestFit="1" customWidth="1"/>
    <col min="13" max="13" width="6.81640625" bestFit="1" customWidth="1"/>
    <col min="14" max="15" width="3.81640625" bestFit="1" customWidth="1"/>
    <col min="16" max="16" width="5.08984375" bestFit="1" customWidth="1"/>
    <col min="17" max="17" width="4.81640625" bestFit="1" customWidth="1"/>
    <col min="18" max="19" width="5.81640625" bestFit="1" customWidth="1"/>
    <col min="20" max="21" width="3.81640625" bestFit="1" customWidth="1"/>
    <col min="22" max="23" width="4.81640625" bestFit="1" customWidth="1"/>
    <col min="24" max="24" width="5.81640625" bestFit="1" customWidth="1"/>
    <col min="25" max="25" width="5.36328125" bestFit="1" customWidth="1"/>
    <col min="26" max="28" width="4.81640625" bestFit="1" customWidth="1"/>
    <col min="29" max="29" width="5.08984375" bestFit="1" customWidth="1"/>
    <col min="30" max="31" width="4.81640625" bestFit="1" customWidth="1"/>
  </cols>
  <sheetData>
    <row r="1" spans="1:31" ht="14.5" customHeight="1" x14ac:dyDescent="0.35">
      <c r="A1" s="38"/>
      <c r="B1" s="38"/>
      <c r="C1" s="38"/>
      <c r="D1" s="1"/>
      <c r="E1" s="1"/>
      <c r="F1" s="38" t="s">
        <v>0</v>
      </c>
      <c r="G1" s="38"/>
      <c r="H1" s="38"/>
      <c r="I1" s="1"/>
      <c r="J1" s="1"/>
      <c r="K1" s="38" t="s">
        <v>1</v>
      </c>
      <c r="L1" s="38"/>
      <c r="M1" s="38"/>
      <c r="N1" s="38"/>
      <c r="O1" s="38"/>
      <c r="P1" s="38"/>
      <c r="Q1" s="38"/>
      <c r="R1" s="38" t="s">
        <v>2</v>
      </c>
      <c r="S1" s="38"/>
      <c r="T1" s="38"/>
      <c r="U1" s="38"/>
      <c r="V1" s="38"/>
      <c r="W1" s="38" t="s">
        <v>3</v>
      </c>
      <c r="X1" s="38"/>
      <c r="Y1" s="38"/>
      <c r="Z1" s="38"/>
      <c r="AA1" s="38"/>
      <c r="AB1" s="38"/>
      <c r="AC1" s="38" t="s">
        <v>4</v>
      </c>
      <c r="AD1" s="38"/>
      <c r="AE1" s="38"/>
    </row>
    <row r="2" spans="1:31" x14ac:dyDescent="0.35">
      <c r="A2" s="1" t="s">
        <v>5</v>
      </c>
      <c r="B2" s="1" t="s">
        <v>6</v>
      </c>
      <c r="C2" s="1" t="s">
        <v>7</v>
      </c>
      <c r="D2" s="1" t="s">
        <v>8</v>
      </c>
      <c r="E2" s="1" t="s">
        <v>9</v>
      </c>
      <c r="F2" s="1" t="s">
        <v>10</v>
      </c>
      <c r="G2" s="1" t="s">
        <v>11</v>
      </c>
      <c r="H2" s="1" t="s">
        <v>12</v>
      </c>
      <c r="I2" s="1" t="s">
        <v>13</v>
      </c>
      <c r="J2" s="1" t="s">
        <v>14</v>
      </c>
      <c r="K2" s="1" t="s">
        <v>15</v>
      </c>
      <c r="L2" s="1" t="s">
        <v>16</v>
      </c>
      <c r="M2" s="1" t="s">
        <v>9</v>
      </c>
      <c r="N2" s="1" t="s">
        <v>17</v>
      </c>
      <c r="O2" s="1" t="s">
        <v>18</v>
      </c>
      <c r="P2" s="1" t="s">
        <v>19</v>
      </c>
      <c r="Q2" s="1" t="s">
        <v>14</v>
      </c>
      <c r="R2" s="1" t="s">
        <v>16</v>
      </c>
      <c r="S2" s="1" t="s">
        <v>9</v>
      </c>
      <c r="T2" s="1" t="s">
        <v>17</v>
      </c>
      <c r="U2" s="1" t="s">
        <v>20</v>
      </c>
      <c r="V2" s="1" t="s">
        <v>14</v>
      </c>
      <c r="W2" s="1" t="s">
        <v>21</v>
      </c>
      <c r="X2" s="1" t="s">
        <v>9</v>
      </c>
      <c r="Y2" s="1" t="s">
        <v>22</v>
      </c>
      <c r="Z2" s="1" t="s">
        <v>23</v>
      </c>
      <c r="AA2" s="1" t="s">
        <v>24</v>
      </c>
      <c r="AB2" s="1" t="s">
        <v>25</v>
      </c>
      <c r="AC2" s="1" t="s">
        <v>26</v>
      </c>
      <c r="AD2" s="1" t="s">
        <v>9</v>
      </c>
      <c r="AE2" s="1" t="s">
        <v>27</v>
      </c>
    </row>
    <row r="3" spans="1:31" x14ac:dyDescent="0.35">
      <c r="A3" s="1">
        <v>1</v>
      </c>
      <c r="B3" s="2">
        <v>2023</v>
      </c>
      <c r="C3" s="2">
        <v>32</v>
      </c>
      <c r="D3" s="2">
        <v>4036</v>
      </c>
      <c r="E3" s="2">
        <v>61318</v>
      </c>
      <c r="F3" s="2">
        <v>11802</v>
      </c>
      <c r="G3" s="2">
        <v>5.2</v>
      </c>
      <c r="H3" s="2">
        <v>248</v>
      </c>
      <c r="I3" s="2">
        <v>98</v>
      </c>
      <c r="J3" s="2">
        <v>3629</v>
      </c>
      <c r="K3" s="2">
        <v>4128</v>
      </c>
      <c r="L3" s="2">
        <v>6342</v>
      </c>
      <c r="M3" s="2">
        <v>40656</v>
      </c>
      <c r="N3" s="2">
        <v>245</v>
      </c>
      <c r="O3" s="2">
        <v>150</v>
      </c>
      <c r="P3" s="2">
        <v>5.9</v>
      </c>
      <c r="Q3" s="2">
        <v>2083</v>
      </c>
      <c r="R3" s="2">
        <v>4965</v>
      </c>
      <c r="S3" s="2">
        <v>20662</v>
      </c>
      <c r="T3" s="2">
        <v>152</v>
      </c>
      <c r="U3" s="2">
        <v>4.2</v>
      </c>
      <c r="V3" s="2">
        <v>1182</v>
      </c>
      <c r="W3" s="2">
        <v>1166</v>
      </c>
      <c r="X3" s="2">
        <v>9669</v>
      </c>
      <c r="Y3" s="2">
        <v>364</v>
      </c>
      <c r="Z3" s="2">
        <v>2042</v>
      </c>
      <c r="AA3" s="2">
        <v>36.200000000000003</v>
      </c>
      <c r="AB3" s="2">
        <v>11.7</v>
      </c>
      <c r="AC3" s="2">
        <v>5.97</v>
      </c>
      <c r="AD3" s="2">
        <v>30</v>
      </c>
      <c r="AE3" s="2">
        <v>1.87</v>
      </c>
    </row>
    <row r="4" spans="1:31" x14ac:dyDescent="0.35">
      <c r="A4" s="1">
        <v>2</v>
      </c>
      <c r="B4" s="2">
        <v>2022</v>
      </c>
      <c r="C4" s="2">
        <v>32</v>
      </c>
      <c r="D4" s="2">
        <v>11860</v>
      </c>
      <c r="E4" s="2">
        <v>184332</v>
      </c>
      <c r="F4" s="2">
        <v>34136</v>
      </c>
      <c r="G4" s="2">
        <v>5.4</v>
      </c>
      <c r="H4" s="2">
        <v>710</v>
      </c>
      <c r="I4" s="2">
        <v>292</v>
      </c>
      <c r="J4" s="2">
        <v>10666</v>
      </c>
      <c r="K4" s="2">
        <v>11605</v>
      </c>
      <c r="L4" s="2">
        <v>18069</v>
      </c>
      <c r="M4" s="2">
        <v>118438</v>
      </c>
      <c r="N4" s="2">
        <v>750</v>
      </c>
      <c r="O4" s="2">
        <v>418</v>
      </c>
      <c r="P4" s="2">
        <v>6.1</v>
      </c>
      <c r="Q4" s="2">
        <v>6087</v>
      </c>
      <c r="R4" s="2">
        <v>14770</v>
      </c>
      <c r="S4" s="2">
        <v>65894</v>
      </c>
      <c r="T4" s="2">
        <v>487</v>
      </c>
      <c r="U4" s="2">
        <v>4.5</v>
      </c>
      <c r="V4" s="2">
        <v>3686</v>
      </c>
      <c r="W4" s="2">
        <v>3032</v>
      </c>
      <c r="X4" s="2">
        <v>24976</v>
      </c>
      <c r="Y4" s="2">
        <v>893</v>
      </c>
      <c r="Z4" s="2">
        <v>5906</v>
      </c>
      <c r="AA4" s="2">
        <v>36.200000000000003</v>
      </c>
      <c r="AB4" s="2">
        <v>11.3</v>
      </c>
      <c r="AC4" s="2">
        <v>5.95</v>
      </c>
      <c r="AD4" s="2">
        <v>31.1</v>
      </c>
      <c r="AE4" s="2">
        <v>1.92</v>
      </c>
    </row>
    <row r="5" spans="1:31" x14ac:dyDescent="0.35">
      <c r="A5" s="1">
        <v>3</v>
      </c>
      <c r="B5" s="2">
        <v>2021</v>
      </c>
      <c r="C5" s="2">
        <v>32</v>
      </c>
      <c r="D5" s="2">
        <v>12502</v>
      </c>
      <c r="E5" s="2">
        <v>186897</v>
      </c>
      <c r="F5" s="2">
        <v>34449</v>
      </c>
      <c r="G5" s="2">
        <v>5.4</v>
      </c>
      <c r="H5" s="2">
        <v>706</v>
      </c>
      <c r="I5" s="2">
        <v>266</v>
      </c>
      <c r="J5" s="2">
        <v>11056</v>
      </c>
      <c r="K5" s="2">
        <v>12121</v>
      </c>
      <c r="L5" s="2">
        <v>18712</v>
      </c>
      <c r="M5" s="2">
        <v>124203</v>
      </c>
      <c r="N5" s="2">
        <v>840</v>
      </c>
      <c r="O5" s="2">
        <v>440</v>
      </c>
      <c r="P5" s="2">
        <v>6.2</v>
      </c>
      <c r="Q5" s="2">
        <v>6440</v>
      </c>
      <c r="R5" s="2">
        <v>14493</v>
      </c>
      <c r="S5" s="2">
        <v>62694</v>
      </c>
      <c r="T5" s="2">
        <v>505</v>
      </c>
      <c r="U5" s="2">
        <v>4.3</v>
      </c>
      <c r="V5" s="2">
        <v>3634</v>
      </c>
      <c r="W5" s="2">
        <v>3217</v>
      </c>
      <c r="X5" s="2">
        <v>27749</v>
      </c>
      <c r="Y5" s="2">
        <v>982</v>
      </c>
      <c r="Z5" s="2">
        <v>5874</v>
      </c>
      <c r="AA5" s="2">
        <v>37.799999999999997</v>
      </c>
      <c r="AB5" s="2">
        <v>11.5</v>
      </c>
      <c r="AC5" s="2">
        <v>6.04</v>
      </c>
      <c r="AD5" s="2">
        <v>31.7</v>
      </c>
      <c r="AE5" s="2">
        <v>2.0499999999999998</v>
      </c>
    </row>
    <row r="6" spans="1:31" x14ac:dyDescent="0.35">
      <c r="A6" s="1">
        <v>4</v>
      </c>
      <c r="B6" s="2">
        <v>2020</v>
      </c>
      <c r="C6" s="2">
        <v>32</v>
      </c>
      <c r="D6" s="2">
        <v>12692</v>
      </c>
      <c r="E6" s="2">
        <v>183825</v>
      </c>
      <c r="F6" s="2">
        <v>32945</v>
      </c>
      <c r="G6" s="2">
        <v>5.6</v>
      </c>
      <c r="H6" s="2">
        <v>665</v>
      </c>
      <c r="I6" s="2">
        <v>270</v>
      </c>
      <c r="J6" s="2">
        <v>11106</v>
      </c>
      <c r="K6" s="2">
        <v>11756</v>
      </c>
      <c r="L6" s="2">
        <v>18018</v>
      </c>
      <c r="M6" s="2">
        <v>122957</v>
      </c>
      <c r="N6" s="2">
        <v>871</v>
      </c>
      <c r="O6" s="2">
        <v>395</v>
      </c>
      <c r="P6" s="2">
        <v>6.4</v>
      </c>
      <c r="Q6" s="2">
        <v>6546</v>
      </c>
      <c r="R6" s="2">
        <v>13792</v>
      </c>
      <c r="S6" s="2">
        <v>60868</v>
      </c>
      <c r="T6" s="2">
        <v>532</v>
      </c>
      <c r="U6" s="2">
        <v>4.4000000000000004</v>
      </c>
      <c r="V6" s="2">
        <v>3561</v>
      </c>
      <c r="W6" s="2">
        <v>2876</v>
      </c>
      <c r="X6" s="2">
        <v>24914</v>
      </c>
      <c r="Y6" s="2">
        <v>999</v>
      </c>
      <c r="Z6" s="2">
        <v>5567</v>
      </c>
      <c r="AA6" s="2">
        <v>39.799999999999997</v>
      </c>
      <c r="AB6" s="2">
        <v>11.4</v>
      </c>
      <c r="AC6" s="2">
        <v>6.09</v>
      </c>
      <c r="AD6" s="2">
        <v>32.9</v>
      </c>
      <c r="AE6" s="2">
        <v>2.2000000000000002</v>
      </c>
    </row>
    <row r="7" spans="1:31" x14ac:dyDescent="0.35">
      <c r="A7" s="1">
        <v>5</v>
      </c>
      <c r="B7" s="2">
        <v>2019</v>
      </c>
      <c r="C7" s="2">
        <v>32</v>
      </c>
      <c r="D7" s="2">
        <v>11680</v>
      </c>
      <c r="E7" s="2">
        <v>178107</v>
      </c>
      <c r="F7" s="2">
        <v>32516</v>
      </c>
      <c r="G7" s="2">
        <v>5.5</v>
      </c>
      <c r="H7" s="2">
        <v>711</v>
      </c>
      <c r="I7" s="2">
        <v>301</v>
      </c>
      <c r="J7" s="2">
        <v>10369</v>
      </c>
      <c r="K7" s="2">
        <v>11331</v>
      </c>
      <c r="L7" s="2">
        <v>17853</v>
      </c>
      <c r="M7" s="2">
        <v>120301</v>
      </c>
      <c r="N7" s="2">
        <v>797</v>
      </c>
      <c r="O7" s="2">
        <v>410</v>
      </c>
      <c r="P7" s="2">
        <v>6.3</v>
      </c>
      <c r="Q7" s="2">
        <v>6200</v>
      </c>
      <c r="R7" s="2">
        <v>13387</v>
      </c>
      <c r="S7" s="2">
        <v>57806</v>
      </c>
      <c r="T7" s="2">
        <v>447</v>
      </c>
      <c r="U7" s="2">
        <v>4.3</v>
      </c>
      <c r="V7" s="2">
        <v>3115</v>
      </c>
      <c r="W7" s="2">
        <v>3451</v>
      </c>
      <c r="X7" s="2">
        <v>29306</v>
      </c>
      <c r="Y7" s="2">
        <v>1054</v>
      </c>
      <c r="Z7" s="2">
        <v>5728</v>
      </c>
      <c r="AA7" s="2">
        <v>35.700000000000003</v>
      </c>
      <c r="AB7" s="2">
        <v>11.8</v>
      </c>
      <c r="AC7" s="2">
        <v>5.85</v>
      </c>
      <c r="AD7" s="2">
        <v>31</v>
      </c>
      <c r="AE7" s="2">
        <v>1.94</v>
      </c>
    </row>
    <row r="8" spans="1:31" x14ac:dyDescent="0.35">
      <c r="A8" s="1">
        <v>6</v>
      </c>
      <c r="B8" s="2">
        <v>2018</v>
      </c>
      <c r="C8" s="2">
        <v>32</v>
      </c>
      <c r="D8" s="2">
        <v>11952</v>
      </c>
      <c r="E8" s="2">
        <v>180338</v>
      </c>
      <c r="F8" s="2">
        <v>32224</v>
      </c>
      <c r="G8" s="2">
        <v>5.6</v>
      </c>
      <c r="H8" s="2">
        <v>696</v>
      </c>
      <c r="I8" s="2">
        <v>277</v>
      </c>
      <c r="J8" s="2">
        <v>10462</v>
      </c>
      <c r="K8" s="2">
        <v>11462</v>
      </c>
      <c r="L8" s="2">
        <v>17671</v>
      </c>
      <c r="M8" s="2">
        <v>121737</v>
      </c>
      <c r="N8" s="2">
        <v>847</v>
      </c>
      <c r="O8" s="2">
        <v>419</v>
      </c>
      <c r="P8" s="2">
        <v>6.4</v>
      </c>
      <c r="Q8" s="2">
        <v>6276</v>
      </c>
      <c r="R8" s="2">
        <v>13272</v>
      </c>
      <c r="S8" s="2">
        <v>58601</v>
      </c>
      <c r="T8" s="2">
        <v>439</v>
      </c>
      <c r="U8" s="2">
        <v>4.4000000000000004</v>
      </c>
      <c r="V8" s="2">
        <v>3206</v>
      </c>
      <c r="W8" s="2">
        <v>3445</v>
      </c>
      <c r="X8" s="2">
        <v>29423</v>
      </c>
      <c r="Y8" s="2">
        <v>980</v>
      </c>
      <c r="Z8" s="2">
        <v>5740</v>
      </c>
      <c r="AA8" s="2">
        <v>36.5</v>
      </c>
      <c r="AB8" s="2">
        <v>11.8</v>
      </c>
      <c r="AC8" s="2">
        <v>5.8</v>
      </c>
      <c r="AD8" s="2">
        <v>31.4</v>
      </c>
      <c r="AE8" s="2">
        <v>2</v>
      </c>
    </row>
    <row r="9" spans="1:31" x14ac:dyDescent="0.35">
      <c r="A9" s="1">
        <v>7</v>
      </c>
      <c r="B9" s="2">
        <v>2017</v>
      </c>
      <c r="C9" s="2">
        <v>32</v>
      </c>
      <c r="D9" s="2">
        <v>11120</v>
      </c>
      <c r="E9" s="2">
        <v>171040</v>
      </c>
      <c r="F9" s="2">
        <v>32438</v>
      </c>
      <c r="G9" s="2">
        <v>5.3</v>
      </c>
      <c r="H9" s="2">
        <v>706</v>
      </c>
      <c r="I9" s="2">
        <v>276</v>
      </c>
      <c r="J9" s="2">
        <v>9860</v>
      </c>
      <c r="K9" s="2">
        <v>10856</v>
      </c>
      <c r="L9" s="2">
        <v>17488</v>
      </c>
      <c r="M9" s="2">
        <v>114870</v>
      </c>
      <c r="N9" s="2">
        <v>741</v>
      </c>
      <c r="O9" s="2">
        <v>430</v>
      </c>
      <c r="P9" s="2">
        <v>6.1</v>
      </c>
      <c r="Q9" s="2">
        <v>5921</v>
      </c>
      <c r="R9" s="2">
        <v>13755</v>
      </c>
      <c r="S9" s="2">
        <v>56170</v>
      </c>
      <c r="T9" s="2">
        <v>380</v>
      </c>
      <c r="U9" s="2">
        <v>4.0999999999999996</v>
      </c>
      <c r="V9" s="2">
        <v>2919</v>
      </c>
      <c r="W9" s="2">
        <v>3420</v>
      </c>
      <c r="X9" s="2">
        <v>29580</v>
      </c>
      <c r="Y9" s="2">
        <v>1020</v>
      </c>
      <c r="Z9" s="2">
        <v>5903</v>
      </c>
      <c r="AA9" s="2">
        <v>33.799999999999997</v>
      </c>
      <c r="AB9" s="2">
        <v>11.4</v>
      </c>
      <c r="AC9" s="2">
        <v>5.69</v>
      </c>
      <c r="AD9" s="2">
        <v>28.9</v>
      </c>
      <c r="AE9" s="2">
        <v>1.78</v>
      </c>
    </row>
    <row r="10" spans="1:31" x14ac:dyDescent="0.35">
      <c r="A10" s="1">
        <v>8</v>
      </c>
      <c r="B10" s="2">
        <v>2016</v>
      </c>
      <c r="C10" s="2">
        <v>32</v>
      </c>
      <c r="D10" s="2">
        <v>11661</v>
      </c>
      <c r="E10" s="2">
        <v>179402</v>
      </c>
      <c r="F10" s="2">
        <v>32734</v>
      </c>
      <c r="G10" s="2">
        <v>5.5</v>
      </c>
      <c r="H10" s="2">
        <v>700</v>
      </c>
      <c r="I10" s="2">
        <v>285</v>
      </c>
      <c r="J10" s="2">
        <v>10379</v>
      </c>
      <c r="K10" s="2">
        <v>11526</v>
      </c>
      <c r="L10" s="2">
        <v>18295</v>
      </c>
      <c r="M10" s="2">
        <v>123639</v>
      </c>
      <c r="N10" s="2">
        <v>786</v>
      </c>
      <c r="O10" s="2">
        <v>415</v>
      </c>
      <c r="P10" s="2">
        <v>6.4</v>
      </c>
      <c r="Q10" s="2">
        <v>6368</v>
      </c>
      <c r="R10" s="2">
        <v>13321</v>
      </c>
      <c r="S10" s="2">
        <v>55763</v>
      </c>
      <c r="T10" s="2">
        <v>443</v>
      </c>
      <c r="U10" s="2">
        <v>4.2</v>
      </c>
      <c r="V10" s="2">
        <v>3038</v>
      </c>
      <c r="W10" s="2">
        <v>3447</v>
      </c>
      <c r="X10" s="2">
        <v>29695</v>
      </c>
      <c r="Y10" s="2">
        <v>973</v>
      </c>
      <c r="Z10" s="2">
        <v>5853</v>
      </c>
      <c r="AA10" s="2">
        <v>35.6</v>
      </c>
      <c r="AB10" s="2">
        <v>11.3</v>
      </c>
      <c r="AC10" s="2">
        <v>5.77</v>
      </c>
      <c r="AD10" s="2">
        <v>30.6</v>
      </c>
      <c r="AE10" s="2">
        <v>1.91</v>
      </c>
    </row>
    <row r="11" spans="1:31" x14ac:dyDescent="0.35">
      <c r="A11" s="1">
        <v>9</v>
      </c>
      <c r="B11" s="2">
        <v>2015</v>
      </c>
      <c r="C11" s="2">
        <v>32</v>
      </c>
      <c r="D11" s="2">
        <v>11680</v>
      </c>
      <c r="E11" s="2">
        <v>180560</v>
      </c>
      <c r="F11" s="2">
        <v>32973</v>
      </c>
      <c r="G11" s="2">
        <v>5.5</v>
      </c>
      <c r="H11" s="2">
        <v>746</v>
      </c>
      <c r="I11" s="2">
        <v>310</v>
      </c>
      <c r="J11" s="2">
        <v>10268</v>
      </c>
      <c r="K11" s="2">
        <v>11527</v>
      </c>
      <c r="L11" s="2">
        <v>18298</v>
      </c>
      <c r="M11" s="2">
        <v>124836</v>
      </c>
      <c r="N11" s="2">
        <v>842</v>
      </c>
      <c r="O11" s="2">
        <v>436</v>
      </c>
      <c r="P11" s="2">
        <v>6.4</v>
      </c>
      <c r="Q11" s="2">
        <v>6289</v>
      </c>
      <c r="R11" s="2">
        <v>13488</v>
      </c>
      <c r="S11" s="2">
        <v>55724</v>
      </c>
      <c r="T11" s="2">
        <v>365</v>
      </c>
      <c r="U11" s="2">
        <v>4.0999999999999996</v>
      </c>
      <c r="V11" s="2">
        <v>2973</v>
      </c>
      <c r="W11" s="2">
        <v>3545</v>
      </c>
      <c r="X11" s="2">
        <v>30148</v>
      </c>
      <c r="Y11" s="2">
        <v>1006</v>
      </c>
      <c r="Z11" s="2">
        <v>5967</v>
      </c>
      <c r="AA11" s="2">
        <v>34.299999999999997</v>
      </c>
      <c r="AB11" s="2">
        <v>11.7</v>
      </c>
      <c r="AC11" s="2">
        <v>5.69</v>
      </c>
      <c r="AD11" s="2">
        <v>30.2</v>
      </c>
      <c r="AE11" s="2">
        <v>1.84</v>
      </c>
    </row>
    <row r="12" spans="1:31" x14ac:dyDescent="0.35">
      <c r="A12" s="1">
        <v>10</v>
      </c>
      <c r="B12" s="2">
        <v>2014</v>
      </c>
      <c r="C12" s="2">
        <v>32</v>
      </c>
      <c r="D12" s="2">
        <v>11565</v>
      </c>
      <c r="E12" s="2">
        <v>178249</v>
      </c>
      <c r="F12" s="2">
        <v>32779</v>
      </c>
      <c r="G12" s="2">
        <v>5.4</v>
      </c>
      <c r="H12" s="2">
        <v>758</v>
      </c>
      <c r="I12" s="2">
        <v>308</v>
      </c>
      <c r="J12" s="2">
        <v>10255</v>
      </c>
      <c r="K12" s="2">
        <v>11200</v>
      </c>
      <c r="L12" s="2">
        <v>17879</v>
      </c>
      <c r="M12" s="2">
        <v>121247</v>
      </c>
      <c r="N12" s="2">
        <v>807</v>
      </c>
      <c r="O12" s="2">
        <v>450</v>
      </c>
      <c r="P12" s="2">
        <v>6.4</v>
      </c>
      <c r="Q12" s="2">
        <v>6288</v>
      </c>
      <c r="R12" s="2">
        <v>13688</v>
      </c>
      <c r="S12" s="2">
        <v>57002</v>
      </c>
      <c r="T12" s="2">
        <v>380</v>
      </c>
      <c r="U12" s="2">
        <v>4.2</v>
      </c>
      <c r="V12" s="2">
        <v>2965</v>
      </c>
      <c r="W12" s="2">
        <v>3386</v>
      </c>
      <c r="X12" s="2">
        <v>28428</v>
      </c>
      <c r="Y12" s="2">
        <v>1002</v>
      </c>
      <c r="Z12" s="2">
        <v>5911</v>
      </c>
      <c r="AA12" s="2">
        <v>34.1</v>
      </c>
      <c r="AB12" s="2">
        <v>12.1</v>
      </c>
      <c r="AC12" s="2">
        <v>5.71</v>
      </c>
      <c r="AD12" s="2">
        <v>30.1</v>
      </c>
      <c r="AE12" s="2">
        <v>1.83</v>
      </c>
    </row>
    <row r="13" spans="1:31" x14ac:dyDescent="0.35">
      <c r="A13" s="1">
        <v>11</v>
      </c>
      <c r="B13" s="2">
        <v>2013</v>
      </c>
      <c r="C13" s="2">
        <v>32</v>
      </c>
      <c r="D13" s="2">
        <v>11985</v>
      </c>
      <c r="E13" s="2">
        <v>178421</v>
      </c>
      <c r="F13" s="2">
        <v>33302</v>
      </c>
      <c r="G13" s="2">
        <v>5.4</v>
      </c>
      <c r="H13" s="2">
        <v>814</v>
      </c>
      <c r="I13" s="2">
        <v>312</v>
      </c>
      <c r="J13" s="2">
        <v>10212</v>
      </c>
      <c r="K13" s="2">
        <v>11102</v>
      </c>
      <c r="L13" s="2">
        <v>18136</v>
      </c>
      <c r="M13" s="2">
        <v>120626</v>
      </c>
      <c r="N13" s="2">
        <v>804</v>
      </c>
      <c r="O13" s="2">
        <v>502</v>
      </c>
      <c r="P13" s="2">
        <v>6.2</v>
      </c>
      <c r="Q13" s="2">
        <v>6210</v>
      </c>
      <c r="R13" s="2">
        <v>13871</v>
      </c>
      <c r="S13" s="2">
        <v>57795</v>
      </c>
      <c r="T13" s="2">
        <v>410</v>
      </c>
      <c r="U13" s="2">
        <v>4.2</v>
      </c>
      <c r="V13" s="2">
        <v>3059</v>
      </c>
      <c r="W13" s="2">
        <v>3134</v>
      </c>
      <c r="X13" s="2">
        <v>27038</v>
      </c>
      <c r="Y13" s="2">
        <v>943</v>
      </c>
      <c r="Z13" s="2">
        <v>6143</v>
      </c>
      <c r="AA13" s="2">
        <v>33.799999999999997</v>
      </c>
      <c r="AB13" s="2">
        <v>12.5</v>
      </c>
      <c r="AC13" s="2">
        <v>5.58</v>
      </c>
      <c r="AD13" s="2">
        <v>29</v>
      </c>
      <c r="AE13" s="2">
        <v>1.81</v>
      </c>
    </row>
    <row r="14" spans="1:31" x14ac:dyDescent="0.35">
      <c r="A14" s="1">
        <v>12</v>
      </c>
      <c r="B14" s="2">
        <v>2012</v>
      </c>
      <c r="C14" s="2">
        <v>32</v>
      </c>
      <c r="D14" s="2">
        <v>11651</v>
      </c>
      <c r="E14" s="2">
        <v>177767</v>
      </c>
      <c r="F14" s="2">
        <v>32882</v>
      </c>
      <c r="G14" s="2">
        <v>5.4</v>
      </c>
      <c r="H14" s="2">
        <v>797</v>
      </c>
      <c r="I14" s="2">
        <v>329</v>
      </c>
      <c r="J14" s="2">
        <v>10162</v>
      </c>
      <c r="K14" s="2">
        <v>10833</v>
      </c>
      <c r="L14" s="2">
        <v>17788</v>
      </c>
      <c r="M14" s="2">
        <v>118418</v>
      </c>
      <c r="N14" s="2">
        <v>757</v>
      </c>
      <c r="O14" s="2">
        <v>468</v>
      </c>
      <c r="P14" s="2">
        <v>6.2</v>
      </c>
      <c r="Q14" s="2">
        <v>6141</v>
      </c>
      <c r="R14" s="2">
        <v>13925</v>
      </c>
      <c r="S14" s="2">
        <v>59349</v>
      </c>
      <c r="T14" s="2">
        <v>401</v>
      </c>
      <c r="U14" s="2">
        <v>4.3</v>
      </c>
      <c r="V14" s="2">
        <v>3101</v>
      </c>
      <c r="W14" s="2">
        <v>3213</v>
      </c>
      <c r="X14" s="2">
        <v>27221</v>
      </c>
      <c r="Y14" s="2">
        <v>920</v>
      </c>
      <c r="Z14" s="2">
        <v>5983</v>
      </c>
      <c r="AA14" s="2">
        <v>33.700000000000003</v>
      </c>
      <c r="AB14" s="2">
        <v>12.5</v>
      </c>
      <c r="AC14" s="2">
        <v>5.67</v>
      </c>
      <c r="AD14" s="2">
        <v>29.7</v>
      </c>
      <c r="AE14" s="2">
        <v>1.79</v>
      </c>
    </row>
    <row r="15" spans="1:31" x14ac:dyDescent="0.35">
      <c r="A15" s="1">
        <v>13</v>
      </c>
      <c r="B15" s="2">
        <v>2011</v>
      </c>
      <c r="C15" s="2">
        <v>32</v>
      </c>
      <c r="D15" s="2">
        <v>11356</v>
      </c>
      <c r="E15" s="2">
        <v>177579</v>
      </c>
      <c r="F15" s="2">
        <v>32569</v>
      </c>
      <c r="G15" s="2">
        <v>5.5</v>
      </c>
      <c r="H15" s="2">
        <v>810</v>
      </c>
      <c r="I15" s="2">
        <v>304</v>
      </c>
      <c r="J15" s="2">
        <v>9960</v>
      </c>
      <c r="K15" s="2">
        <v>10464</v>
      </c>
      <c r="L15" s="2">
        <v>17410</v>
      </c>
      <c r="M15" s="2">
        <v>117601</v>
      </c>
      <c r="N15" s="2">
        <v>745</v>
      </c>
      <c r="O15" s="2">
        <v>506</v>
      </c>
      <c r="P15" s="2">
        <v>6.3</v>
      </c>
      <c r="Q15" s="2">
        <v>5991</v>
      </c>
      <c r="R15" s="2">
        <v>13971</v>
      </c>
      <c r="S15" s="2">
        <v>59978</v>
      </c>
      <c r="T15" s="2">
        <v>400</v>
      </c>
      <c r="U15" s="2">
        <v>4.3</v>
      </c>
      <c r="V15" s="2">
        <v>3095</v>
      </c>
      <c r="W15" s="2">
        <v>3288</v>
      </c>
      <c r="X15" s="2">
        <v>27753</v>
      </c>
      <c r="Y15" s="2">
        <v>874</v>
      </c>
      <c r="Z15" s="2">
        <v>6050</v>
      </c>
      <c r="AA15" s="2">
        <v>32.799999999999997</v>
      </c>
      <c r="AB15" s="2">
        <v>12.8</v>
      </c>
      <c r="AC15" s="2">
        <v>5.55</v>
      </c>
      <c r="AD15" s="2">
        <v>29.3</v>
      </c>
      <c r="AE15" s="2">
        <v>1.74</v>
      </c>
    </row>
    <row r="16" spans="1:31" x14ac:dyDescent="0.35">
      <c r="A16" s="1">
        <v>14</v>
      </c>
      <c r="B16" s="2">
        <v>2010</v>
      </c>
      <c r="C16" s="2">
        <v>32</v>
      </c>
      <c r="D16" s="2">
        <v>11283</v>
      </c>
      <c r="E16" s="2">
        <v>172039</v>
      </c>
      <c r="F16" s="2">
        <v>32319</v>
      </c>
      <c r="G16" s="2">
        <v>5.3</v>
      </c>
      <c r="H16" s="2">
        <v>860</v>
      </c>
      <c r="I16" s="2">
        <v>349</v>
      </c>
      <c r="J16" s="2">
        <v>9688</v>
      </c>
      <c r="K16" s="2">
        <v>10491</v>
      </c>
      <c r="L16" s="2">
        <v>17269</v>
      </c>
      <c r="M16" s="2">
        <v>113432</v>
      </c>
      <c r="N16" s="2">
        <v>751</v>
      </c>
      <c r="O16" s="2">
        <v>511</v>
      </c>
      <c r="P16" s="2">
        <v>6.2</v>
      </c>
      <c r="Q16" s="2">
        <v>5864</v>
      </c>
      <c r="R16" s="2">
        <v>13920</v>
      </c>
      <c r="S16" s="2">
        <v>58607</v>
      </c>
      <c r="T16" s="2">
        <v>399</v>
      </c>
      <c r="U16" s="2">
        <v>4.2</v>
      </c>
      <c r="V16" s="2">
        <v>3080</v>
      </c>
      <c r="W16" s="2">
        <v>3100</v>
      </c>
      <c r="X16" s="2">
        <v>26053</v>
      </c>
      <c r="Y16" s="2">
        <v>744</v>
      </c>
      <c r="Z16" s="2">
        <v>6012</v>
      </c>
      <c r="AA16" s="2">
        <v>32.4</v>
      </c>
      <c r="AB16" s="2">
        <v>13.3</v>
      </c>
      <c r="AC16" s="2">
        <v>5.54</v>
      </c>
      <c r="AD16" s="2">
        <v>28.5</v>
      </c>
      <c r="AE16" s="2">
        <v>1.74</v>
      </c>
    </row>
    <row r="17" spans="1:31" x14ac:dyDescent="0.35">
      <c r="A17" s="1">
        <v>15</v>
      </c>
      <c r="B17" s="2">
        <v>2009</v>
      </c>
      <c r="C17" s="2">
        <v>32</v>
      </c>
      <c r="D17" s="2">
        <v>10991</v>
      </c>
      <c r="E17" s="2">
        <v>171590</v>
      </c>
      <c r="F17" s="2">
        <v>32222</v>
      </c>
      <c r="G17" s="2">
        <v>5.3</v>
      </c>
      <c r="H17" s="2">
        <v>872</v>
      </c>
      <c r="I17" s="2">
        <v>347</v>
      </c>
      <c r="J17" s="2">
        <v>9568</v>
      </c>
      <c r="K17" s="2">
        <v>10372</v>
      </c>
      <c r="L17" s="2">
        <v>17033</v>
      </c>
      <c r="M17" s="2">
        <v>111851</v>
      </c>
      <c r="N17" s="2">
        <v>710</v>
      </c>
      <c r="O17" s="2">
        <v>525</v>
      </c>
      <c r="P17" s="2">
        <v>6.2</v>
      </c>
      <c r="Q17" s="2">
        <v>5746</v>
      </c>
      <c r="R17" s="2">
        <v>14088</v>
      </c>
      <c r="S17" s="2">
        <v>59739</v>
      </c>
      <c r="T17" s="2">
        <v>429</v>
      </c>
      <c r="U17" s="2">
        <v>4.2</v>
      </c>
      <c r="V17" s="2">
        <v>3078</v>
      </c>
      <c r="W17" s="2">
        <v>3030</v>
      </c>
      <c r="X17" s="2">
        <v>24923</v>
      </c>
      <c r="Y17" s="2">
        <v>744</v>
      </c>
      <c r="Z17" s="2">
        <v>5960</v>
      </c>
      <c r="AA17" s="2">
        <v>31.8</v>
      </c>
      <c r="AB17" s="2">
        <v>13.7</v>
      </c>
      <c r="AC17" s="2">
        <v>5.56</v>
      </c>
      <c r="AD17" s="2">
        <v>28.7</v>
      </c>
      <c r="AE17" s="2">
        <v>1.72</v>
      </c>
    </row>
    <row r="18" spans="1:31" x14ac:dyDescent="0.35">
      <c r="A18" s="1">
        <v>16</v>
      </c>
      <c r="B18" s="2">
        <v>2008</v>
      </c>
      <c r="C18" s="2">
        <v>32</v>
      </c>
      <c r="D18" s="2">
        <v>11279</v>
      </c>
      <c r="E18" s="2">
        <v>167547</v>
      </c>
      <c r="F18" s="2">
        <v>31681</v>
      </c>
      <c r="G18" s="2">
        <v>5.3</v>
      </c>
      <c r="H18" s="2">
        <v>793</v>
      </c>
      <c r="I18" s="2">
        <v>328</v>
      </c>
      <c r="J18" s="2">
        <v>9433</v>
      </c>
      <c r="K18" s="2">
        <v>10081</v>
      </c>
      <c r="L18" s="2">
        <v>16526</v>
      </c>
      <c r="M18" s="2">
        <v>108177</v>
      </c>
      <c r="N18" s="2">
        <v>646</v>
      </c>
      <c r="O18" s="2">
        <v>465</v>
      </c>
      <c r="P18" s="2">
        <v>6.2</v>
      </c>
      <c r="Q18" s="2">
        <v>5533</v>
      </c>
      <c r="R18" s="2">
        <v>14119</v>
      </c>
      <c r="S18" s="2">
        <v>59370</v>
      </c>
      <c r="T18" s="2">
        <v>476</v>
      </c>
      <c r="U18" s="2">
        <v>4.2</v>
      </c>
      <c r="V18" s="2">
        <v>3250</v>
      </c>
      <c r="W18" s="2">
        <v>2868</v>
      </c>
      <c r="X18" s="2">
        <v>22803</v>
      </c>
      <c r="Y18" s="2">
        <v>650</v>
      </c>
      <c r="Z18" s="2">
        <v>5798</v>
      </c>
      <c r="AA18" s="2">
        <v>34</v>
      </c>
      <c r="AB18" s="2">
        <v>12.9</v>
      </c>
      <c r="AC18" s="2">
        <v>5.64</v>
      </c>
      <c r="AD18" s="2">
        <v>28.8</v>
      </c>
      <c r="AE18" s="2">
        <v>1.8</v>
      </c>
    </row>
    <row r="19" spans="1:31" x14ac:dyDescent="0.35">
      <c r="A19" s="1">
        <v>17</v>
      </c>
      <c r="B19" s="2">
        <v>2007</v>
      </c>
      <c r="C19" s="2">
        <v>32</v>
      </c>
      <c r="D19" s="2">
        <v>11104</v>
      </c>
      <c r="E19" s="2">
        <v>166512</v>
      </c>
      <c r="F19" s="2">
        <v>32133</v>
      </c>
      <c r="G19" s="2">
        <v>5.2</v>
      </c>
      <c r="H19" s="2">
        <v>918</v>
      </c>
      <c r="I19" s="2">
        <v>384</v>
      </c>
      <c r="J19" s="2">
        <v>9528</v>
      </c>
      <c r="K19" s="2">
        <v>10425</v>
      </c>
      <c r="L19" s="2">
        <v>17045</v>
      </c>
      <c r="M19" s="2">
        <v>109722</v>
      </c>
      <c r="N19" s="2">
        <v>720</v>
      </c>
      <c r="O19" s="2">
        <v>534</v>
      </c>
      <c r="P19" s="2">
        <v>6</v>
      </c>
      <c r="Q19" s="2">
        <v>5813</v>
      </c>
      <c r="R19" s="2">
        <v>13986</v>
      </c>
      <c r="S19" s="2">
        <v>56790</v>
      </c>
      <c r="T19" s="2">
        <v>386</v>
      </c>
      <c r="U19" s="2">
        <v>4.0999999999999996</v>
      </c>
      <c r="V19" s="2">
        <v>3059</v>
      </c>
      <c r="W19" s="2">
        <v>2932</v>
      </c>
      <c r="X19" s="2">
        <v>23042</v>
      </c>
      <c r="Y19" s="2">
        <v>656</v>
      </c>
      <c r="Z19" s="2">
        <v>5932</v>
      </c>
      <c r="AA19" s="2">
        <v>32.1</v>
      </c>
      <c r="AB19" s="2">
        <v>14.5</v>
      </c>
      <c r="AC19" s="2">
        <v>5.58</v>
      </c>
      <c r="AD19" s="2">
        <v>28</v>
      </c>
      <c r="AE19" s="2">
        <v>1.71</v>
      </c>
    </row>
    <row r="20" spans="1:31" x14ac:dyDescent="0.35">
      <c r="A20" s="1">
        <v>18</v>
      </c>
      <c r="B20" s="2">
        <v>2006</v>
      </c>
      <c r="C20" s="2">
        <v>32</v>
      </c>
      <c r="D20" s="2">
        <v>10577</v>
      </c>
      <c r="E20" s="2">
        <v>164925</v>
      </c>
      <c r="F20" s="2">
        <v>31999</v>
      </c>
      <c r="G20" s="2">
        <v>5.2</v>
      </c>
      <c r="H20" s="2">
        <v>897</v>
      </c>
      <c r="I20" s="2">
        <v>377</v>
      </c>
      <c r="J20" s="2">
        <v>9404</v>
      </c>
      <c r="K20" s="2">
        <v>9796</v>
      </c>
      <c r="L20" s="2">
        <v>16389</v>
      </c>
      <c r="M20" s="2">
        <v>104864</v>
      </c>
      <c r="N20" s="2">
        <v>648</v>
      </c>
      <c r="O20" s="2">
        <v>520</v>
      </c>
      <c r="P20" s="2">
        <v>6</v>
      </c>
      <c r="Q20" s="2">
        <v>5454</v>
      </c>
      <c r="R20" s="2">
        <v>14447</v>
      </c>
      <c r="S20" s="2">
        <v>60061</v>
      </c>
      <c r="T20" s="2">
        <v>424</v>
      </c>
      <c r="U20" s="2">
        <v>4.2</v>
      </c>
      <c r="V20" s="2">
        <v>3195</v>
      </c>
      <c r="W20" s="2">
        <v>3045</v>
      </c>
      <c r="X20" s="2">
        <v>25157</v>
      </c>
      <c r="Y20" s="2">
        <v>755</v>
      </c>
      <c r="Z20" s="2">
        <v>5958</v>
      </c>
      <c r="AA20" s="2">
        <v>30.9</v>
      </c>
      <c r="AB20" s="2">
        <v>14.2</v>
      </c>
      <c r="AC20" s="2">
        <v>5.53</v>
      </c>
      <c r="AD20" s="2">
        <v>27.6</v>
      </c>
      <c r="AE20" s="2">
        <v>1.65</v>
      </c>
    </row>
    <row r="21" spans="1:31" x14ac:dyDescent="0.35">
      <c r="A21" s="1">
        <v>19</v>
      </c>
      <c r="B21" s="2">
        <v>2005</v>
      </c>
      <c r="C21" s="2">
        <v>32</v>
      </c>
      <c r="D21" s="2">
        <v>10556</v>
      </c>
      <c r="E21" s="2">
        <v>161751</v>
      </c>
      <c r="F21" s="2">
        <v>32021</v>
      </c>
      <c r="G21" s="2">
        <v>5.0999999999999996</v>
      </c>
      <c r="H21" s="2">
        <v>896</v>
      </c>
      <c r="I21" s="2">
        <v>390</v>
      </c>
      <c r="J21" s="2">
        <v>9426</v>
      </c>
      <c r="K21" s="2">
        <v>9790</v>
      </c>
      <c r="L21" s="2">
        <v>16464</v>
      </c>
      <c r="M21" s="2">
        <v>104168</v>
      </c>
      <c r="N21" s="2">
        <v>644</v>
      </c>
      <c r="O21" s="2">
        <v>506</v>
      </c>
      <c r="P21" s="2">
        <v>5.9</v>
      </c>
      <c r="Q21" s="2">
        <v>5445</v>
      </c>
      <c r="R21" s="2">
        <v>14375</v>
      </c>
      <c r="S21" s="2">
        <v>57583</v>
      </c>
      <c r="T21" s="2">
        <v>431</v>
      </c>
      <c r="U21" s="2">
        <v>4</v>
      </c>
      <c r="V21" s="2">
        <v>3081</v>
      </c>
      <c r="W21" s="2">
        <v>3720</v>
      </c>
      <c r="X21" s="2">
        <v>29796</v>
      </c>
      <c r="Y21" s="2">
        <v>900</v>
      </c>
      <c r="Z21" s="2">
        <v>5996</v>
      </c>
      <c r="AA21" s="2">
        <v>31</v>
      </c>
      <c r="AB21" s="2">
        <v>13.8</v>
      </c>
      <c r="AC21" s="2">
        <v>5.5</v>
      </c>
      <c r="AD21" s="2">
        <v>26.9</v>
      </c>
      <c r="AE21" s="2">
        <v>1.65</v>
      </c>
    </row>
    <row r="22" spans="1:31" x14ac:dyDescent="0.35">
      <c r="A22" s="1">
        <v>20</v>
      </c>
      <c r="B22" s="2">
        <v>2004</v>
      </c>
      <c r="C22" s="2">
        <v>32</v>
      </c>
      <c r="D22" s="2">
        <v>11000</v>
      </c>
      <c r="E22" s="2">
        <v>167506</v>
      </c>
      <c r="F22" s="2">
        <v>31978</v>
      </c>
      <c r="G22" s="2">
        <v>5.2</v>
      </c>
      <c r="H22" s="2">
        <v>904</v>
      </c>
      <c r="I22" s="2">
        <v>380</v>
      </c>
      <c r="J22" s="2">
        <v>9613</v>
      </c>
      <c r="K22" s="2">
        <v>9772</v>
      </c>
      <c r="L22" s="2">
        <v>16354</v>
      </c>
      <c r="M22" s="2">
        <v>107797</v>
      </c>
      <c r="N22" s="2">
        <v>732</v>
      </c>
      <c r="O22" s="2">
        <v>524</v>
      </c>
      <c r="P22" s="2">
        <v>6.1</v>
      </c>
      <c r="Q22" s="2">
        <v>5524</v>
      </c>
      <c r="R22" s="2">
        <v>14428</v>
      </c>
      <c r="S22" s="2">
        <v>59709</v>
      </c>
      <c r="T22" s="2">
        <v>416</v>
      </c>
      <c r="U22" s="2">
        <v>4.0999999999999996</v>
      </c>
      <c r="V22" s="2">
        <v>3198</v>
      </c>
      <c r="W22" s="2">
        <v>3570</v>
      </c>
      <c r="X22" s="2">
        <v>29214</v>
      </c>
      <c r="Y22" s="2">
        <v>891</v>
      </c>
      <c r="Z22" s="2">
        <v>6010</v>
      </c>
      <c r="AA22" s="2">
        <v>30.8</v>
      </c>
      <c r="AB22" s="2">
        <v>14.3</v>
      </c>
      <c r="AC22" s="2">
        <v>5.47</v>
      </c>
      <c r="AD22" s="2">
        <v>27.8</v>
      </c>
      <c r="AE22" s="2">
        <v>1.69</v>
      </c>
    </row>
    <row r="23" spans="1:31" x14ac:dyDescent="0.35">
      <c r="A23" s="1">
        <v>21</v>
      </c>
      <c r="B23" s="2">
        <v>2003</v>
      </c>
      <c r="C23" s="2">
        <v>32</v>
      </c>
      <c r="D23" s="2">
        <v>10666</v>
      </c>
      <c r="E23" s="2">
        <v>162969</v>
      </c>
      <c r="F23" s="2">
        <v>32093</v>
      </c>
      <c r="G23" s="2">
        <v>5.0999999999999996</v>
      </c>
      <c r="H23" s="2">
        <v>911</v>
      </c>
      <c r="I23" s="2">
        <v>373</v>
      </c>
      <c r="J23" s="2">
        <v>9367</v>
      </c>
      <c r="K23" s="2">
        <v>9695</v>
      </c>
      <c r="L23" s="2">
        <v>16493</v>
      </c>
      <c r="M23" s="2">
        <v>102628</v>
      </c>
      <c r="N23" s="2">
        <v>654</v>
      </c>
      <c r="O23" s="2">
        <v>538</v>
      </c>
      <c r="P23" s="2">
        <v>5.8</v>
      </c>
      <c r="Q23" s="2">
        <v>5304</v>
      </c>
      <c r="R23" s="2">
        <v>14508</v>
      </c>
      <c r="S23" s="2">
        <v>60341</v>
      </c>
      <c r="T23" s="2">
        <v>427</v>
      </c>
      <c r="U23" s="2">
        <v>4.2</v>
      </c>
      <c r="V23" s="2">
        <v>3252</v>
      </c>
      <c r="W23" s="2">
        <v>3378</v>
      </c>
      <c r="X23" s="2">
        <v>28026</v>
      </c>
      <c r="Y23" s="2">
        <v>811</v>
      </c>
      <c r="Z23" s="2">
        <v>6068</v>
      </c>
      <c r="AA23" s="2">
        <v>30.4</v>
      </c>
      <c r="AB23" s="2">
        <v>14</v>
      </c>
      <c r="AC23" s="2">
        <v>5.45</v>
      </c>
      <c r="AD23" s="2">
        <v>26.8</v>
      </c>
      <c r="AE23" s="2">
        <v>1.63</v>
      </c>
    </row>
    <row r="24" spans="1:31" x14ac:dyDescent="0.35">
      <c r="A24" s="1">
        <v>22</v>
      </c>
      <c r="B24" s="2">
        <v>2002</v>
      </c>
      <c r="C24" s="2">
        <v>32</v>
      </c>
      <c r="D24" s="2">
        <v>11097</v>
      </c>
      <c r="E24" s="2">
        <v>168120</v>
      </c>
      <c r="F24" s="2">
        <v>32569</v>
      </c>
      <c r="G24" s="2">
        <v>5.2</v>
      </c>
      <c r="H24" s="2">
        <v>927</v>
      </c>
      <c r="I24" s="2">
        <v>399</v>
      </c>
      <c r="J24" s="2">
        <v>9727</v>
      </c>
      <c r="K24" s="2">
        <v>10314</v>
      </c>
      <c r="L24" s="2">
        <v>17292</v>
      </c>
      <c r="M24" s="2">
        <v>108661</v>
      </c>
      <c r="N24" s="2">
        <v>694</v>
      </c>
      <c r="O24" s="2">
        <v>528</v>
      </c>
      <c r="P24" s="2">
        <v>5.9</v>
      </c>
      <c r="Q24" s="2">
        <v>5630</v>
      </c>
      <c r="R24" s="2">
        <v>14102</v>
      </c>
      <c r="S24" s="2">
        <v>59459</v>
      </c>
      <c r="T24" s="2">
        <v>460</v>
      </c>
      <c r="U24" s="2">
        <v>4.2</v>
      </c>
      <c r="V24" s="2">
        <v>3264</v>
      </c>
      <c r="W24" s="2">
        <v>3328</v>
      </c>
      <c r="X24" s="2">
        <v>27645</v>
      </c>
      <c r="Y24" s="2">
        <v>833</v>
      </c>
      <c r="Z24" s="2">
        <v>6030</v>
      </c>
      <c r="AA24" s="2">
        <v>31.4</v>
      </c>
      <c r="AB24" s="2">
        <v>14.4</v>
      </c>
      <c r="AC24" s="2">
        <v>5.56</v>
      </c>
      <c r="AD24" s="2">
        <v>27.8</v>
      </c>
      <c r="AE24" s="2">
        <v>1.71</v>
      </c>
    </row>
    <row r="25" spans="1:31" x14ac:dyDescent="0.35">
      <c r="A25" s="1">
        <v>23</v>
      </c>
      <c r="B25" s="2">
        <v>2001</v>
      </c>
      <c r="C25" s="2">
        <v>31</v>
      </c>
      <c r="D25" s="2">
        <v>10024</v>
      </c>
      <c r="E25" s="2">
        <v>157520</v>
      </c>
      <c r="F25" s="2">
        <v>31043</v>
      </c>
      <c r="G25" s="2">
        <v>5.0999999999999996</v>
      </c>
      <c r="H25" s="2">
        <v>928</v>
      </c>
      <c r="I25" s="2">
        <v>383</v>
      </c>
      <c r="J25" s="2">
        <v>8934</v>
      </c>
      <c r="K25" s="2">
        <v>9542</v>
      </c>
      <c r="L25" s="2">
        <v>16181</v>
      </c>
      <c r="M25" s="2">
        <v>102080</v>
      </c>
      <c r="N25" s="2">
        <v>635</v>
      </c>
      <c r="O25" s="2">
        <v>545</v>
      </c>
      <c r="P25" s="2">
        <v>5.9</v>
      </c>
      <c r="Q25" s="2">
        <v>5273</v>
      </c>
      <c r="R25" s="2">
        <v>13666</v>
      </c>
      <c r="S25" s="2">
        <v>55440</v>
      </c>
      <c r="T25" s="2">
        <v>365</v>
      </c>
      <c r="U25" s="2">
        <v>4.0999999999999996</v>
      </c>
      <c r="V25" s="2">
        <v>2959</v>
      </c>
      <c r="W25" s="2">
        <v>2875</v>
      </c>
      <c r="X25" s="2">
        <v>24325</v>
      </c>
      <c r="Y25" s="2">
        <v>702</v>
      </c>
      <c r="Z25" s="2">
        <v>5885</v>
      </c>
      <c r="AA25" s="2">
        <v>29.5</v>
      </c>
      <c r="AB25" s="2">
        <v>14.5</v>
      </c>
      <c r="AC25" s="2">
        <v>5.44</v>
      </c>
      <c r="AD25" s="2">
        <v>26.6</v>
      </c>
      <c r="AE25" s="2">
        <v>1.56</v>
      </c>
    </row>
    <row r="26" spans="1:31" x14ac:dyDescent="0.35">
      <c r="A26" s="1">
        <v>24</v>
      </c>
      <c r="B26" s="2">
        <v>2000</v>
      </c>
      <c r="C26" s="2">
        <v>31</v>
      </c>
      <c r="D26" s="2">
        <v>10254</v>
      </c>
      <c r="E26" s="2">
        <v>158435</v>
      </c>
      <c r="F26" s="2">
        <v>31231</v>
      </c>
      <c r="G26" s="2">
        <v>5.0999999999999996</v>
      </c>
      <c r="H26" s="2">
        <v>934</v>
      </c>
      <c r="I26" s="2">
        <v>403</v>
      </c>
      <c r="J26" s="2">
        <v>9139</v>
      </c>
      <c r="K26" s="2">
        <v>9497</v>
      </c>
      <c r="L26" s="2">
        <v>16322</v>
      </c>
      <c r="M26" s="2">
        <v>102606</v>
      </c>
      <c r="N26" s="2">
        <v>634</v>
      </c>
      <c r="O26" s="2">
        <v>531</v>
      </c>
      <c r="P26" s="2">
        <v>5.8</v>
      </c>
      <c r="Q26" s="2">
        <v>5317</v>
      </c>
      <c r="R26" s="2">
        <v>13677</v>
      </c>
      <c r="S26" s="2">
        <v>55829</v>
      </c>
      <c r="T26" s="2">
        <v>412</v>
      </c>
      <c r="U26" s="2">
        <v>4.0999999999999996</v>
      </c>
      <c r="V26" s="2">
        <v>3039</v>
      </c>
      <c r="W26" s="2">
        <v>3140</v>
      </c>
      <c r="X26" s="2">
        <v>26133</v>
      </c>
      <c r="Y26" s="2">
        <v>783</v>
      </c>
      <c r="Z26" s="2">
        <v>5895</v>
      </c>
      <c r="AA26" s="2">
        <v>30.2</v>
      </c>
      <c r="AB26" s="2">
        <v>14.7</v>
      </c>
      <c r="AC26" s="2">
        <v>5.46</v>
      </c>
      <c r="AD26" s="2">
        <v>26.8</v>
      </c>
      <c r="AE26" s="2">
        <v>1.62</v>
      </c>
    </row>
    <row r="27" spans="1:31" x14ac:dyDescent="0.35">
      <c r="A27" s="1">
        <v>25</v>
      </c>
      <c r="B27" s="2">
        <v>1999</v>
      </c>
      <c r="C27" s="2">
        <v>31</v>
      </c>
      <c r="D27" s="2">
        <v>10324</v>
      </c>
      <c r="E27" s="2">
        <v>158108</v>
      </c>
      <c r="F27" s="2">
        <v>31557</v>
      </c>
      <c r="G27" s="2">
        <v>5</v>
      </c>
      <c r="H27" s="2">
        <v>952</v>
      </c>
      <c r="I27" s="2">
        <v>390</v>
      </c>
      <c r="J27" s="2">
        <v>8991</v>
      </c>
      <c r="K27" s="2">
        <v>9567</v>
      </c>
      <c r="L27" s="2">
        <v>16760</v>
      </c>
      <c r="M27" s="2">
        <v>105289</v>
      </c>
      <c r="N27" s="2">
        <v>665</v>
      </c>
      <c r="O27" s="2">
        <v>562</v>
      </c>
      <c r="P27" s="2">
        <v>5.8</v>
      </c>
      <c r="Q27" s="2">
        <v>5344</v>
      </c>
      <c r="R27" s="2">
        <v>13548</v>
      </c>
      <c r="S27" s="2">
        <v>52819</v>
      </c>
      <c r="T27" s="2">
        <v>363</v>
      </c>
      <c r="U27" s="2">
        <v>3.9</v>
      </c>
      <c r="V27" s="2">
        <v>2893</v>
      </c>
      <c r="W27" s="2">
        <v>3262</v>
      </c>
      <c r="X27" s="2">
        <v>27084</v>
      </c>
      <c r="Y27" s="2">
        <v>754</v>
      </c>
      <c r="Z27" s="2">
        <v>6091</v>
      </c>
      <c r="AA27" s="2">
        <v>29.2</v>
      </c>
      <c r="AB27" s="2">
        <v>14.6</v>
      </c>
      <c r="AC27" s="2">
        <v>5.34</v>
      </c>
      <c r="AD27" s="2">
        <v>25.9</v>
      </c>
      <c r="AE27" s="2">
        <v>1.55</v>
      </c>
    </row>
    <row r="28" spans="1:31" x14ac:dyDescent="0.35">
      <c r="A28" s="1">
        <v>26</v>
      </c>
      <c r="B28" s="2">
        <v>1998</v>
      </c>
      <c r="C28" s="2">
        <v>30</v>
      </c>
      <c r="D28" s="2">
        <v>10215</v>
      </c>
      <c r="E28" s="2">
        <v>152477</v>
      </c>
      <c r="F28" s="2">
        <v>30264</v>
      </c>
      <c r="G28" s="2">
        <v>5</v>
      </c>
      <c r="H28" s="2">
        <v>861</v>
      </c>
      <c r="I28" s="2">
        <v>352</v>
      </c>
      <c r="J28" s="2">
        <v>8738</v>
      </c>
      <c r="K28" s="2">
        <v>8766</v>
      </c>
      <c r="L28" s="2">
        <v>15489</v>
      </c>
      <c r="M28" s="2">
        <v>98384</v>
      </c>
      <c r="N28" s="2">
        <v>658</v>
      </c>
      <c r="O28" s="2">
        <v>509</v>
      </c>
      <c r="P28" s="2">
        <v>5.9</v>
      </c>
      <c r="Q28" s="2">
        <v>5025</v>
      </c>
      <c r="R28" s="2">
        <v>13568</v>
      </c>
      <c r="S28" s="2">
        <v>54093</v>
      </c>
      <c r="T28" s="2">
        <v>379</v>
      </c>
      <c r="U28" s="2">
        <v>4</v>
      </c>
      <c r="V28" s="2">
        <v>2897</v>
      </c>
      <c r="W28" s="2">
        <v>3348</v>
      </c>
      <c r="X28" s="2">
        <v>27660</v>
      </c>
      <c r="Y28" s="2">
        <v>816</v>
      </c>
      <c r="Z28" s="2">
        <v>5394</v>
      </c>
      <c r="AA28" s="2">
        <v>30.4</v>
      </c>
      <c r="AB28" s="2">
        <v>14.1</v>
      </c>
      <c r="AC28" s="2">
        <v>5.4</v>
      </c>
      <c r="AD28" s="2">
        <v>26.5</v>
      </c>
      <c r="AE28" s="2">
        <v>1.63</v>
      </c>
    </row>
    <row r="29" spans="1:31" x14ac:dyDescent="0.35">
      <c r="A29" s="1">
        <v>27</v>
      </c>
      <c r="B29" s="2">
        <v>1997</v>
      </c>
      <c r="C29" s="2">
        <v>30</v>
      </c>
      <c r="D29" s="2">
        <v>9957</v>
      </c>
      <c r="E29" s="2">
        <v>151135</v>
      </c>
      <c r="F29" s="2">
        <v>30620</v>
      </c>
      <c r="G29" s="2">
        <v>4.9000000000000004</v>
      </c>
      <c r="H29" s="2">
        <v>859</v>
      </c>
      <c r="I29" s="2">
        <v>380</v>
      </c>
      <c r="J29" s="2">
        <v>8770</v>
      </c>
      <c r="K29" s="2">
        <v>8844</v>
      </c>
      <c r="L29" s="2">
        <v>15729</v>
      </c>
      <c r="M29" s="2">
        <v>96875</v>
      </c>
      <c r="N29" s="2">
        <v>617</v>
      </c>
      <c r="O29" s="2">
        <v>479</v>
      </c>
      <c r="P29" s="2">
        <v>5.7</v>
      </c>
      <c r="Q29" s="2">
        <v>5083</v>
      </c>
      <c r="R29" s="2">
        <v>13639</v>
      </c>
      <c r="S29" s="2">
        <v>54260</v>
      </c>
      <c r="T29" s="2">
        <v>384</v>
      </c>
      <c r="U29" s="2">
        <v>4</v>
      </c>
      <c r="V29" s="2">
        <v>2975</v>
      </c>
      <c r="W29" s="2">
        <v>3100</v>
      </c>
      <c r="X29" s="2">
        <v>25845</v>
      </c>
      <c r="Y29" s="2">
        <v>712</v>
      </c>
      <c r="Z29" s="2"/>
      <c r="AA29" s="2"/>
      <c r="AB29" s="2"/>
      <c r="AC29" s="2"/>
      <c r="AD29" s="2"/>
      <c r="AE29" s="2"/>
    </row>
    <row r="30" spans="1:31" x14ac:dyDescent="0.35">
      <c r="A30" s="1">
        <v>28</v>
      </c>
      <c r="B30" s="2">
        <v>1996</v>
      </c>
      <c r="C30" s="2">
        <v>30</v>
      </c>
      <c r="D30" s="2">
        <v>9805</v>
      </c>
      <c r="E30" s="2">
        <v>151873</v>
      </c>
      <c r="F30" s="2">
        <v>30666</v>
      </c>
      <c r="G30" s="2">
        <v>5</v>
      </c>
      <c r="H30" s="2">
        <v>919</v>
      </c>
      <c r="I30" s="2">
        <v>377</v>
      </c>
      <c r="J30" s="2">
        <v>8959</v>
      </c>
      <c r="K30" s="2">
        <v>9198</v>
      </c>
      <c r="L30" s="2">
        <v>15966</v>
      </c>
      <c r="M30" s="2">
        <v>99567</v>
      </c>
      <c r="N30" s="2">
        <v>626</v>
      </c>
      <c r="O30" s="2">
        <v>542</v>
      </c>
      <c r="P30" s="2">
        <v>5.8</v>
      </c>
      <c r="Q30" s="2">
        <v>5244</v>
      </c>
      <c r="R30" s="2">
        <v>13594</v>
      </c>
      <c r="S30" s="2">
        <v>52306</v>
      </c>
      <c r="T30" s="2">
        <v>364</v>
      </c>
      <c r="U30" s="2">
        <v>3.8</v>
      </c>
      <c r="V30" s="2">
        <v>2983</v>
      </c>
      <c r="W30" s="2">
        <v>3175</v>
      </c>
      <c r="X30" s="2">
        <v>25249</v>
      </c>
      <c r="Y30" s="2">
        <v>732</v>
      </c>
      <c r="Z30" s="2"/>
      <c r="AA30" s="2"/>
      <c r="AB30" s="2"/>
      <c r="AC30" s="2"/>
      <c r="AD30" s="2"/>
      <c r="AE30" s="2"/>
    </row>
    <row r="31" spans="1:31" x14ac:dyDescent="0.35">
      <c r="A31" s="1">
        <v>29</v>
      </c>
      <c r="B31" s="2">
        <v>1995</v>
      </c>
      <c r="C31" s="2">
        <v>30</v>
      </c>
      <c r="D31" s="2">
        <v>10314</v>
      </c>
      <c r="E31" s="2">
        <v>157862</v>
      </c>
      <c r="F31" s="2">
        <v>30974</v>
      </c>
      <c r="G31" s="2">
        <v>5.0999999999999996</v>
      </c>
      <c r="H31" s="2">
        <v>917</v>
      </c>
      <c r="I31" s="2">
        <v>405</v>
      </c>
      <c r="J31" s="2">
        <v>9284</v>
      </c>
      <c r="K31" s="2">
        <v>9717</v>
      </c>
      <c r="L31" s="2">
        <v>16699</v>
      </c>
      <c r="M31" s="2">
        <v>105976</v>
      </c>
      <c r="N31" s="2">
        <v>663</v>
      </c>
      <c r="O31" s="2">
        <v>512</v>
      </c>
      <c r="P31" s="2">
        <v>6</v>
      </c>
      <c r="Q31" s="2">
        <v>5567</v>
      </c>
      <c r="R31" s="2">
        <v>13199</v>
      </c>
      <c r="S31" s="2">
        <v>51886</v>
      </c>
      <c r="T31" s="2">
        <v>385</v>
      </c>
      <c r="U31" s="2">
        <v>3.9</v>
      </c>
      <c r="V31" s="2">
        <v>3020</v>
      </c>
      <c r="W31" s="2">
        <v>3085</v>
      </c>
      <c r="X31" s="2">
        <v>24597</v>
      </c>
      <c r="Y31" s="2">
        <v>697</v>
      </c>
      <c r="Z31" s="2"/>
      <c r="AA31" s="2"/>
      <c r="AB31" s="2"/>
      <c r="AC31" s="2"/>
      <c r="AD31" s="2"/>
      <c r="AE31" s="2"/>
    </row>
    <row r="32" spans="1:31" x14ac:dyDescent="0.35">
      <c r="A32" s="1">
        <v>30</v>
      </c>
      <c r="B32" s="2">
        <v>1994</v>
      </c>
      <c r="C32" s="2">
        <v>28</v>
      </c>
      <c r="D32" s="2">
        <v>9075</v>
      </c>
      <c r="E32" s="2">
        <v>142404</v>
      </c>
      <c r="F32" s="2">
        <v>28543</v>
      </c>
      <c r="G32" s="2">
        <v>5</v>
      </c>
      <c r="H32" s="2">
        <v>832</v>
      </c>
      <c r="I32" s="2">
        <v>358</v>
      </c>
      <c r="J32" s="2">
        <v>8333</v>
      </c>
      <c r="K32" s="2">
        <v>8739</v>
      </c>
      <c r="L32" s="2">
        <v>15056</v>
      </c>
      <c r="M32" s="2">
        <v>95694</v>
      </c>
      <c r="N32" s="2">
        <v>583</v>
      </c>
      <c r="O32" s="2">
        <v>474</v>
      </c>
      <c r="P32" s="2">
        <v>6</v>
      </c>
      <c r="Q32" s="2">
        <v>4945</v>
      </c>
      <c r="R32" s="2">
        <v>12550</v>
      </c>
      <c r="S32" s="2">
        <v>46710</v>
      </c>
      <c r="T32" s="2">
        <v>340</v>
      </c>
      <c r="U32" s="2">
        <v>3.7</v>
      </c>
      <c r="V32" s="2">
        <v>2717</v>
      </c>
      <c r="W32" s="2">
        <v>2908</v>
      </c>
      <c r="X32" s="2">
        <v>23435</v>
      </c>
      <c r="Y32" s="2">
        <v>671</v>
      </c>
      <c r="Z32" s="2"/>
      <c r="AA32" s="2"/>
      <c r="AB32" s="2"/>
      <c r="AC32" s="2"/>
      <c r="AD32" s="2"/>
      <c r="AE32" s="2"/>
    </row>
    <row r="33" spans="1:31" x14ac:dyDescent="0.35">
      <c r="A33" s="1">
        <v>31</v>
      </c>
      <c r="B33" s="2">
        <v>1993</v>
      </c>
      <c r="C33" s="2">
        <v>28</v>
      </c>
      <c r="D33" s="2">
        <v>8377</v>
      </c>
      <c r="E33" s="2">
        <v>139169</v>
      </c>
      <c r="F33" s="2">
        <v>28153</v>
      </c>
      <c r="G33" s="2">
        <v>4.9000000000000004</v>
      </c>
      <c r="H33" s="2">
        <v>852</v>
      </c>
      <c r="I33" s="2">
        <v>383</v>
      </c>
      <c r="J33" s="2">
        <v>8125</v>
      </c>
      <c r="K33" s="2">
        <v>8351</v>
      </c>
      <c r="L33" s="2">
        <v>14414</v>
      </c>
      <c r="M33" s="2">
        <v>89874</v>
      </c>
      <c r="N33" s="2">
        <v>517</v>
      </c>
      <c r="O33" s="2">
        <v>469</v>
      </c>
      <c r="P33" s="2">
        <v>5.8</v>
      </c>
      <c r="Q33" s="2">
        <v>4696</v>
      </c>
      <c r="R33" s="2">
        <v>12684</v>
      </c>
      <c r="S33" s="2">
        <v>49295</v>
      </c>
      <c r="T33" s="2">
        <v>304</v>
      </c>
      <c r="U33" s="2">
        <v>3.9</v>
      </c>
      <c r="V33" s="2">
        <v>2868</v>
      </c>
      <c r="W33" s="2">
        <v>2698</v>
      </c>
      <c r="X33" s="2">
        <v>20633</v>
      </c>
      <c r="Y33" s="2">
        <v>561</v>
      </c>
      <c r="Z33" s="2"/>
      <c r="AA33" s="2"/>
      <c r="AB33" s="2"/>
      <c r="AC33" s="2"/>
      <c r="AD33" s="2"/>
      <c r="AE33" s="2"/>
    </row>
    <row r="34" spans="1:31" x14ac:dyDescent="0.35">
      <c r="A34" s="1">
        <v>32</v>
      </c>
      <c r="B34" s="2">
        <v>1992</v>
      </c>
      <c r="C34" s="2">
        <v>28</v>
      </c>
      <c r="D34" s="2">
        <v>8391</v>
      </c>
      <c r="E34" s="2">
        <v>133573</v>
      </c>
      <c r="F34" s="2">
        <v>26839</v>
      </c>
      <c r="G34" s="2">
        <v>5</v>
      </c>
      <c r="H34" s="2">
        <v>916</v>
      </c>
      <c r="I34" s="2">
        <v>397</v>
      </c>
      <c r="J34" s="2">
        <v>7747</v>
      </c>
      <c r="K34" s="2">
        <v>7705</v>
      </c>
      <c r="L34" s="2">
        <v>13408</v>
      </c>
      <c r="M34" s="2">
        <v>84064</v>
      </c>
      <c r="N34" s="2">
        <v>516</v>
      </c>
      <c r="O34" s="2">
        <v>519</v>
      </c>
      <c r="P34" s="2">
        <v>5.8</v>
      </c>
      <c r="Q34" s="2">
        <v>4384</v>
      </c>
      <c r="R34" s="2">
        <v>12291</v>
      </c>
      <c r="S34" s="2">
        <v>49509</v>
      </c>
      <c r="T34" s="2">
        <v>333</v>
      </c>
      <c r="U34" s="2">
        <v>4</v>
      </c>
      <c r="V34" s="2">
        <v>2797</v>
      </c>
      <c r="W34" s="2">
        <v>2681</v>
      </c>
      <c r="X34" s="2">
        <v>21613</v>
      </c>
      <c r="Y34" s="2">
        <v>566</v>
      </c>
      <c r="Z34" s="2"/>
      <c r="AA34" s="2"/>
      <c r="AB34" s="2"/>
      <c r="AC34" s="2"/>
      <c r="AD34" s="2"/>
      <c r="AE34" s="2"/>
    </row>
    <row r="35" spans="1:31" x14ac:dyDescent="0.35">
      <c r="A35" s="1">
        <v>33</v>
      </c>
      <c r="B35" s="2">
        <v>1991</v>
      </c>
      <c r="C35" s="2">
        <v>28</v>
      </c>
      <c r="D35" s="2">
        <v>8506</v>
      </c>
      <c r="E35" s="2">
        <v>137440</v>
      </c>
      <c r="F35" s="2">
        <v>27221</v>
      </c>
      <c r="G35" s="2">
        <v>5</v>
      </c>
      <c r="H35" s="2">
        <v>901</v>
      </c>
      <c r="I35" s="2">
        <v>413</v>
      </c>
      <c r="J35" s="2">
        <v>7955</v>
      </c>
      <c r="K35" s="2">
        <v>8003</v>
      </c>
      <c r="L35" s="2">
        <v>13950</v>
      </c>
      <c r="M35" s="2">
        <v>89203</v>
      </c>
      <c r="N35" s="2">
        <v>511</v>
      </c>
      <c r="O35" s="2">
        <v>488</v>
      </c>
      <c r="P35" s="2">
        <v>6</v>
      </c>
      <c r="Q35" s="2">
        <v>4657</v>
      </c>
      <c r="R35" s="2">
        <v>12279</v>
      </c>
      <c r="S35" s="2">
        <v>48237</v>
      </c>
      <c r="T35" s="2">
        <v>358</v>
      </c>
      <c r="U35" s="2">
        <v>3.9</v>
      </c>
      <c r="V35" s="2">
        <v>2759</v>
      </c>
      <c r="W35" s="2">
        <v>2704</v>
      </c>
      <c r="X35" s="2">
        <v>21701</v>
      </c>
      <c r="Y35" s="2">
        <v>539</v>
      </c>
      <c r="Z35" s="2"/>
      <c r="AA35" s="2"/>
      <c r="AB35" s="2"/>
      <c r="AC35" s="2"/>
      <c r="AD35" s="2"/>
      <c r="AE35" s="2"/>
    </row>
    <row r="36" spans="1:31" x14ac:dyDescent="0.35">
      <c r="A36" s="1">
        <v>34</v>
      </c>
      <c r="B36" s="2">
        <v>1990</v>
      </c>
      <c r="C36" s="2">
        <v>28</v>
      </c>
      <c r="D36" s="2">
        <v>9015</v>
      </c>
      <c r="E36" s="2">
        <v>138261</v>
      </c>
      <c r="F36" s="2">
        <v>27026</v>
      </c>
      <c r="G36" s="2">
        <v>5.0999999999999996</v>
      </c>
      <c r="H36" s="2">
        <v>890</v>
      </c>
      <c r="I36" s="2">
        <v>410</v>
      </c>
      <c r="J36" s="2">
        <v>7957</v>
      </c>
      <c r="K36" s="2">
        <v>7572</v>
      </c>
      <c r="L36" s="2">
        <v>13516</v>
      </c>
      <c r="M36" s="2">
        <v>87249</v>
      </c>
      <c r="N36" s="2">
        <v>575</v>
      </c>
      <c r="O36" s="2">
        <v>480</v>
      </c>
      <c r="P36" s="2">
        <v>6</v>
      </c>
      <c r="Q36" s="2">
        <v>4499</v>
      </c>
      <c r="R36" s="2">
        <v>12442</v>
      </c>
      <c r="S36" s="2">
        <v>51012</v>
      </c>
      <c r="T36" s="2">
        <v>377</v>
      </c>
      <c r="U36" s="2">
        <v>4.0999999999999996</v>
      </c>
      <c r="V36" s="2">
        <v>2896</v>
      </c>
      <c r="W36" s="2">
        <v>2723</v>
      </c>
      <c r="X36" s="2">
        <v>21388</v>
      </c>
      <c r="Y36" s="2">
        <v>562</v>
      </c>
      <c r="Z36" s="2"/>
      <c r="AA36" s="2"/>
      <c r="AB36" s="2"/>
      <c r="AC36" s="2"/>
      <c r="AD36" s="2"/>
      <c r="AE36" s="2"/>
    </row>
    <row r="37" spans="1:31" x14ac:dyDescent="0.35">
      <c r="A37" s="1">
        <v>35</v>
      </c>
      <c r="B37" s="2">
        <v>1989</v>
      </c>
      <c r="C37" s="2">
        <v>28</v>
      </c>
      <c r="D37" s="2">
        <v>9232</v>
      </c>
      <c r="E37" s="2">
        <v>146120</v>
      </c>
      <c r="F37" s="2">
        <v>28511</v>
      </c>
      <c r="G37" s="2">
        <v>5.0999999999999996</v>
      </c>
      <c r="H37" s="2">
        <v>981</v>
      </c>
      <c r="I37" s="2">
        <v>422</v>
      </c>
      <c r="J37" s="2">
        <v>8409</v>
      </c>
      <c r="K37" s="2">
        <v>8000</v>
      </c>
      <c r="L37" s="2">
        <v>14338</v>
      </c>
      <c r="M37" s="2">
        <v>94474</v>
      </c>
      <c r="N37" s="2">
        <v>582</v>
      </c>
      <c r="O37" s="2">
        <v>559</v>
      </c>
      <c r="P37" s="2">
        <v>6.1</v>
      </c>
      <c r="Q37" s="2">
        <v>4772</v>
      </c>
      <c r="R37" s="2">
        <v>13068</v>
      </c>
      <c r="S37" s="2">
        <v>51646</v>
      </c>
      <c r="T37" s="2">
        <v>388</v>
      </c>
      <c r="U37" s="2">
        <v>4</v>
      </c>
      <c r="V37" s="2">
        <v>3012</v>
      </c>
      <c r="W37" s="2">
        <v>2882</v>
      </c>
      <c r="X37" s="2">
        <v>23138</v>
      </c>
      <c r="Y37" s="2">
        <v>625</v>
      </c>
      <c r="Z37" s="2"/>
      <c r="AA37" s="2"/>
      <c r="AB37" s="2"/>
      <c r="AC37" s="2"/>
      <c r="AD37" s="2"/>
      <c r="AE37" s="2"/>
    </row>
    <row r="38" spans="1:31" x14ac:dyDescent="0.35">
      <c r="A38" s="1">
        <v>36</v>
      </c>
      <c r="B38" s="2">
        <v>1988</v>
      </c>
      <c r="C38" s="2">
        <v>28</v>
      </c>
      <c r="D38" s="2">
        <v>9075</v>
      </c>
      <c r="E38" s="2">
        <v>144290</v>
      </c>
      <c r="F38" s="2">
        <v>28747</v>
      </c>
      <c r="G38" s="2">
        <v>5</v>
      </c>
      <c r="H38" s="2">
        <v>965</v>
      </c>
      <c r="I38" s="2">
        <v>412</v>
      </c>
      <c r="J38" s="2">
        <v>8474</v>
      </c>
      <c r="K38" s="2">
        <v>7670</v>
      </c>
      <c r="L38" s="2">
        <v>14131</v>
      </c>
      <c r="M38" s="2">
        <v>89895</v>
      </c>
      <c r="N38" s="2">
        <v>556</v>
      </c>
      <c r="O38" s="2">
        <v>553</v>
      </c>
      <c r="P38" s="2">
        <v>5.9</v>
      </c>
      <c r="Q38" s="2">
        <v>4613</v>
      </c>
      <c r="R38" s="2">
        <v>13581</v>
      </c>
      <c r="S38" s="2">
        <v>54395</v>
      </c>
      <c r="T38" s="2">
        <v>424</v>
      </c>
      <c r="U38" s="2">
        <v>4</v>
      </c>
      <c r="V38" s="2">
        <v>3190</v>
      </c>
      <c r="W38" s="2">
        <v>2790</v>
      </c>
      <c r="X38" s="2">
        <v>22646</v>
      </c>
      <c r="Y38" s="2">
        <v>671</v>
      </c>
      <c r="Z38" s="2"/>
      <c r="AA38" s="2"/>
      <c r="AB38" s="2"/>
      <c r="AC38" s="2"/>
      <c r="AD38" s="2"/>
      <c r="AE38" s="2"/>
    </row>
    <row r="39" spans="1:31" x14ac:dyDescent="0.35">
      <c r="A39" s="1">
        <v>37</v>
      </c>
      <c r="B39" s="2">
        <v>1987</v>
      </c>
      <c r="C39" s="2">
        <v>28</v>
      </c>
      <c r="D39" s="2">
        <v>9071</v>
      </c>
      <c r="E39" s="2">
        <v>137690</v>
      </c>
      <c r="F39" s="2">
        <v>27786</v>
      </c>
      <c r="G39" s="2">
        <v>5</v>
      </c>
      <c r="H39" s="2">
        <v>994</v>
      </c>
      <c r="I39" s="2">
        <v>454</v>
      </c>
      <c r="J39" s="2">
        <v>8149</v>
      </c>
      <c r="K39" s="2">
        <v>7396</v>
      </c>
      <c r="L39" s="2">
        <v>13491</v>
      </c>
      <c r="M39" s="2">
        <v>85646</v>
      </c>
      <c r="N39" s="2">
        <v>611</v>
      </c>
      <c r="O39" s="2">
        <v>540</v>
      </c>
      <c r="P39" s="2">
        <v>5.9</v>
      </c>
      <c r="Q39" s="2">
        <v>4437</v>
      </c>
      <c r="R39" s="2">
        <v>13189</v>
      </c>
      <c r="S39" s="2">
        <v>52044</v>
      </c>
      <c r="T39" s="2">
        <v>361</v>
      </c>
      <c r="U39" s="2">
        <v>3.9</v>
      </c>
      <c r="V39" s="2">
        <v>2981</v>
      </c>
      <c r="W39" s="2">
        <v>2820</v>
      </c>
      <c r="X39" s="2">
        <v>23281</v>
      </c>
      <c r="Y39" s="2">
        <v>731</v>
      </c>
      <c r="Z39" s="2"/>
      <c r="AA39" s="2"/>
      <c r="AB39" s="2"/>
      <c r="AC39" s="2"/>
      <c r="AD39" s="2"/>
      <c r="AE39" s="2"/>
    </row>
    <row r="40" spans="1:31" x14ac:dyDescent="0.35">
      <c r="A40" s="1">
        <v>38</v>
      </c>
      <c r="B40" s="2">
        <v>1986</v>
      </c>
      <c r="C40" s="2">
        <v>28</v>
      </c>
      <c r="D40" s="2">
        <v>9193</v>
      </c>
      <c r="E40" s="2">
        <v>145253</v>
      </c>
      <c r="F40" s="2">
        <v>29176</v>
      </c>
      <c r="G40" s="2">
        <v>5</v>
      </c>
      <c r="H40" s="2">
        <v>1012</v>
      </c>
      <c r="I40" s="2">
        <v>431</v>
      </c>
      <c r="J40" s="2">
        <v>8492</v>
      </c>
      <c r="K40" s="2">
        <v>8014</v>
      </c>
      <c r="L40" s="2">
        <v>14469</v>
      </c>
      <c r="M40" s="2">
        <v>92081</v>
      </c>
      <c r="N40" s="2">
        <v>586</v>
      </c>
      <c r="O40" s="2">
        <v>581</v>
      </c>
      <c r="P40" s="2">
        <v>5.9</v>
      </c>
      <c r="Q40" s="2">
        <v>4749</v>
      </c>
      <c r="R40" s="2">
        <v>13509</v>
      </c>
      <c r="S40" s="2">
        <v>53172</v>
      </c>
      <c r="T40" s="2">
        <v>401</v>
      </c>
      <c r="U40" s="2">
        <v>3.9</v>
      </c>
      <c r="V40" s="2">
        <v>3039</v>
      </c>
      <c r="W40" s="2">
        <v>2875</v>
      </c>
      <c r="X40" s="2">
        <v>23227</v>
      </c>
      <c r="Y40" s="2">
        <v>704</v>
      </c>
      <c r="Z40" s="2"/>
      <c r="AA40" s="2"/>
      <c r="AB40" s="2"/>
      <c r="AC40" s="2"/>
      <c r="AD40" s="2"/>
      <c r="AE40" s="2"/>
    </row>
    <row r="41" spans="1:31" x14ac:dyDescent="0.35">
      <c r="A41" s="1">
        <v>39</v>
      </c>
      <c r="B41" s="2">
        <v>1985</v>
      </c>
      <c r="C41" s="2">
        <v>28</v>
      </c>
      <c r="D41" s="2">
        <v>9645</v>
      </c>
      <c r="E41" s="2">
        <v>147591</v>
      </c>
      <c r="F41" s="2">
        <v>29365</v>
      </c>
      <c r="G41" s="2">
        <v>5</v>
      </c>
      <c r="H41" s="2">
        <v>1069</v>
      </c>
      <c r="I41" s="2">
        <v>467</v>
      </c>
      <c r="J41" s="2">
        <v>8593</v>
      </c>
      <c r="K41" s="2">
        <v>7911</v>
      </c>
      <c r="L41" s="2">
        <v>14423</v>
      </c>
      <c r="M41" s="2">
        <v>91622</v>
      </c>
      <c r="N41" s="2">
        <v>598</v>
      </c>
      <c r="O41" s="2">
        <v>602</v>
      </c>
      <c r="P41" s="2">
        <v>5.8</v>
      </c>
      <c r="Q41" s="2">
        <v>4765</v>
      </c>
      <c r="R41" s="2">
        <v>13636</v>
      </c>
      <c r="S41" s="2">
        <v>55969</v>
      </c>
      <c r="T41" s="2">
        <v>443</v>
      </c>
      <c r="U41" s="2">
        <v>4.0999999999999996</v>
      </c>
      <c r="V41" s="2">
        <v>3159</v>
      </c>
      <c r="W41" s="2">
        <v>2817</v>
      </c>
      <c r="X41" s="2">
        <v>22593</v>
      </c>
      <c r="Y41" s="2">
        <v>669</v>
      </c>
      <c r="Z41" s="2"/>
      <c r="AA41" s="2"/>
      <c r="AB41" s="2"/>
      <c r="AC41" s="2"/>
      <c r="AD41" s="2"/>
      <c r="AE41" s="2"/>
    </row>
    <row r="42" spans="1:31" x14ac:dyDescent="0.35">
      <c r="A42" s="1">
        <v>40</v>
      </c>
      <c r="B42" s="2">
        <v>1984</v>
      </c>
      <c r="C42" s="2">
        <v>28</v>
      </c>
      <c r="D42" s="2">
        <v>9502</v>
      </c>
      <c r="E42" s="2">
        <v>147741</v>
      </c>
      <c r="F42" s="2">
        <v>29449</v>
      </c>
      <c r="G42" s="2">
        <v>5</v>
      </c>
      <c r="H42" s="2">
        <v>1012</v>
      </c>
      <c r="I42" s="2">
        <v>428</v>
      </c>
      <c r="J42" s="2">
        <v>8657</v>
      </c>
      <c r="K42" s="2">
        <v>8076</v>
      </c>
      <c r="L42" s="2">
        <v>14325</v>
      </c>
      <c r="M42" s="2">
        <v>92238</v>
      </c>
      <c r="N42" s="2">
        <v>615</v>
      </c>
      <c r="O42" s="2">
        <v>584</v>
      </c>
      <c r="P42" s="2">
        <v>5.9</v>
      </c>
      <c r="Q42" s="2">
        <v>4808</v>
      </c>
      <c r="R42" s="2">
        <v>13811</v>
      </c>
      <c r="S42" s="2">
        <v>55503</v>
      </c>
      <c r="T42" s="2">
        <v>410</v>
      </c>
      <c r="U42" s="2">
        <v>4</v>
      </c>
      <c r="V42" s="2">
        <v>3223</v>
      </c>
      <c r="W42" s="2">
        <v>2865</v>
      </c>
      <c r="X42" s="2">
        <v>24056</v>
      </c>
      <c r="Y42" s="2">
        <v>626</v>
      </c>
      <c r="Z42" s="2"/>
      <c r="AA42" s="2"/>
      <c r="AB42" s="2"/>
      <c r="AC42" s="2"/>
      <c r="AD42" s="2"/>
      <c r="AE42" s="2"/>
    </row>
    <row r="43" spans="1:31" x14ac:dyDescent="0.35">
      <c r="A43" s="1">
        <v>41</v>
      </c>
      <c r="B43" s="2">
        <v>1983</v>
      </c>
      <c r="C43" s="2">
        <v>28</v>
      </c>
      <c r="D43" s="2">
        <v>9779</v>
      </c>
      <c r="E43" s="2">
        <v>149795</v>
      </c>
      <c r="F43" s="2">
        <v>29473</v>
      </c>
      <c r="G43" s="2">
        <v>5.0999999999999996</v>
      </c>
      <c r="H43" s="2">
        <v>1114</v>
      </c>
      <c r="I43" s="2">
        <v>494</v>
      </c>
      <c r="J43" s="2">
        <v>8702</v>
      </c>
      <c r="K43" s="2">
        <v>7993</v>
      </c>
      <c r="L43" s="2">
        <v>14047</v>
      </c>
      <c r="M43" s="2">
        <v>91673</v>
      </c>
      <c r="N43" s="2">
        <v>625</v>
      </c>
      <c r="O43" s="2">
        <v>620</v>
      </c>
      <c r="P43" s="2">
        <v>6</v>
      </c>
      <c r="Q43" s="2">
        <v>4675</v>
      </c>
      <c r="R43" s="2">
        <v>14211</v>
      </c>
      <c r="S43" s="2">
        <v>58122</v>
      </c>
      <c r="T43" s="2">
        <v>437</v>
      </c>
      <c r="U43" s="2">
        <v>4.0999999999999996</v>
      </c>
      <c r="V43" s="2">
        <v>3407</v>
      </c>
      <c r="W43" s="2">
        <v>2801</v>
      </c>
      <c r="X43" s="2">
        <v>23713</v>
      </c>
      <c r="Y43" s="2">
        <v>620</v>
      </c>
      <c r="Z43" s="2"/>
      <c r="AA43" s="2"/>
      <c r="AB43" s="2"/>
      <c r="AC43" s="2"/>
      <c r="AD43" s="2"/>
      <c r="AE43" s="2"/>
    </row>
    <row r="44" spans="1:31" x14ac:dyDescent="0.35">
      <c r="A44" s="1">
        <v>42</v>
      </c>
      <c r="B44" s="2">
        <v>1982</v>
      </c>
      <c r="C44" s="2">
        <v>28</v>
      </c>
      <c r="D44" s="2">
        <v>5080</v>
      </c>
      <c r="E44" s="2">
        <v>79935</v>
      </c>
      <c r="F44" s="2">
        <v>16369</v>
      </c>
      <c r="G44" s="2">
        <v>4.9000000000000004</v>
      </c>
      <c r="H44" s="2">
        <v>613</v>
      </c>
      <c r="I44" s="2">
        <v>264</v>
      </c>
      <c r="J44" s="2">
        <v>4772</v>
      </c>
      <c r="K44" s="2">
        <v>4474</v>
      </c>
      <c r="L44" s="2">
        <v>7933</v>
      </c>
      <c r="M44" s="2">
        <v>50256</v>
      </c>
      <c r="N44" s="2">
        <v>320</v>
      </c>
      <c r="O44" s="2">
        <v>349</v>
      </c>
      <c r="P44" s="2">
        <v>5.8</v>
      </c>
      <c r="Q44" s="2">
        <v>2607</v>
      </c>
      <c r="R44" s="2">
        <v>7763</v>
      </c>
      <c r="S44" s="2">
        <v>29679</v>
      </c>
      <c r="T44" s="2">
        <v>231</v>
      </c>
      <c r="U44" s="2">
        <v>3.8</v>
      </c>
      <c r="V44" s="2">
        <v>1798</v>
      </c>
      <c r="W44" s="2">
        <v>1537</v>
      </c>
      <c r="X44" s="2">
        <v>12934</v>
      </c>
      <c r="Y44" s="2">
        <v>367</v>
      </c>
      <c r="Z44" s="2"/>
      <c r="AA44" s="2"/>
      <c r="AB44" s="2"/>
      <c r="AC44" s="2"/>
      <c r="AD44" s="2"/>
      <c r="AE44" s="2"/>
    </row>
    <row r="45" spans="1:31" x14ac:dyDescent="0.35">
      <c r="A45" s="1">
        <v>43</v>
      </c>
      <c r="B45" s="2">
        <v>1981</v>
      </c>
      <c r="C45" s="2">
        <v>28</v>
      </c>
      <c r="D45" s="2">
        <v>9262</v>
      </c>
      <c r="E45" s="2">
        <v>149857</v>
      </c>
      <c r="F45" s="2">
        <v>29709</v>
      </c>
      <c r="G45" s="2">
        <v>5</v>
      </c>
      <c r="H45" s="2">
        <v>1117</v>
      </c>
      <c r="I45" s="2">
        <v>508</v>
      </c>
      <c r="J45" s="2">
        <v>8692</v>
      </c>
      <c r="K45" s="2">
        <v>7745</v>
      </c>
      <c r="L45" s="2">
        <v>14180</v>
      </c>
      <c r="M45" s="2">
        <v>91553</v>
      </c>
      <c r="N45" s="2">
        <v>591</v>
      </c>
      <c r="O45" s="2">
        <v>609</v>
      </c>
      <c r="P45" s="2">
        <v>6</v>
      </c>
      <c r="Q45" s="2">
        <v>4574</v>
      </c>
      <c r="R45" s="2">
        <v>14508</v>
      </c>
      <c r="S45" s="2">
        <v>58304</v>
      </c>
      <c r="T45" s="2">
        <v>441</v>
      </c>
      <c r="U45" s="2">
        <v>4</v>
      </c>
      <c r="V45" s="2">
        <v>3409</v>
      </c>
      <c r="W45" s="2">
        <v>2881</v>
      </c>
      <c r="X45" s="2">
        <v>24291</v>
      </c>
      <c r="Y45" s="2">
        <v>709</v>
      </c>
      <c r="Z45" s="2"/>
      <c r="AA45" s="2"/>
      <c r="AB45" s="2"/>
      <c r="AC45" s="2"/>
      <c r="AD45" s="2"/>
      <c r="AE45" s="2"/>
    </row>
    <row r="46" spans="1:31" x14ac:dyDescent="0.35">
      <c r="A46" s="1">
        <v>44</v>
      </c>
      <c r="B46" s="2">
        <v>1980</v>
      </c>
      <c r="C46" s="2">
        <v>28</v>
      </c>
      <c r="D46" s="2">
        <v>9178</v>
      </c>
      <c r="E46" s="2">
        <v>144923</v>
      </c>
      <c r="F46" s="2">
        <v>29120</v>
      </c>
      <c r="G46" s="2">
        <v>5</v>
      </c>
      <c r="H46" s="2">
        <v>1039</v>
      </c>
      <c r="I46" s="2">
        <v>412</v>
      </c>
      <c r="J46" s="2">
        <v>8528</v>
      </c>
      <c r="K46" s="2">
        <v>7699</v>
      </c>
      <c r="L46" s="2">
        <v>13705</v>
      </c>
      <c r="M46" s="2">
        <v>87788</v>
      </c>
      <c r="N46" s="2">
        <v>606</v>
      </c>
      <c r="O46" s="2">
        <v>627</v>
      </c>
      <c r="P46" s="2">
        <v>6</v>
      </c>
      <c r="Q46" s="2">
        <v>4530</v>
      </c>
      <c r="R46" s="2">
        <v>14384</v>
      </c>
      <c r="S46" s="2">
        <v>57135</v>
      </c>
      <c r="T46" s="2">
        <v>431</v>
      </c>
      <c r="U46" s="2">
        <v>4</v>
      </c>
      <c r="V46" s="2">
        <v>3346</v>
      </c>
      <c r="W46" s="2">
        <v>2784</v>
      </c>
      <c r="X46" s="2">
        <v>23822</v>
      </c>
      <c r="Y46" s="2">
        <v>652</v>
      </c>
      <c r="Z46" s="2"/>
      <c r="AA46" s="2"/>
      <c r="AB46" s="2"/>
      <c r="AC46" s="2"/>
      <c r="AD46" s="2"/>
      <c r="AE46" s="2"/>
    </row>
    <row r="47" spans="1:31" x14ac:dyDescent="0.35">
      <c r="A47" s="1">
        <v>45</v>
      </c>
      <c r="B47" s="2">
        <v>1979</v>
      </c>
      <c r="C47" s="2">
        <v>28</v>
      </c>
      <c r="D47" s="2">
        <v>8989</v>
      </c>
      <c r="E47" s="2">
        <v>141542</v>
      </c>
      <c r="F47" s="2">
        <v>29219</v>
      </c>
      <c r="G47" s="2">
        <v>4.8</v>
      </c>
      <c r="H47" s="2">
        <v>1071</v>
      </c>
      <c r="I47" s="2">
        <v>474</v>
      </c>
      <c r="J47" s="2">
        <v>8270</v>
      </c>
      <c r="K47" s="2">
        <v>7022</v>
      </c>
      <c r="L47" s="2">
        <v>12979</v>
      </c>
      <c r="M47" s="2">
        <v>80809</v>
      </c>
      <c r="N47" s="2">
        <v>538</v>
      </c>
      <c r="O47" s="2">
        <v>597</v>
      </c>
      <c r="P47" s="2">
        <v>5.8</v>
      </c>
      <c r="Q47" s="2">
        <v>4149</v>
      </c>
      <c r="R47" s="2">
        <v>15183</v>
      </c>
      <c r="S47" s="2">
        <v>60733</v>
      </c>
      <c r="T47" s="2">
        <v>487</v>
      </c>
      <c r="U47" s="2">
        <v>4</v>
      </c>
      <c r="V47" s="2">
        <v>3435</v>
      </c>
      <c r="W47" s="2">
        <v>2870</v>
      </c>
      <c r="X47" s="2">
        <v>24380</v>
      </c>
      <c r="Y47" s="2">
        <v>686</v>
      </c>
      <c r="Z47" s="2"/>
      <c r="AA47" s="2"/>
      <c r="AB47" s="2"/>
      <c r="AC47" s="2"/>
      <c r="AD47" s="2"/>
      <c r="AE47" s="2"/>
    </row>
    <row r="48" spans="1:31" x14ac:dyDescent="0.35">
      <c r="A48" s="1">
        <v>46</v>
      </c>
      <c r="B48" s="2">
        <v>1978</v>
      </c>
      <c r="C48" s="2">
        <v>28</v>
      </c>
      <c r="D48" s="2">
        <v>8213</v>
      </c>
      <c r="E48" s="2">
        <v>134698</v>
      </c>
      <c r="F48" s="2">
        <v>28925</v>
      </c>
      <c r="G48" s="2">
        <v>4.7</v>
      </c>
      <c r="H48" s="2">
        <v>1136</v>
      </c>
      <c r="I48" s="2">
        <v>497</v>
      </c>
      <c r="J48" s="2">
        <v>7908</v>
      </c>
      <c r="K48" s="2">
        <v>6278</v>
      </c>
      <c r="L48" s="2">
        <v>11829</v>
      </c>
      <c r="M48" s="2">
        <v>71158</v>
      </c>
      <c r="N48" s="2">
        <v>468</v>
      </c>
      <c r="O48" s="2">
        <v>639</v>
      </c>
      <c r="P48" s="2">
        <v>5.5</v>
      </c>
      <c r="Q48" s="2">
        <v>3721</v>
      </c>
      <c r="R48" s="2">
        <v>16075</v>
      </c>
      <c r="S48" s="2">
        <v>63540</v>
      </c>
      <c r="T48" s="2">
        <v>454</v>
      </c>
      <c r="U48" s="2">
        <v>4</v>
      </c>
      <c r="V48" s="2">
        <v>3464</v>
      </c>
      <c r="W48" s="2">
        <v>3010</v>
      </c>
      <c r="X48" s="2">
        <v>25860</v>
      </c>
      <c r="Y48" s="2">
        <v>723</v>
      </c>
      <c r="Z48" s="2"/>
      <c r="AA48" s="2"/>
      <c r="AB48" s="2"/>
      <c r="AC48" s="2"/>
      <c r="AD48" s="2"/>
      <c r="AE48" s="2"/>
    </row>
    <row r="49" spans="1:31" x14ac:dyDescent="0.35">
      <c r="A49" s="1">
        <v>47</v>
      </c>
      <c r="B49" s="2">
        <v>1977</v>
      </c>
      <c r="C49" s="2">
        <v>28</v>
      </c>
      <c r="D49" s="2">
        <v>6733</v>
      </c>
      <c r="E49" s="2">
        <v>112020</v>
      </c>
      <c r="F49" s="2">
        <v>25391</v>
      </c>
      <c r="G49" s="2">
        <v>4.4000000000000004</v>
      </c>
      <c r="H49" s="2">
        <v>996</v>
      </c>
      <c r="I49" s="2">
        <v>434</v>
      </c>
      <c r="J49" s="2">
        <v>6620</v>
      </c>
      <c r="K49" s="2">
        <v>5022</v>
      </c>
      <c r="L49" s="2">
        <v>9786</v>
      </c>
      <c r="M49" s="2">
        <v>55620</v>
      </c>
      <c r="N49" s="2">
        <v>388</v>
      </c>
      <c r="O49" s="2">
        <v>562</v>
      </c>
      <c r="P49" s="2">
        <v>5.2</v>
      </c>
      <c r="Q49" s="2">
        <v>3008</v>
      </c>
      <c r="R49" s="2">
        <v>14650</v>
      </c>
      <c r="S49" s="2">
        <v>56400</v>
      </c>
      <c r="T49" s="2">
        <v>352</v>
      </c>
      <c r="U49" s="2">
        <v>3.8</v>
      </c>
      <c r="V49" s="2">
        <v>3092</v>
      </c>
      <c r="W49" s="2">
        <v>2541</v>
      </c>
      <c r="X49" s="2">
        <v>21797</v>
      </c>
      <c r="Y49" s="2">
        <v>520</v>
      </c>
      <c r="Z49" s="2"/>
      <c r="AA49" s="2"/>
      <c r="AB49" s="2"/>
      <c r="AC49" s="2"/>
      <c r="AD49" s="2"/>
      <c r="AE49" s="2"/>
    </row>
    <row r="50" spans="1:31" x14ac:dyDescent="0.35">
      <c r="A50" s="1">
        <v>48</v>
      </c>
      <c r="B50" s="2">
        <v>1976</v>
      </c>
      <c r="C50" s="2">
        <v>28</v>
      </c>
      <c r="D50" s="2">
        <v>7508</v>
      </c>
      <c r="E50" s="2">
        <v>118660</v>
      </c>
      <c r="F50" s="2">
        <v>25745</v>
      </c>
      <c r="G50" s="2">
        <v>4.5999999999999996</v>
      </c>
      <c r="H50" s="2">
        <v>985</v>
      </c>
      <c r="I50" s="2">
        <v>488</v>
      </c>
      <c r="J50" s="2">
        <v>6924</v>
      </c>
      <c r="K50" s="2">
        <v>5351</v>
      </c>
      <c r="L50" s="2">
        <v>10260</v>
      </c>
      <c r="M50" s="2">
        <v>59596</v>
      </c>
      <c r="N50" s="2">
        <v>432</v>
      </c>
      <c r="O50" s="2">
        <v>497</v>
      </c>
      <c r="P50" s="2">
        <v>5.3</v>
      </c>
      <c r="Q50" s="2">
        <v>3187</v>
      </c>
      <c r="R50" s="2">
        <v>14461</v>
      </c>
      <c r="S50" s="2">
        <v>59064</v>
      </c>
      <c r="T50" s="2">
        <v>414</v>
      </c>
      <c r="U50" s="2">
        <v>4.0999999999999996</v>
      </c>
      <c r="V50" s="2">
        <v>3192</v>
      </c>
      <c r="W50" s="2">
        <v>2590</v>
      </c>
      <c r="X50" s="2">
        <v>22129</v>
      </c>
      <c r="Y50" s="2">
        <v>545</v>
      </c>
      <c r="Z50" s="2"/>
      <c r="AA50" s="2"/>
      <c r="AB50" s="2"/>
      <c r="AC50" s="2"/>
      <c r="AD50" s="2"/>
      <c r="AE50" s="2"/>
    </row>
    <row r="51" spans="1:31" x14ac:dyDescent="0.35">
      <c r="A51" s="1">
        <v>49</v>
      </c>
      <c r="B51" s="2">
        <v>1975</v>
      </c>
      <c r="C51" s="2">
        <v>26</v>
      </c>
      <c r="D51" s="2">
        <v>7495</v>
      </c>
      <c r="E51" s="2">
        <v>112216</v>
      </c>
      <c r="F51" s="2">
        <v>24079</v>
      </c>
      <c r="G51" s="2">
        <v>4.7</v>
      </c>
      <c r="H51" s="2">
        <v>948</v>
      </c>
      <c r="I51" s="2">
        <v>415</v>
      </c>
      <c r="J51" s="2">
        <v>6686</v>
      </c>
      <c r="K51" s="2">
        <v>5231</v>
      </c>
      <c r="L51" s="2">
        <v>9973</v>
      </c>
      <c r="M51" s="2">
        <v>59256</v>
      </c>
      <c r="N51" s="2">
        <v>433</v>
      </c>
      <c r="O51" s="2">
        <v>533</v>
      </c>
      <c r="P51" s="2">
        <v>5.4</v>
      </c>
      <c r="Q51" s="2">
        <v>3176</v>
      </c>
      <c r="R51" s="2">
        <v>13199</v>
      </c>
      <c r="S51" s="2">
        <v>52960</v>
      </c>
      <c r="T51" s="2">
        <v>413</v>
      </c>
      <c r="U51" s="2">
        <v>4</v>
      </c>
      <c r="V51" s="2">
        <v>2977</v>
      </c>
      <c r="W51" s="2">
        <v>2209</v>
      </c>
      <c r="X51" s="2">
        <v>18930</v>
      </c>
      <c r="Y51" s="2">
        <v>533</v>
      </c>
      <c r="Z51" s="2"/>
      <c r="AA51" s="2"/>
      <c r="AB51" s="2"/>
      <c r="AC51" s="2"/>
      <c r="AD51" s="2"/>
      <c r="AE51" s="2"/>
    </row>
    <row r="52" spans="1:31" x14ac:dyDescent="0.35">
      <c r="A52" s="1">
        <v>50</v>
      </c>
      <c r="B52" s="2">
        <v>1974</v>
      </c>
      <c r="C52" s="2">
        <v>26</v>
      </c>
      <c r="D52" s="2">
        <v>6618</v>
      </c>
      <c r="E52" s="2">
        <v>104301</v>
      </c>
      <c r="F52" s="2">
        <v>22935</v>
      </c>
      <c r="G52" s="2">
        <v>4.5</v>
      </c>
      <c r="H52" s="2">
        <v>850</v>
      </c>
      <c r="I52" s="2">
        <v>350</v>
      </c>
      <c r="J52" s="2">
        <v>6211</v>
      </c>
      <c r="K52" s="2">
        <v>5041</v>
      </c>
      <c r="L52" s="2">
        <v>9609</v>
      </c>
      <c r="M52" s="2">
        <v>55781</v>
      </c>
      <c r="N52" s="2">
        <v>376</v>
      </c>
      <c r="O52" s="2">
        <v>500</v>
      </c>
      <c r="P52" s="2">
        <v>5.3</v>
      </c>
      <c r="Q52" s="2">
        <v>2950</v>
      </c>
      <c r="R52" s="2">
        <v>12507</v>
      </c>
      <c r="S52" s="2">
        <v>48520</v>
      </c>
      <c r="T52" s="2">
        <v>365</v>
      </c>
      <c r="U52" s="2">
        <v>3.9</v>
      </c>
      <c r="V52" s="2">
        <v>2785</v>
      </c>
      <c r="W52" s="2">
        <v>1984</v>
      </c>
      <c r="X52" s="2">
        <v>17123</v>
      </c>
      <c r="Y52" s="2">
        <v>476</v>
      </c>
      <c r="Z52" s="2"/>
      <c r="AA52" s="2"/>
      <c r="AB52" s="2"/>
      <c r="AC52" s="2"/>
      <c r="AD52" s="2"/>
      <c r="AE52" s="2"/>
    </row>
    <row r="53" spans="1:31" x14ac:dyDescent="0.35">
      <c r="A53" s="1">
        <v>51</v>
      </c>
      <c r="B53" s="2">
        <v>1973</v>
      </c>
      <c r="C53" s="2">
        <v>26</v>
      </c>
      <c r="D53" s="2">
        <v>7081</v>
      </c>
      <c r="E53" s="2">
        <v>103852</v>
      </c>
      <c r="F53" s="2">
        <v>22641</v>
      </c>
      <c r="G53" s="2">
        <v>4.5999999999999996</v>
      </c>
      <c r="H53" s="2">
        <v>886</v>
      </c>
      <c r="I53" s="2">
        <v>416</v>
      </c>
      <c r="J53" s="2">
        <v>6032</v>
      </c>
      <c r="K53" s="2">
        <v>4603</v>
      </c>
      <c r="L53" s="2">
        <v>8845</v>
      </c>
      <c r="M53" s="2">
        <v>51298</v>
      </c>
      <c r="N53" s="2">
        <v>378</v>
      </c>
      <c r="O53" s="2">
        <v>470</v>
      </c>
      <c r="P53" s="2">
        <v>5.3</v>
      </c>
      <c r="Q53" s="2">
        <v>2706</v>
      </c>
      <c r="R53" s="2">
        <v>12936</v>
      </c>
      <c r="S53" s="2">
        <v>52554</v>
      </c>
      <c r="T53" s="2">
        <v>330</v>
      </c>
      <c r="U53" s="2">
        <v>4.0999999999999996</v>
      </c>
      <c r="V53" s="2">
        <v>2890</v>
      </c>
      <c r="W53" s="2">
        <v>1847</v>
      </c>
      <c r="X53" s="2">
        <v>17271</v>
      </c>
      <c r="Y53" s="2">
        <v>436</v>
      </c>
      <c r="Z53" s="2"/>
      <c r="AA53" s="2"/>
      <c r="AB53" s="2"/>
      <c r="AC53" s="2"/>
      <c r="AD53" s="2"/>
      <c r="AE53" s="2"/>
    </row>
    <row r="54" spans="1:31" x14ac:dyDescent="0.35">
      <c r="A54" s="1">
        <v>52</v>
      </c>
      <c r="B54" s="2">
        <v>1972</v>
      </c>
      <c r="C54" s="2">
        <v>26</v>
      </c>
      <c r="D54" s="2">
        <v>7372</v>
      </c>
      <c r="E54" s="2">
        <v>106079</v>
      </c>
      <c r="F54" s="2">
        <v>22028</v>
      </c>
      <c r="G54" s="2">
        <v>4.8</v>
      </c>
      <c r="H54" s="2">
        <v>852</v>
      </c>
      <c r="I54" s="2">
        <v>372</v>
      </c>
      <c r="J54" s="2">
        <v>6100</v>
      </c>
      <c r="K54" s="2">
        <v>4659</v>
      </c>
      <c r="L54" s="2">
        <v>9011</v>
      </c>
      <c r="M54" s="2">
        <v>55355</v>
      </c>
      <c r="N54" s="2">
        <v>404</v>
      </c>
      <c r="O54" s="2">
        <v>480</v>
      </c>
      <c r="P54" s="2">
        <v>5.7</v>
      </c>
      <c r="Q54" s="2">
        <v>2822</v>
      </c>
      <c r="R54" s="2">
        <v>12256</v>
      </c>
      <c r="S54" s="2">
        <v>50724</v>
      </c>
      <c r="T54" s="2">
        <v>364</v>
      </c>
      <c r="U54" s="2">
        <v>4.0999999999999996</v>
      </c>
      <c r="V54" s="2">
        <v>2799</v>
      </c>
      <c r="W54" s="2">
        <v>1856</v>
      </c>
      <c r="X54" s="2">
        <v>17242</v>
      </c>
      <c r="Y54" s="2">
        <v>479</v>
      </c>
      <c r="Z54" s="2"/>
      <c r="AA54" s="2"/>
      <c r="AB54" s="2"/>
      <c r="AC54" s="2"/>
      <c r="AD54" s="2"/>
      <c r="AE54" s="2"/>
    </row>
    <row r="55" spans="1:31" x14ac:dyDescent="0.35">
      <c r="A55" s="1">
        <v>53</v>
      </c>
      <c r="B55" s="2">
        <v>1971</v>
      </c>
      <c r="C55" s="2">
        <v>26</v>
      </c>
      <c r="D55" s="2">
        <v>7048</v>
      </c>
      <c r="E55" s="2">
        <v>104049</v>
      </c>
      <c r="F55" s="2">
        <v>21956</v>
      </c>
      <c r="G55" s="2">
        <v>4.7</v>
      </c>
      <c r="H55" s="2">
        <v>950</v>
      </c>
      <c r="I55" s="2">
        <v>406</v>
      </c>
      <c r="J55" s="2">
        <v>5891</v>
      </c>
      <c r="K55" s="2">
        <v>4788</v>
      </c>
      <c r="L55" s="2">
        <v>9412</v>
      </c>
      <c r="M55" s="2">
        <v>56682</v>
      </c>
      <c r="N55" s="2">
        <v>389</v>
      </c>
      <c r="O55" s="2">
        <v>544</v>
      </c>
      <c r="P55" s="2">
        <v>5.6</v>
      </c>
      <c r="Q55" s="2">
        <v>2862</v>
      </c>
      <c r="R55" s="2">
        <v>11776</v>
      </c>
      <c r="S55" s="2">
        <v>47367</v>
      </c>
      <c r="T55" s="2">
        <v>333</v>
      </c>
      <c r="U55" s="2">
        <v>4</v>
      </c>
      <c r="V55" s="2">
        <v>2575</v>
      </c>
      <c r="W55" s="2">
        <v>1970</v>
      </c>
      <c r="X55" s="2">
        <v>19529</v>
      </c>
      <c r="Y55" s="2">
        <v>454</v>
      </c>
      <c r="Z55" s="2"/>
      <c r="AA55" s="2"/>
      <c r="AB55" s="2"/>
      <c r="AC55" s="2"/>
      <c r="AD55" s="2"/>
      <c r="AE55" s="2"/>
    </row>
    <row r="56" spans="1:31" x14ac:dyDescent="0.35">
      <c r="A56" s="1">
        <v>54</v>
      </c>
      <c r="B56" s="2">
        <v>1970</v>
      </c>
      <c r="C56" s="2">
        <v>26</v>
      </c>
      <c r="D56" s="2">
        <v>7010</v>
      </c>
      <c r="E56" s="2">
        <v>102565</v>
      </c>
      <c r="F56" s="2">
        <v>22100</v>
      </c>
      <c r="G56" s="2">
        <v>4.5999999999999996</v>
      </c>
      <c r="H56" s="2">
        <v>883</v>
      </c>
      <c r="I56" s="2">
        <v>373</v>
      </c>
      <c r="J56" s="2">
        <v>5749</v>
      </c>
      <c r="K56" s="2">
        <v>5008</v>
      </c>
      <c r="L56" s="2">
        <v>9796</v>
      </c>
      <c r="M56" s="2">
        <v>58745</v>
      </c>
      <c r="N56" s="2">
        <v>427</v>
      </c>
      <c r="O56" s="2">
        <v>510</v>
      </c>
      <c r="P56" s="2">
        <v>5.5</v>
      </c>
      <c r="Q56" s="2">
        <v>2972</v>
      </c>
      <c r="R56" s="2">
        <v>11432</v>
      </c>
      <c r="S56" s="2">
        <v>43820</v>
      </c>
      <c r="T56" s="2">
        <v>293</v>
      </c>
      <c r="U56" s="2">
        <v>3.8</v>
      </c>
      <c r="V56" s="2">
        <v>2287</v>
      </c>
      <c r="W56" s="2">
        <v>2078</v>
      </c>
      <c r="X56" s="2">
        <v>21811</v>
      </c>
      <c r="Y56" s="2">
        <v>490</v>
      </c>
      <c r="Z56" s="2"/>
      <c r="AA56" s="2"/>
      <c r="AB56" s="2"/>
      <c r="AC56" s="2"/>
      <c r="AD56" s="2"/>
      <c r="AE56" s="2"/>
    </row>
    <row r="57" spans="1:31" x14ac:dyDescent="0.35">
      <c r="A57" s="1">
        <v>55</v>
      </c>
      <c r="B57" s="2">
        <v>1969</v>
      </c>
      <c r="C57" s="2">
        <v>16</v>
      </c>
      <c r="D57" s="2">
        <v>4682</v>
      </c>
      <c r="E57" s="2">
        <v>67072</v>
      </c>
      <c r="F57" s="2">
        <v>13737</v>
      </c>
      <c r="G57" s="2">
        <v>4.9000000000000004</v>
      </c>
      <c r="H57" s="2">
        <v>531</v>
      </c>
      <c r="I57" s="2">
        <v>220</v>
      </c>
      <c r="J57" s="2">
        <v>3805</v>
      </c>
      <c r="K57" s="2">
        <v>3340</v>
      </c>
      <c r="L57" s="2">
        <v>6345</v>
      </c>
      <c r="M57" s="2">
        <v>39755</v>
      </c>
      <c r="N57" s="2">
        <v>323</v>
      </c>
      <c r="O57" s="2">
        <v>311</v>
      </c>
      <c r="P57" s="2">
        <v>5.8</v>
      </c>
      <c r="Q57" s="2">
        <v>2000</v>
      </c>
      <c r="R57" s="2">
        <v>6831</v>
      </c>
      <c r="S57" s="2">
        <v>27317</v>
      </c>
      <c r="T57" s="2">
        <v>197</v>
      </c>
      <c r="U57" s="2">
        <v>4</v>
      </c>
      <c r="V57" s="2">
        <v>1500</v>
      </c>
      <c r="W57" s="2">
        <v>1180</v>
      </c>
      <c r="X57" s="2">
        <v>12207</v>
      </c>
      <c r="Y57" s="2">
        <v>305</v>
      </c>
      <c r="Z57" s="2"/>
      <c r="AA57" s="2"/>
      <c r="AB57" s="2"/>
      <c r="AC57" s="2"/>
      <c r="AD57" s="2"/>
      <c r="AE57" s="2"/>
    </row>
    <row r="58" spans="1:31" x14ac:dyDescent="0.35">
      <c r="A58" s="1">
        <v>56</v>
      </c>
      <c r="B58" s="2">
        <v>1968</v>
      </c>
      <c r="C58" s="2">
        <v>16</v>
      </c>
      <c r="D58" s="2">
        <v>4592</v>
      </c>
      <c r="E58" s="2">
        <v>66153</v>
      </c>
      <c r="F58" s="2">
        <v>13600</v>
      </c>
      <c r="G58" s="2">
        <v>4.9000000000000004</v>
      </c>
      <c r="H58" s="2">
        <v>555</v>
      </c>
      <c r="I58" s="2">
        <v>228</v>
      </c>
      <c r="J58" s="2">
        <v>3775</v>
      </c>
      <c r="K58" s="2">
        <v>3093</v>
      </c>
      <c r="L58" s="2">
        <v>5997</v>
      </c>
      <c r="M58" s="2">
        <v>37751</v>
      </c>
      <c r="N58" s="2">
        <v>307</v>
      </c>
      <c r="O58" s="2">
        <v>327</v>
      </c>
      <c r="P58" s="2">
        <v>5.8</v>
      </c>
      <c r="Q58" s="2">
        <v>1875</v>
      </c>
      <c r="R58" s="2">
        <v>7059</v>
      </c>
      <c r="S58" s="2">
        <v>28402</v>
      </c>
      <c r="T58" s="2">
        <v>201</v>
      </c>
      <c r="U58" s="2">
        <v>4</v>
      </c>
      <c r="V58" s="2">
        <v>1599</v>
      </c>
      <c r="W58" s="2">
        <v>1154</v>
      </c>
      <c r="X58" s="2">
        <v>11756</v>
      </c>
      <c r="Y58" s="2">
        <v>301</v>
      </c>
      <c r="Z58" s="2"/>
      <c r="AA58" s="2"/>
      <c r="AB58" s="2"/>
      <c r="AC58" s="2"/>
      <c r="AD58" s="2"/>
      <c r="AE58" s="2"/>
    </row>
    <row r="59" spans="1:31" x14ac:dyDescent="0.35">
      <c r="A59" s="1">
        <v>57</v>
      </c>
      <c r="B59" s="2">
        <v>1967</v>
      </c>
      <c r="C59" s="2">
        <v>16</v>
      </c>
      <c r="D59" s="2">
        <v>4894</v>
      </c>
      <c r="E59" s="2">
        <v>67150</v>
      </c>
      <c r="F59" s="2">
        <v>13868</v>
      </c>
      <c r="G59" s="2">
        <v>4.8</v>
      </c>
      <c r="H59" s="2">
        <v>581</v>
      </c>
      <c r="I59" s="2">
        <v>215</v>
      </c>
      <c r="J59" s="2">
        <v>3817</v>
      </c>
      <c r="K59" s="2">
        <v>3292</v>
      </c>
      <c r="L59" s="2">
        <v>6451</v>
      </c>
      <c r="M59" s="2">
        <v>40219</v>
      </c>
      <c r="N59" s="2">
        <v>324</v>
      </c>
      <c r="O59" s="2">
        <v>366</v>
      </c>
      <c r="P59" s="2">
        <v>5.7</v>
      </c>
      <c r="Q59" s="2">
        <v>1971</v>
      </c>
      <c r="R59" s="2">
        <v>6868</v>
      </c>
      <c r="S59" s="2">
        <v>26931</v>
      </c>
      <c r="T59" s="2">
        <v>219</v>
      </c>
      <c r="U59" s="2">
        <v>3.9</v>
      </c>
      <c r="V59" s="2">
        <v>1529</v>
      </c>
      <c r="W59" s="2">
        <v>1211</v>
      </c>
      <c r="X59" s="2">
        <v>12462</v>
      </c>
      <c r="Y59" s="2">
        <v>317</v>
      </c>
      <c r="Z59" s="2"/>
      <c r="AA59" s="2"/>
      <c r="AB59" s="2"/>
      <c r="AC59" s="2"/>
      <c r="AD59" s="2"/>
      <c r="AE59" s="2"/>
    </row>
    <row r="60" spans="1:31" x14ac:dyDescent="0.35">
      <c r="A60" s="1">
        <v>58</v>
      </c>
      <c r="B60" s="2">
        <v>1966</v>
      </c>
      <c r="C60" s="2">
        <v>15</v>
      </c>
      <c r="D60" s="2">
        <v>4562</v>
      </c>
      <c r="E60" s="2">
        <v>62837</v>
      </c>
      <c r="F60" s="2">
        <v>13208</v>
      </c>
      <c r="G60" s="2">
        <v>4.8</v>
      </c>
      <c r="H60" s="2">
        <v>537</v>
      </c>
      <c r="I60" s="2">
        <v>219</v>
      </c>
      <c r="J60" s="2">
        <v>3583</v>
      </c>
      <c r="K60" s="2">
        <v>3149</v>
      </c>
      <c r="L60" s="2">
        <v>6108</v>
      </c>
      <c r="M60" s="2">
        <v>37436</v>
      </c>
      <c r="N60" s="2">
        <v>280</v>
      </c>
      <c r="O60" s="2">
        <v>318</v>
      </c>
      <c r="P60" s="2">
        <v>5.6</v>
      </c>
      <c r="Q60" s="2">
        <v>1859</v>
      </c>
      <c r="R60" s="2">
        <v>6509</v>
      </c>
      <c r="S60" s="2">
        <v>25401</v>
      </c>
      <c r="T60" s="2">
        <v>200</v>
      </c>
      <c r="U60" s="2">
        <v>3.9</v>
      </c>
      <c r="V60" s="2">
        <v>1428</v>
      </c>
      <c r="W60" s="2">
        <v>1065</v>
      </c>
      <c r="X60" s="2">
        <v>10600</v>
      </c>
      <c r="Y60" s="2">
        <v>296</v>
      </c>
      <c r="Z60" s="2"/>
      <c r="AA60" s="2"/>
      <c r="AB60" s="2"/>
      <c r="AC60" s="2"/>
      <c r="AD60" s="2"/>
      <c r="AE60" s="2"/>
    </row>
    <row r="61" spans="1:31" x14ac:dyDescent="0.35">
      <c r="A61" s="1">
        <v>59</v>
      </c>
      <c r="B61" s="2">
        <v>1965</v>
      </c>
      <c r="C61" s="2">
        <v>14</v>
      </c>
      <c r="D61" s="2">
        <v>4520</v>
      </c>
      <c r="E61" s="2">
        <v>59682</v>
      </c>
      <c r="F61" s="2">
        <v>11960</v>
      </c>
      <c r="G61" s="2">
        <v>5</v>
      </c>
      <c r="H61" s="2">
        <v>505</v>
      </c>
      <c r="I61" s="2">
        <v>228</v>
      </c>
      <c r="J61" s="2">
        <v>3368</v>
      </c>
      <c r="K61" s="2">
        <v>2774</v>
      </c>
      <c r="L61" s="2">
        <v>5407</v>
      </c>
      <c r="M61" s="2">
        <v>36028</v>
      </c>
      <c r="N61" s="2">
        <v>307</v>
      </c>
      <c r="O61" s="2">
        <v>277</v>
      </c>
      <c r="P61" s="2">
        <v>6.1</v>
      </c>
      <c r="Q61" s="2">
        <v>1739</v>
      </c>
      <c r="R61" s="2">
        <v>6031</v>
      </c>
      <c r="S61" s="2">
        <v>23654</v>
      </c>
      <c r="T61" s="2">
        <v>197</v>
      </c>
      <c r="U61" s="2">
        <v>3.9</v>
      </c>
      <c r="V61" s="2">
        <v>1342</v>
      </c>
      <c r="W61" s="2">
        <v>946</v>
      </c>
      <c r="X61" s="2">
        <v>9320</v>
      </c>
      <c r="Y61" s="2">
        <v>287</v>
      </c>
      <c r="Z61" s="2"/>
      <c r="AA61" s="2"/>
      <c r="AB61" s="2"/>
      <c r="AC61" s="2"/>
      <c r="AD61" s="2"/>
      <c r="AE61" s="2"/>
    </row>
    <row r="62" spans="1:31" x14ac:dyDescent="0.35">
      <c r="A62" s="1">
        <v>60</v>
      </c>
      <c r="B62" s="2">
        <v>1964</v>
      </c>
      <c r="C62" s="2">
        <v>14</v>
      </c>
      <c r="D62" s="2">
        <v>4319</v>
      </c>
      <c r="E62" s="2">
        <v>58330</v>
      </c>
      <c r="F62" s="2">
        <v>12118</v>
      </c>
      <c r="G62" s="2">
        <v>4.8</v>
      </c>
      <c r="H62" s="2">
        <v>496</v>
      </c>
      <c r="I62" s="2">
        <v>234</v>
      </c>
      <c r="J62" s="2">
        <v>3332</v>
      </c>
      <c r="K62" s="2">
        <v>2794</v>
      </c>
      <c r="L62" s="2">
        <v>5437</v>
      </c>
      <c r="M62" s="2">
        <v>34034</v>
      </c>
      <c r="N62" s="2">
        <v>278</v>
      </c>
      <c r="O62" s="2">
        <v>262</v>
      </c>
      <c r="P62" s="2">
        <v>5.6</v>
      </c>
      <c r="Q62" s="2">
        <v>1722</v>
      </c>
      <c r="R62" s="2">
        <v>6080</v>
      </c>
      <c r="S62" s="2">
        <v>24296</v>
      </c>
      <c r="T62" s="2">
        <v>194</v>
      </c>
      <c r="U62" s="2">
        <v>4</v>
      </c>
      <c r="V62" s="2">
        <v>1345</v>
      </c>
      <c r="W62" s="2">
        <v>995</v>
      </c>
      <c r="X62" s="2">
        <v>9747</v>
      </c>
      <c r="Y62" s="2">
        <v>265</v>
      </c>
      <c r="Z62" s="2"/>
      <c r="AA62" s="2"/>
      <c r="AB62" s="2"/>
      <c r="AC62" s="2"/>
      <c r="AD62" s="2"/>
      <c r="AE62" s="2"/>
    </row>
    <row r="63" spans="1:31" x14ac:dyDescent="0.35">
      <c r="A63" s="1">
        <v>61</v>
      </c>
      <c r="B63" s="2">
        <v>1963</v>
      </c>
      <c r="C63" s="2">
        <v>14</v>
      </c>
      <c r="D63" s="2">
        <v>4308</v>
      </c>
      <c r="E63" s="2">
        <v>61178</v>
      </c>
      <c r="F63" s="2">
        <v>12032</v>
      </c>
      <c r="G63" s="2">
        <v>5.0999999999999996</v>
      </c>
      <c r="H63" s="2">
        <v>526</v>
      </c>
      <c r="I63" s="2">
        <v>224</v>
      </c>
      <c r="J63" s="2">
        <v>3368</v>
      </c>
      <c r="K63" s="2">
        <v>2791</v>
      </c>
      <c r="L63" s="2">
        <v>5415</v>
      </c>
      <c r="M63" s="2">
        <v>36406</v>
      </c>
      <c r="N63" s="2">
        <v>302</v>
      </c>
      <c r="O63" s="2">
        <v>302</v>
      </c>
      <c r="P63" s="2">
        <v>6.1</v>
      </c>
      <c r="Q63" s="2">
        <v>1745</v>
      </c>
      <c r="R63" s="2">
        <v>6112</v>
      </c>
      <c r="S63" s="2">
        <v>24772</v>
      </c>
      <c r="T63" s="2">
        <v>190</v>
      </c>
      <c r="U63" s="2">
        <v>4.0999999999999996</v>
      </c>
      <c r="V63" s="2">
        <v>1393</v>
      </c>
      <c r="W63" s="2">
        <v>894</v>
      </c>
      <c r="X63" s="2">
        <v>9001</v>
      </c>
      <c r="Y63" s="2">
        <v>230</v>
      </c>
      <c r="Z63" s="2"/>
      <c r="AA63" s="2"/>
      <c r="AB63" s="2"/>
      <c r="AC63" s="2"/>
      <c r="AD63" s="2"/>
      <c r="AE63" s="2"/>
    </row>
    <row r="64" spans="1:31" x14ac:dyDescent="0.35">
      <c r="A64" s="1">
        <v>62</v>
      </c>
      <c r="B64" s="2">
        <v>1962</v>
      </c>
      <c r="C64" s="2">
        <v>14</v>
      </c>
      <c r="D64" s="2">
        <v>4373</v>
      </c>
      <c r="E64" s="2">
        <v>62669</v>
      </c>
      <c r="F64" s="2">
        <v>11420</v>
      </c>
      <c r="G64" s="2">
        <v>5.5</v>
      </c>
      <c r="H64" s="2">
        <v>560</v>
      </c>
      <c r="I64" s="2">
        <v>235</v>
      </c>
      <c r="J64" s="2">
        <v>3436</v>
      </c>
      <c r="K64" s="2">
        <v>2854</v>
      </c>
      <c r="L64" s="2">
        <v>5356</v>
      </c>
      <c r="M64" s="2">
        <v>37987</v>
      </c>
      <c r="N64" s="2">
        <v>300</v>
      </c>
      <c r="O64" s="2">
        <v>325</v>
      </c>
      <c r="P64" s="2">
        <v>7.1</v>
      </c>
      <c r="Q64" s="2">
        <v>1814</v>
      </c>
      <c r="R64" s="2">
        <v>6064</v>
      </c>
      <c r="S64" s="2">
        <v>24682</v>
      </c>
      <c r="T64" s="2">
        <v>213</v>
      </c>
      <c r="U64" s="2">
        <v>4.0999999999999996</v>
      </c>
      <c r="V64" s="2">
        <v>1403</v>
      </c>
      <c r="W64" s="2">
        <v>832</v>
      </c>
      <c r="X64" s="2">
        <v>8683</v>
      </c>
      <c r="Y64" s="2">
        <v>219</v>
      </c>
      <c r="Z64" s="2"/>
      <c r="AA64" s="2"/>
      <c r="AB64" s="2"/>
      <c r="AC64" s="2"/>
      <c r="AD64" s="2"/>
      <c r="AE64" s="2"/>
    </row>
    <row r="65" spans="1:31" x14ac:dyDescent="0.35">
      <c r="A65" s="1">
        <v>63</v>
      </c>
      <c r="B65" s="2">
        <v>1961</v>
      </c>
      <c r="C65" s="2">
        <v>14</v>
      </c>
      <c r="D65" s="2">
        <v>4215</v>
      </c>
      <c r="E65" s="2">
        <v>61139</v>
      </c>
      <c r="F65" s="2">
        <v>11398</v>
      </c>
      <c r="G65" s="2">
        <v>5.4</v>
      </c>
      <c r="H65" s="2">
        <v>561</v>
      </c>
      <c r="I65" s="2">
        <v>229</v>
      </c>
      <c r="J65" s="2">
        <v>3396</v>
      </c>
      <c r="K65" s="2">
        <v>2759</v>
      </c>
      <c r="L65" s="2">
        <v>5292</v>
      </c>
      <c r="M65" s="2">
        <v>35373</v>
      </c>
      <c r="N65" s="2">
        <v>285</v>
      </c>
      <c r="O65" s="2">
        <v>332</v>
      </c>
      <c r="P65" s="2">
        <v>6.7</v>
      </c>
      <c r="Q65" s="2">
        <v>1776</v>
      </c>
      <c r="R65" s="2">
        <v>6106</v>
      </c>
      <c r="S65" s="2">
        <v>25766</v>
      </c>
      <c r="T65" s="2">
        <v>205</v>
      </c>
      <c r="U65" s="2">
        <v>4.2</v>
      </c>
      <c r="V65" s="2">
        <v>1427</v>
      </c>
      <c r="W65" s="2">
        <v>823</v>
      </c>
      <c r="X65" s="2">
        <v>7926</v>
      </c>
      <c r="Y65" s="2">
        <v>193</v>
      </c>
      <c r="Z65" s="2"/>
      <c r="AA65" s="2"/>
      <c r="AB65" s="2"/>
      <c r="AC65" s="2"/>
      <c r="AD65" s="2"/>
      <c r="AE65" s="2"/>
    </row>
    <row r="66" spans="1:31" x14ac:dyDescent="0.35">
      <c r="A66" s="1">
        <v>64</v>
      </c>
      <c r="B66" s="2">
        <v>1960</v>
      </c>
      <c r="C66" s="2">
        <v>13</v>
      </c>
      <c r="D66" s="2">
        <v>3363</v>
      </c>
      <c r="E66" s="2">
        <v>47385</v>
      </c>
      <c r="F66" s="2">
        <v>9205</v>
      </c>
      <c r="G66" s="2">
        <v>5.0999999999999996</v>
      </c>
      <c r="H66" s="2">
        <v>446</v>
      </c>
      <c r="I66" s="2">
        <v>172</v>
      </c>
      <c r="J66" s="2">
        <v>2618</v>
      </c>
      <c r="K66" s="2">
        <v>2064</v>
      </c>
      <c r="L66" s="2">
        <v>4114</v>
      </c>
      <c r="M66" s="2">
        <v>26618</v>
      </c>
      <c r="N66" s="2">
        <v>221</v>
      </c>
      <c r="O66" s="2">
        <v>274</v>
      </c>
      <c r="P66" s="2">
        <v>6.5</v>
      </c>
      <c r="Q66" s="2">
        <v>1297</v>
      </c>
      <c r="R66" s="2">
        <v>5091</v>
      </c>
      <c r="S66" s="2">
        <v>20767</v>
      </c>
      <c r="T66" s="2">
        <v>161</v>
      </c>
      <c r="U66" s="2">
        <v>4.0999999999999996</v>
      </c>
      <c r="V66" s="2">
        <v>1127</v>
      </c>
      <c r="W66" s="2">
        <v>785</v>
      </c>
      <c r="X66" s="2">
        <v>7657</v>
      </c>
      <c r="Y66" s="2">
        <v>194</v>
      </c>
      <c r="Z66" s="2"/>
      <c r="AA66" s="2"/>
      <c r="AB66" s="2"/>
      <c r="AC66" s="2"/>
      <c r="AD66" s="2"/>
      <c r="AE66" s="2"/>
    </row>
    <row r="67" spans="1:31" x14ac:dyDescent="0.35">
      <c r="A67" s="1">
        <v>65</v>
      </c>
      <c r="B67" s="2">
        <v>1959</v>
      </c>
      <c r="C67" s="2">
        <v>12</v>
      </c>
      <c r="D67" s="2">
        <v>3072</v>
      </c>
      <c r="E67" s="2">
        <v>45141</v>
      </c>
      <c r="F67" s="2">
        <v>8615</v>
      </c>
      <c r="G67" s="2">
        <v>5.2</v>
      </c>
      <c r="H67" s="2">
        <v>406</v>
      </c>
      <c r="I67" s="2">
        <v>185</v>
      </c>
      <c r="J67" s="2">
        <v>2503</v>
      </c>
      <c r="K67" s="2">
        <v>1858</v>
      </c>
      <c r="L67" s="2">
        <v>3714</v>
      </c>
      <c r="M67" s="2">
        <v>24452</v>
      </c>
      <c r="N67" s="2">
        <v>197</v>
      </c>
      <c r="O67" s="2">
        <v>221</v>
      </c>
      <c r="P67" s="2">
        <v>6.6</v>
      </c>
      <c r="Q67" s="2">
        <v>1222</v>
      </c>
      <c r="R67" s="2">
        <v>4901</v>
      </c>
      <c r="S67" s="2">
        <v>20689</v>
      </c>
      <c r="T67" s="2">
        <v>159</v>
      </c>
      <c r="U67" s="2">
        <v>4.2</v>
      </c>
      <c r="V67" s="2">
        <v>1096</v>
      </c>
      <c r="W67" s="2">
        <v>641</v>
      </c>
      <c r="X67" s="2">
        <v>5842</v>
      </c>
      <c r="Y67" s="2">
        <v>185</v>
      </c>
      <c r="Z67" s="2"/>
      <c r="AA67" s="2"/>
      <c r="AB67" s="2"/>
      <c r="AC67" s="2"/>
      <c r="AD67" s="2"/>
      <c r="AE67" s="2"/>
    </row>
    <row r="68" spans="1:31" x14ac:dyDescent="0.35">
      <c r="A68" s="1">
        <v>66</v>
      </c>
      <c r="B68" s="2">
        <v>1958</v>
      </c>
      <c r="C68" s="2">
        <v>12</v>
      </c>
      <c r="D68" s="2">
        <v>3253</v>
      </c>
      <c r="E68" s="2">
        <v>46310</v>
      </c>
      <c r="F68" s="2">
        <v>8756</v>
      </c>
      <c r="G68" s="2">
        <v>5.3</v>
      </c>
      <c r="H68" s="2">
        <v>446</v>
      </c>
      <c r="I68" s="2">
        <v>203</v>
      </c>
      <c r="J68" s="2">
        <v>2526</v>
      </c>
      <c r="K68" s="2">
        <v>1953</v>
      </c>
      <c r="L68" s="2">
        <v>3951</v>
      </c>
      <c r="M68" s="2">
        <v>25972</v>
      </c>
      <c r="N68" s="2">
        <v>211</v>
      </c>
      <c r="O68" s="2">
        <v>243</v>
      </c>
      <c r="P68" s="2">
        <v>6.6</v>
      </c>
      <c r="Q68" s="2">
        <v>1226</v>
      </c>
      <c r="R68" s="2">
        <v>4805</v>
      </c>
      <c r="S68" s="2">
        <v>20338</v>
      </c>
      <c r="T68" s="2">
        <v>176</v>
      </c>
      <c r="U68" s="2">
        <v>4.2</v>
      </c>
      <c r="V68" s="2">
        <v>1123</v>
      </c>
      <c r="W68" s="2">
        <v>707</v>
      </c>
      <c r="X68" s="2">
        <v>6931</v>
      </c>
      <c r="Y68" s="2">
        <v>177</v>
      </c>
      <c r="Z68" s="2"/>
      <c r="AA68" s="2"/>
      <c r="AB68" s="2"/>
      <c r="AC68" s="2"/>
      <c r="AD68" s="2"/>
      <c r="AE68" s="2"/>
    </row>
    <row r="69" spans="1:31" x14ac:dyDescent="0.35">
      <c r="A69" s="1">
        <v>67</v>
      </c>
      <c r="B69" s="2">
        <v>1957</v>
      </c>
      <c r="C69" s="2">
        <v>12</v>
      </c>
      <c r="D69" s="2">
        <v>2850</v>
      </c>
      <c r="E69" s="2">
        <v>42207</v>
      </c>
      <c r="F69" s="2">
        <v>8491</v>
      </c>
      <c r="G69" s="2">
        <v>5</v>
      </c>
      <c r="H69" s="2">
        <v>413</v>
      </c>
      <c r="I69" s="2">
        <v>182</v>
      </c>
      <c r="J69" s="2">
        <v>2343</v>
      </c>
      <c r="K69" s="2">
        <v>1685</v>
      </c>
      <c r="L69" s="2">
        <v>3339</v>
      </c>
      <c r="M69" s="2">
        <v>22092</v>
      </c>
      <c r="N69" s="2">
        <v>170</v>
      </c>
      <c r="O69" s="2">
        <v>231</v>
      </c>
      <c r="P69" s="2">
        <v>6.6</v>
      </c>
      <c r="Q69" s="2">
        <v>1098</v>
      </c>
      <c r="R69" s="2">
        <v>5152</v>
      </c>
      <c r="S69" s="2">
        <v>20115</v>
      </c>
      <c r="T69" s="2">
        <v>159</v>
      </c>
      <c r="U69" s="2">
        <v>3.9</v>
      </c>
      <c r="V69" s="2">
        <v>1063</v>
      </c>
      <c r="W69" s="2">
        <v>701</v>
      </c>
      <c r="X69" s="2">
        <v>6766</v>
      </c>
      <c r="Y69" s="2">
        <v>182</v>
      </c>
      <c r="Z69" s="2"/>
      <c r="AA69" s="2"/>
      <c r="AB69" s="2"/>
      <c r="AC69" s="2"/>
      <c r="AD69" s="2"/>
      <c r="AE69" s="2"/>
    </row>
    <row r="70" spans="1:31" x14ac:dyDescent="0.35">
      <c r="A70" s="1">
        <v>68</v>
      </c>
      <c r="B70" s="2">
        <v>1956</v>
      </c>
      <c r="C70" s="2">
        <v>12</v>
      </c>
      <c r="D70" s="2">
        <v>2935</v>
      </c>
      <c r="E70" s="2">
        <v>43664</v>
      </c>
      <c r="F70" s="2">
        <v>8735</v>
      </c>
      <c r="G70" s="2">
        <v>5</v>
      </c>
      <c r="H70" s="2">
        <v>400</v>
      </c>
      <c r="I70" s="2">
        <v>160</v>
      </c>
      <c r="J70" s="2">
        <v>2474</v>
      </c>
      <c r="K70" s="2">
        <v>1656</v>
      </c>
      <c r="L70" s="2">
        <v>3282</v>
      </c>
      <c r="M70" s="2">
        <v>21251</v>
      </c>
      <c r="N70" s="2">
        <v>162</v>
      </c>
      <c r="O70" s="2">
        <v>240</v>
      </c>
      <c r="P70" s="2">
        <v>6.5</v>
      </c>
      <c r="Q70" s="2">
        <v>1068</v>
      </c>
      <c r="R70" s="2">
        <v>5453</v>
      </c>
      <c r="S70" s="2">
        <v>22413</v>
      </c>
      <c r="T70" s="2">
        <v>179</v>
      </c>
      <c r="U70" s="2">
        <v>4.0999999999999996</v>
      </c>
      <c r="V70" s="2">
        <v>1239</v>
      </c>
      <c r="W70" s="2">
        <v>701</v>
      </c>
      <c r="X70" s="2">
        <v>6362</v>
      </c>
      <c r="Y70" s="2">
        <v>167</v>
      </c>
      <c r="Z70" s="2"/>
      <c r="AA70" s="2"/>
      <c r="AB70" s="2"/>
      <c r="AC70" s="2"/>
      <c r="AD70" s="2"/>
      <c r="AE70" s="2"/>
    </row>
    <row r="71" spans="1:31" x14ac:dyDescent="0.35">
      <c r="A71" s="1">
        <v>69</v>
      </c>
      <c r="B71" s="2">
        <v>1955</v>
      </c>
      <c r="C71" s="2">
        <v>12</v>
      </c>
      <c r="D71" s="2">
        <v>3001</v>
      </c>
      <c r="E71" s="2">
        <v>44186</v>
      </c>
      <c r="F71" s="2">
        <v>9125</v>
      </c>
      <c r="G71" s="2">
        <v>4.8</v>
      </c>
      <c r="H71" s="2">
        <v>469</v>
      </c>
      <c r="I71" s="2">
        <v>211</v>
      </c>
      <c r="J71" s="2">
        <v>2501</v>
      </c>
      <c r="K71" s="2">
        <v>1829</v>
      </c>
      <c r="L71" s="2">
        <v>3820</v>
      </c>
      <c r="M71" s="2">
        <v>23009</v>
      </c>
      <c r="N71" s="2">
        <v>180</v>
      </c>
      <c r="O71" s="2">
        <v>258</v>
      </c>
      <c r="P71" s="2">
        <v>6</v>
      </c>
      <c r="Q71" s="2">
        <v>1154</v>
      </c>
      <c r="R71" s="2">
        <v>5305</v>
      </c>
      <c r="S71" s="2">
        <v>21177</v>
      </c>
      <c r="T71" s="2">
        <v>166</v>
      </c>
      <c r="U71" s="2">
        <v>4</v>
      </c>
      <c r="V71" s="2">
        <v>1158</v>
      </c>
      <c r="W71" s="2">
        <v>720</v>
      </c>
      <c r="X71" s="2">
        <v>6693</v>
      </c>
      <c r="Y71" s="2">
        <v>189</v>
      </c>
      <c r="Z71" s="2"/>
      <c r="AA71" s="2"/>
      <c r="AB71" s="2"/>
      <c r="AC71" s="2"/>
      <c r="AD71" s="2"/>
      <c r="AE71" s="2"/>
    </row>
    <row r="72" spans="1:31" x14ac:dyDescent="0.35">
      <c r="A72" s="1">
        <v>70</v>
      </c>
      <c r="B72" s="2">
        <v>1954</v>
      </c>
      <c r="C72" s="2">
        <v>12</v>
      </c>
      <c r="D72" s="2">
        <v>3152</v>
      </c>
      <c r="E72" s="2">
        <v>46575</v>
      </c>
      <c r="F72" s="2">
        <v>9007</v>
      </c>
      <c r="G72" s="2">
        <v>5.2</v>
      </c>
      <c r="H72" s="2">
        <v>492</v>
      </c>
      <c r="I72" s="2">
        <v>198</v>
      </c>
      <c r="J72" s="2">
        <v>2571</v>
      </c>
      <c r="K72" s="2">
        <v>2135</v>
      </c>
      <c r="L72" s="2">
        <v>4232</v>
      </c>
      <c r="M72" s="2">
        <v>27593</v>
      </c>
      <c r="N72" s="2">
        <v>211</v>
      </c>
      <c r="O72" s="2">
        <v>294</v>
      </c>
      <c r="P72" s="2">
        <v>6.5</v>
      </c>
      <c r="Q72" s="2">
        <v>1341</v>
      </c>
      <c r="R72" s="2">
        <v>4775</v>
      </c>
      <c r="S72" s="2">
        <v>18982</v>
      </c>
      <c r="T72" s="2">
        <v>152</v>
      </c>
      <c r="U72" s="2">
        <v>4</v>
      </c>
      <c r="V72" s="2">
        <v>1051</v>
      </c>
      <c r="W72" s="2">
        <v>852</v>
      </c>
      <c r="X72" s="2">
        <v>7753</v>
      </c>
      <c r="Y72" s="2">
        <v>179</v>
      </c>
      <c r="Z72" s="2"/>
      <c r="AA72" s="2"/>
      <c r="AB72" s="2"/>
      <c r="AC72" s="2"/>
      <c r="AD72" s="2"/>
      <c r="AE72" s="2"/>
    </row>
    <row r="73" spans="1:31" x14ac:dyDescent="0.35">
      <c r="A73" s="1">
        <v>71</v>
      </c>
      <c r="B73" s="2">
        <v>1953</v>
      </c>
      <c r="C73" s="2">
        <v>12</v>
      </c>
      <c r="D73" s="2">
        <v>3097</v>
      </c>
      <c r="E73" s="2">
        <v>44270</v>
      </c>
      <c r="F73" s="2">
        <v>9084</v>
      </c>
      <c r="G73" s="2">
        <v>4.9000000000000004</v>
      </c>
      <c r="H73" s="2">
        <v>510</v>
      </c>
      <c r="I73" s="2">
        <v>204</v>
      </c>
      <c r="J73" s="2">
        <v>2429</v>
      </c>
      <c r="K73" s="2">
        <v>2020</v>
      </c>
      <c r="L73" s="2">
        <v>4267</v>
      </c>
      <c r="M73" s="2">
        <v>25025</v>
      </c>
      <c r="N73" s="2">
        <v>189</v>
      </c>
      <c r="O73" s="2">
        <v>306</v>
      </c>
      <c r="P73" s="2">
        <v>5.9</v>
      </c>
      <c r="Q73" s="2">
        <v>1190</v>
      </c>
      <c r="R73" s="2">
        <v>4817</v>
      </c>
      <c r="S73" s="2">
        <v>19245</v>
      </c>
      <c r="T73" s="2">
        <v>169</v>
      </c>
      <c r="U73" s="2">
        <v>4</v>
      </c>
      <c r="V73" s="2">
        <v>1090</v>
      </c>
      <c r="W73" s="2">
        <v>802</v>
      </c>
      <c r="X73" s="2">
        <v>7008</v>
      </c>
      <c r="Y73" s="2">
        <v>149</v>
      </c>
      <c r="Z73" s="2"/>
      <c r="AA73" s="2"/>
      <c r="AB73" s="2"/>
      <c r="AC73" s="2"/>
      <c r="AD73" s="2"/>
      <c r="AE73" s="2"/>
    </row>
    <row r="74" spans="1:31" x14ac:dyDescent="0.35">
      <c r="A74" s="1">
        <v>72</v>
      </c>
      <c r="B74" s="2">
        <v>1952</v>
      </c>
      <c r="C74" s="2">
        <v>12</v>
      </c>
      <c r="D74" s="2">
        <v>3208</v>
      </c>
      <c r="E74" s="2">
        <v>42353</v>
      </c>
      <c r="F74" s="2">
        <v>9093</v>
      </c>
      <c r="G74" s="2">
        <v>4.7</v>
      </c>
      <c r="H74" s="2">
        <v>518</v>
      </c>
      <c r="I74" s="2">
        <v>221</v>
      </c>
      <c r="J74" s="2">
        <v>2333</v>
      </c>
      <c r="K74" s="2">
        <v>1863</v>
      </c>
      <c r="L74" s="2">
        <v>4024</v>
      </c>
      <c r="M74" s="2">
        <v>23033</v>
      </c>
      <c r="N74" s="2">
        <v>218</v>
      </c>
      <c r="O74" s="2">
        <v>297</v>
      </c>
      <c r="P74" s="2">
        <v>5.7</v>
      </c>
      <c r="Q74" s="2">
        <v>1138</v>
      </c>
      <c r="R74" s="2">
        <v>5069</v>
      </c>
      <c r="S74" s="2">
        <v>19320</v>
      </c>
      <c r="T74" s="2">
        <v>147</v>
      </c>
      <c r="U74" s="2">
        <v>3.8</v>
      </c>
      <c r="V74" s="2">
        <v>1042</v>
      </c>
      <c r="W74" s="2">
        <v>921</v>
      </c>
      <c r="X74" s="2">
        <v>8310</v>
      </c>
      <c r="Y74" s="2">
        <v>153</v>
      </c>
      <c r="Z74" s="2"/>
      <c r="AA74" s="2"/>
      <c r="AB74" s="2"/>
      <c r="AC74" s="2"/>
      <c r="AD74" s="2"/>
      <c r="AE74" s="2"/>
    </row>
    <row r="75" spans="1:31" x14ac:dyDescent="0.35">
      <c r="A75" s="1">
        <v>73</v>
      </c>
      <c r="B75" s="2">
        <v>1951</v>
      </c>
      <c r="C75" s="2">
        <v>12</v>
      </c>
      <c r="D75" s="2">
        <v>3159</v>
      </c>
      <c r="E75" s="2">
        <v>45318</v>
      </c>
      <c r="F75" s="2">
        <v>9283</v>
      </c>
      <c r="G75" s="2">
        <v>4.9000000000000004</v>
      </c>
      <c r="H75" s="2">
        <v>476</v>
      </c>
      <c r="I75" s="2">
        <v>188</v>
      </c>
      <c r="J75" s="2">
        <v>2574</v>
      </c>
      <c r="K75" s="2">
        <v>1809</v>
      </c>
      <c r="L75" s="2">
        <v>3881</v>
      </c>
      <c r="M75" s="2">
        <v>23435</v>
      </c>
      <c r="N75" s="2">
        <v>200</v>
      </c>
      <c r="O75" s="2">
        <v>288</v>
      </c>
      <c r="P75" s="2">
        <v>6</v>
      </c>
      <c r="Q75" s="2">
        <v>1099</v>
      </c>
      <c r="R75" s="2">
        <v>5402</v>
      </c>
      <c r="S75" s="2">
        <v>21883</v>
      </c>
      <c r="T75" s="2">
        <v>175</v>
      </c>
      <c r="U75" s="2">
        <v>4.0999999999999996</v>
      </c>
      <c r="V75" s="2">
        <v>1258</v>
      </c>
      <c r="W75" s="2">
        <v>951</v>
      </c>
      <c r="X75" s="2">
        <v>8488</v>
      </c>
      <c r="Y75" s="2">
        <v>217</v>
      </c>
      <c r="Z75" s="2"/>
      <c r="AA75" s="2"/>
      <c r="AB75" s="2"/>
      <c r="AC75" s="2"/>
      <c r="AD75" s="2"/>
      <c r="AE75" s="2"/>
    </row>
    <row r="76" spans="1:31" x14ac:dyDescent="0.35">
      <c r="A76" s="1">
        <v>74</v>
      </c>
      <c r="B76" s="2">
        <v>1950</v>
      </c>
      <c r="C76" s="2">
        <v>13</v>
      </c>
      <c r="D76" s="2">
        <v>3579</v>
      </c>
      <c r="E76" s="2">
        <v>49931</v>
      </c>
      <c r="F76" s="2">
        <v>10100</v>
      </c>
      <c r="G76" s="2">
        <v>4.9000000000000004</v>
      </c>
      <c r="H76" s="2">
        <v>582</v>
      </c>
      <c r="I76" s="2">
        <v>239</v>
      </c>
      <c r="J76" s="2">
        <v>2657</v>
      </c>
      <c r="K76" s="2">
        <v>2008</v>
      </c>
      <c r="L76" s="2">
        <v>4307</v>
      </c>
      <c r="M76" s="2">
        <v>25856</v>
      </c>
      <c r="N76" s="2">
        <v>220</v>
      </c>
      <c r="O76" s="2">
        <v>343</v>
      </c>
      <c r="P76" s="2">
        <v>6</v>
      </c>
      <c r="Q76" s="2">
        <v>1146</v>
      </c>
      <c r="R76" s="2">
        <v>5793</v>
      </c>
      <c r="S76" s="2">
        <v>24075</v>
      </c>
      <c r="T76" s="2">
        <v>208</v>
      </c>
      <c r="U76" s="2">
        <v>4.2</v>
      </c>
      <c r="V76" s="2">
        <v>1317</v>
      </c>
      <c r="W76" s="2">
        <v>1055</v>
      </c>
      <c r="X76" s="2">
        <v>9586</v>
      </c>
      <c r="Y76" s="2">
        <v>194</v>
      </c>
      <c r="Z76" s="2"/>
      <c r="AA76" s="2"/>
      <c r="AB76" s="2"/>
      <c r="AC76" s="2"/>
      <c r="AD76" s="2"/>
      <c r="AE76" s="2"/>
    </row>
    <row r="77" spans="1:31" x14ac:dyDescent="0.35">
      <c r="A77" s="1">
        <v>75</v>
      </c>
      <c r="B77" s="2">
        <v>1949</v>
      </c>
      <c r="C77" s="2">
        <v>10</v>
      </c>
      <c r="D77" s="2">
        <v>2699</v>
      </c>
      <c r="E77" s="2">
        <v>37396</v>
      </c>
      <c r="F77" s="2">
        <v>7916</v>
      </c>
      <c r="G77" s="2">
        <v>4.7</v>
      </c>
      <c r="H77" s="2">
        <v>402</v>
      </c>
      <c r="I77" s="2">
        <v>155</v>
      </c>
      <c r="J77" s="2">
        <v>2097</v>
      </c>
      <c r="K77" s="2">
        <v>1527</v>
      </c>
      <c r="L77" s="2">
        <v>3275</v>
      </c>
      <c r="M77" s="2">
        <v>19324</v>
      </c>
      <c r="N77" s="2">
        <v>168</v>
      </c>
      <c r="O77" s="2">
        <v>247</v>
      </c>
      <c r="P77" s="2">
        <v>5.9</v>
      </c>
      <c r="Q77" s="2">
        <v>931</v>
      </c>
      <c r="R77" s="2">
        <v>4641</v>
      </c>
      <c r="S77" s="2">
        <v>18072</v>
      </c>
      <c r="T77" s="2">
        <v>159</v>
      </c>
      <c r="U77" s="2">
        <v>3.9</v>
      </c>
      <c r="V77" s="2">
        <v>998</v>
      </c>
      <c r="W77" s="2">
        <v>746</v>
      </c>
      <c r="X77" s="2">
        <v>6754</v>
      </c>
      <c r="Y77" s="2">
        <v>168</v>
      </c>
      <c r="Z77" s="2"/>
      <c r="AA77" s="2"/>
      <c r="AB77" s="2"/>
      <c r="AC77" s="2"/>
      <c r="AD77" s="2"/>
      <c r="AE77" s="2"/>
    </row>
    <row r="78" spans="1:31" x14ac:dyDescent="0.35">
      <c r="A78" s="1">
        <v>76</v>
      </c>
      <c r="B78" s="2">
        <v>1948</v>
      </c>
      <c r="C78" s="2">
        <v>10</v>
      </c>
      <c r="D78" s="2">
        <v>2789</v>
      </c>
      <c r="E78" s="2">
        <v>39049</v>
      </c>
      <c r="F78" s="2">
        <v>7665</v>
      </c>
      <c r="G78" s="2">
        <v>5.0999999999999996</v>
      </c>
      <c r="H78" s="2">
        <v>417</v>
      </c>
      <c r="I78" s="2">
        <v>185</v>
      </c>
      <c r="J78" s="2">
        <v>2093</v>
      </c>
      <c r="K78" s="2">
        <v>1498</v>
      </c>
      <c r="L78" s="2">
        <v>3116</v>
      </c>
      <c r="M78" s="2">
        <v>20871</v>
      </c>
      <c r="N78" s="2">
        <v>196</v>
      </c>
      <c r="O78" s="2">
        <v>232</v>
      </c>
      <c r="P78" s="2"/>
      <c r="Q78" s="2">
        <v>903</v>
      </c>
      <c r="R78" s="2">
        <v>4549</v>
      </c>
      <c r="S78" s="2">
        <v>18178</v>
      </c>
      <c r="T78" s="2">
        <v>151</v>
      </c>
      <c r="U78" s="2">
        <v>4</v>
      </c>
      <c r="V78" s="2">
        <v>1012</v>
      </c>
      <c r="W78" s="2">
        <v>903</v>
      </c>
      <c r="X78" s="2">
        <v>8127</v>
      </c>
      <c r="Y78" s="2">
        <v>178</v>
      </c>
      <c r="Z78" s="2"/>
      <c r="AA78" s="2"/>
      <c r="AB78" s="2"/>
      <c r="AC78" s="2"/>
      <c r="AD78" s="2"/>
      <c r="AE78" s="2"/>
    </row>
    <row r="79" spans="1:31" x14ac:dyDescent="0.35">
      <c r="A79" s="1">
        <v>77</v>
      </c>
      <c r="B79" s="2">
        <v>1947</v>
      </c>
      <c r="C79" s="2">
        <v>10</v>
      </c>
      <c r="D79" s="2">
        <v>2634</v>
      </c>
      <c r="E79" s="2">
        <v>38348</v>
      </c>
      <c r="F79" s="2">
        <v>7272</v>
      </c>
      <c r="G79" s="2">
        <v>5.3</v>
      </c>
      <c r="H79" s="2">
        <v>415</v>
      </c>
      <c r="I79" s="2">
        <v>165</v>
      </c>
      <c r="J79" s="2">
        <v>1992</v>
      </c>
      <c r="K79" s="2">
        <v>1406</v>
      </c>
      <c r="L79" s="2">
        <v>2991</v>
      </c>
      <c r="M79" s="2">
        <v>21670</v>
      </c>
      <c r="N79" s="2">
        <v>188</v>
      </c>
      <c r="O79" s="2">
        <v>250</v>
      </c>
      <c r="P79" s="2"/>
      <c r="Q79" s="2">
        <v>878</v>
      </c>
      <c r="R79" s="2">
        <v>4281</v>
      </c>
      <c r="S79" s="2">
        <v>16678</v>
      </c>
      <c r="T79" s="2">
        <v>135</v>
      </c>
      <c r="U79" s="2">
        <v>3.9</v>
      </c>
      <c r="V79" s="2">
        <v>915</v>
      </c>
      <c r="W79" s="2">
        <v>910</v>
      </c>
      <c r="X79" s="2">
        <v>8266</v>
      </c>
      <c r="Y79" s="2">
        <v>199</v>
      </c>
      <c r="Z79" s="2"/>
      <c r="AA79" s="2"/>
      <c r="AB79" s="2"/>
      <c r="AC79" s="2"/>
      <c r="AD79" s="2"/>
      <c r="AE79" s="2"/>
    </row>
    <row r="80" spans="1:31" x14ac:dyDescent="0.35">
      <c r="A80" s="1">
        <v>78</v>
      </c>
      <c r="B80" s="2">
        <v>1946</v>
      </c>
      <c r="C80" s="2">
        <v>10</v>
      </c>
      <c r="D80" s="2">
        <v>2079</v>
      </c>
      <c r="E80" s="2">
        <v>29538</v>
      </c>
      <c r="F80" s="2">
        <v>6505</v>
      </c>
      <c r="G80" s="2">
        <v>4.5</v>
      </c>
      <c r="H80" s="2">
        <v>398</v>
      </c>
      <c r="I80" s="2">
        <v>186</v>
      </c>
      <c r="J80" s="2">
        <v>1627</v>
      </c>
      <c r="K80" s="2">
        <v>1049</v>
      </c>
      <c r="L80" s="2">
        <v>2341</v>
      </c>
      <c r="M80" s="2">
        <v>15736</v>
      </c>
      <c r="N80" s="2">
        <v>126</v>
      </c>
      <c r="O80" s="2">
        <v>212</v>
      </c>
      <c r="P80" s="2"/>
      <c r="Q80" s="2">
        <v>643</v>
      </c>
      <c r="R80" s="2">
        <v>4164</v>
      </c>
      <c r="S80" s="2">
        <v>13802</v>
      </c>
      <c r="T80" s="2">
        <v>141</v>
      </c>
      <c r="U80" s="2">
        <v>3.3</v>
      </c>
      <c r="V80" s="2">
        <v>834</v>
      </c>
      <c r="W80" s="2">
        <v>831</v>
      </c>
      <c r="X80" s="2">
        <v>7414</v>
      </c>
      <c r="Y80" s="2">
        <v>150</v>
      </c>
      <c r="Z80" s="2"/>
      <c r="AA80" s="2"/>
      <c r="AB80" s="2"/>
      <c r="AC80" s="2"/>
      <c r="AD80" s="2"/>
      <c r="AE80" s="2"/>
    </row>
    <row r="81" spans="1:31" x14ac:dyDescent="0.35">
      <c r="A81" s="1">
        <v>79</v>
      </c>
      <c r="B81" s="2">
        <v>1945</v>
      </c>
      <c r="C81" s="2">
        <v>10</v>
      </c>
      <c r="D81" s="2">
        <v>1849</v>
      </c>
      <c r="E81" s="2">
        <v>26649</v>
      </c>
      <c r="F81" s="2">
        <v>5725</v>
      </c>
      <c r="G81" s="2">
        <v>4.7</v>
      </c>
      <c r="H81" s="2">
        <v>302</v>
      </c>
      <c r="I81" s="2">
        <v>109</v>
      </c>
      <c r="J81" s="2">
        <v>1211</v>
      </c>
      <c r="K81" s="2">
        <v>961</v>
      </c>
      <c r="L81" s="2">
        <v>2107</v>
      </c>
      <c r="M81" s="2">
        <v>14377</v>
      </c>
      <c r="N81" s="2">
        <v>109</v>
      </c>
      <c r="O81" s="2">
        <v>193</v>
      </c>
      <c r="P81" s="2"/>
      <c r="Q81" s="2">
        <v>478</v>
      </c>
      <c r="R81" s="2">
        <v>3618</v>
      </c>
      <c r="S81" s="2">
        <v>12272</v>
      </c>
      <c r="T81" s="2">
        <v>134</v>
      </c>
      <c r="U81" s="2">
        <v>3.4</v>
      </c>
      <c r="V81" s="2">
        <v>615</v>
      </c>
      <c r="W81" s="2">
        <v>630</v>
      </c>
      <c r="X81" s="2">
        <v>5706</v>
      </c>
      <c r="Y81" s="2">
        <v>118</v>
      </c>
      <c r="Z81" s="2"/>
      <c r="AA81" s="2"/>
      <c r="AB81" s="2"/>
      <c r="AC81" s="2"/>
      <c r="AD81" s="2"/>
      <c r="AE81" s="2"/>
    </row>
    <row r="82" spans="1:31" x14ac:dyDescent="0.35">
      <c r="A82" s="1">
        <v>80</v>
      </c>
      <c r="B82" s="2">
        <v>1944</v>
      </c>
      <c r="C82" s="2">
        <v>11</v>
      </c>
      <c r="D82" s="2">
        <v>1801</v>
      </c>
      <c r="E82" s="2">
        <v>24824</v>
      </c>
      <c r="F82" s="2">
        <v>5838</v>
      </c>
      <c r="G82" s="2">
        <v>4.3</v>
      </c>
      <c r="H82" s="2">
        <v>345</v>
      </c>
      <c r="I82" s="2">
        <v>111</v>
      </c>
      <c r="J82" s="2">
        <v>1145</v>
      </c>
      <c r="K82" s="2">
        <v>906</v>
      </c>
      <c r="L82" s="2">
        <v>2114</v>
      </c>
      <c r="M82" s="2">
        <v>12925</v>
      </c>
      <c r="N82" s="2">
        <v>117</v>
      </c>
      <c r="O82" s="2">
        <v>234</v>
      </c>
      <c r="P82" s="2"/>
      <c r="Q82" s="2">
        <v>462</v>
      </c>
      <c r="R82" s="2">
        <v>3724</v>
      </c>
      <c r="S82" s="2">
        <v>11899</v>
      </c>
      <c r="T82" s="2">
        <v>118</v>
      </c>
      <c r="U82" s="2">
        <v>3.2</v>
      </c>
      <c r="V82" s="2">
        <v>595</v>
      </c>
      <c r="W82" s="2">
        <v>685</v>
      </c>
      <c r="X82" s="2">
        <v>5357</v>
      </c>
      <c r="Y82" s="2">
        <v>88</v>
      </c>
      <c r="Z82" s="2"/>
      <c r="AA82" s="2"/>
      <c r="AB82" s="2"/>
      <c r="AC82" s="2"/>
      <c r="AD82" s="2"/>
      <c r="AE82" s="2"/>
    </row>
    <row r="83" spans="1:31" x14ac:dyDescent="0.35">
      <c r="A83" s="1">
        <v>81</v>
      </c>
      <c r="B83" s="2">
        <v>1943</v>
      </c>
      <c r="C83" s="2">
        <v>10</v>
      </c>
      <c r="D83" s="2">
        <v>1556</v>
      </c>
      <c r="E83" s="2">
        <v>20772</v>
      </c>
      <c r="F83" s="2">
        <v>4679</v>
      </c>
      <c r="G83" s="2">
        <v>4.4000000000000004</v>
      </c>
      <c r="H83" s="2">
        <v>256</v>
      </c>
      <c r="I83" s="2">
        <v>74</v>
      </c>
      <c r="J83" s="2">
        <v>935</v>
      </c>
      <c r="K83" s="2">
        <v>769</v>
      </c>
      <c r="L83" s="2">
        <v>1732</v>
      </c>
      <c r="M83" s="2">
        <v>11308</v>
      </c>
      <c r="N83" s="2">
        <v>114</v>
      </c>
      <c r="O83" s="2">
        <v>182</v>
      </c>
      <c r="P83" s="2"/>
      <c r="Q83" s="2">
        <v>361</v>
      </c>
      <c r="R83" s="2">
        <v>2947</v>
      </c>
      <c r="S83" s="2">
        <v>9464</v>
      </c>
      <c r="T83" s="2">
        <v>85</v>
      </c>
      <c r="U83" s="2">
        <v>3.2</v>
      </c>
      <c r="V83" s="2">
        <v>503</v>
      </c>
      <c r="W83" s="2">
        <v>439</v>
      </c>
      <c r="X83" s="2">
        <v>3580</v>
      </c>
      <c r="Y83" s="2">
        <v>71</v>
      </c>
      <c r="Z83" s="2"/>
      <c r="AA83" s="2"/>
      <c r="AB83" s="2"/>
      <c r="AC83" s="2"/>
      <c r="AD83" s="2"/>
      <c r="AE83" s="2"/>
    </row>
    <row r="84" spans="1:31" x14ac:dyDescent="0.35">
      <c r="A84" s="1">
        <v>82</v>
      </c>
      <c r="B84" s="2">
        <v>1942</v>
      </c>
      <c r="C84" s="2">
        <v>10</v>
      </c>
      <c r="D84" s="2">
        <v>1745</v>
      </c>
      <c r="E84" s="2">
        <v>27175</v>
      </c>
      <c r="F84" s="2">
        <v>6298</v>
      </c>
      <c r="G84" s="2">
        <v>4.3</v>
      </c>
      <c r="H84" s="2">
        <v>335</v>
      </c>
      <c r="I84" s="2">
        <v>116</v>
      </c>
      <c r="J84" s="2">
        <v>1298</v>
      </c>
      <c r="K84" s="2">
        <v>986</v>
      </c>
      <c r="L84" s="2">
        <v>2249</v>
      </c>
      <c r="M84" s="2">
        <v>13618</v>
      </c>
      <c r="N84" s="2">
        <v>108</v>
      </c>
      <c r="O84" s="2">
        <v>219</v>
      </c>
      <c r="P84" s="2"/>
      <c r="Q84" s="2">
        <v>508</v>
      </c>
      <c r="R84" s="2">
        <v>4049</v>
      </c>
      <c r="S84" s="2">
        <v>13557</v>
      </c>
      <c r="T84" s="2">
        <v>97</v>
      </c>
      <c r="U84" s="2">
        <v>3.3</v>
      </c>
      <c r="V84" s="2">
        <v>688</v>
      </c>
      <c r="W84" s="2">
        <v>523</v>
      </c>
      <c r="X84" s="2">
        <v>4406</v>
      </c>
      <c r="Y84" s="2">
        <v>102</v>
      </c>
      <c r="Z84" s="2"/>
      <c r="AA84" s="2"/>
      <c r="AB84" s="2"/>
      <c r="AC84" s="2"/>
      <c r="AD84" s="2"/>
      <c r="AE84" s="2"/>
    </row>
    <row r="85" spans="1:31" x14ac:dyDescent="0.35">
      <c r="A85" s="1">
        <v>83</v>
      </c>
      <c r="B85" s="2">
        <v>1941</v>
      </c>
      <c r="C85" s="2">
        <v>10</v>
      </c>
      <c r="D85" s="2">
        <v>1812</v>
      </c>
      <c r="E85" s="2">
        <v>26237</v>
      </c>
      <c r="F85" s="2">
        <v>6286</v>
      </c>
      <c r="G85" s="2">
        <v>4.2</v>
      </c>
      <c r="H85" s="2">
        <v>346</v>
      </c>
      <c r="I85" s="2">
        <v>126</v>
      </c>
      <c r="J85" s="2">
        <v>1272</v>
      </c>
      <c r="K85" s="2">
        <v>978</v>
      </c>
      <c r="L85" s="2">
        <v>2210</v>
      </c>
      <c r="M85" s="2">
        <v>13397</v>
      </c>
      <c r="N85" s="2">
        <v>99</v>
      </c>
      <c r="O85" s="2">
        <v>220</v>
      </c>
      <c r="P85" s="2"/>
      <c r="Q85" s="2">
        <v>480</v>
      </c>
      <c r="R85" s="2">
        <v>4076</v>
      </c>
      <c r="S85" s="2">
        <v>12840</v>
      </c>
      <c r="T85" s="2">
        <v>114</v>
      </c>
      <c r="U85" s="2">
        <v>3.2</v>
      </c>
      <c r="V85" s="2">
        <v>700</v>
      </c>
      <c r="W85" s="2">
        <v>472</v>
      </c>
      <c r="X85" s="2">
        <v>4218</v>
      </c>
      <c r="Y85" s="2">
        <v>92</v>
      </c>
      <c r="Z85" s="2"/>
      <c r="AA85" s="2"/>
      <c r="AB85" s="2"/>
      <c r="AC85" s="2"/>
      <c r="AD85" s="2"/>
      <c r="AE85" s="2"/>
    </row>
    <row r="86" spans="1:31" x14ac:dyDescent="0.35">
      <c r="A86" s="1">
        <v>84</v>
      </c>
      <c r="B86" s="2">
        <v>1940</v>
      </c>
      <c r="C86" s="2">
        <v>10</v>
      </c>
      <c r="D86" s="2">
        <v>1657</v>
      </c>
      <c r="E86" s="2">
        <v>26948</v>
      </c>
      <c r="F86" s="2">
        <v>6390</v>
      </c>
      <c r="G86" s="2">
        <v>4.2</v>
      </c>
      <c r="H86" s="2">
        <v>223</v>
      </c>
      <c r="I86" s="2">
        <v>0</v>
      </c>
      <c r="J86" s="2">
        <v>1261</v>
      </c>
      <c r="K86" s="2">
        <v>968</v>
      </c>
      <c r="L86" s="2">
        <v>2254</v>
      </c>
      <c r="M86" s="2">
        <v>13788</v>
      </c>
      <c r="N86" s="2">
        <v>100</v>
      </c>
      <c r="O86" s="2">
        <v>223</v>
      </c>
      <c r="P86" s="2"/>
      <c r="Q86" s="2"/>
      <c r="R86" s="2">
        <v>4136</v>
      </c>
      <c r="S86" s="2">
        <v>13160</v>
      </c>
      <c r="T86" s="2">
        <v>100</v>
      </c>
      <c r="U86" s="2">
        <v>3.2</v>
      </c>
      <c r="V86" s="2"/>
      <c r="W86" s="2">
        <v>0</v>
      </c>
      <c r="X86" s="2">
        <v>3362</v>
      </c>
      <c r="Y86" s="2"/>
      <c r="Z86" s="2"/>
      <c r="AA86" s="2"/>
      <c r="AB86" s="2"/>
      <c r="AC86" s="2"/>
      <c r="AD86" s="2"/>
      <c r="AE86" s="2"/>
    </row>
    <row r="87" spans="1:31" x14ac:dyDescent="0.35">
      <c r="A87" s="1">
        <v>85</v>
      </c>
      <c r="B87" s="2">
        <v>1939</v>
      </c>
      <c r="C87" s="2">
        <v>10</v>
      </c>
      <c r="D87" s="2">
        <v>1692</v>
      </c>
      <c r="E87" s="2">
        <v>27437</v>
      </c>
      <c r="F87" s="2">
        <v>6313</v>
      </c>
      <c r="G87" s="2">
        <v>4.3</v>
      </c>
      <c r="H87" s="2">
        <v>209</v>
      </c>
      <c r="I87" s="2">
        <v>0</v>
      </c>
      <c r="J87" s="2">
        <v>1219</v>
      </c>
      <c r="K87" s="2">
        <v>952</v>
      </c>
      <c r="L87" s="2">
        <v>2238</v>
      </c>
      <c r="M87" s="2">
        <v>14168</v>
      </c>
      <c r="N87" s="2">
        <v>99</v>
      </c>
      <c r="O87" s="2">
        <v>209</v>
      </c>
      <c r="P87" s="2"/>
      <c r="Q87" s="2"/>
      <c r="R87" s="2">
        <v>4075</v>
      </c>
      <c r="S87" s="2">
        <v>13269</v>
      </c>
      <c r="T87" s="2">
        <v>102</v>
      </c>
      <c r="U87" s="2">
        <v>3.3</v>
      </c>
      <c r="V87" s="2"/>
      <c r="W87" s="2">
        <v>0</v>
      </c>
      <c r="X87" s="2">
        <v>2762</v>
      </c>
      <c r="Y87" s="2"/>
      <c r="Z87" s="2"/>
      <c r="AA87" s="2"/>
      <c r="AB87" s="2"/>
      <c r="AC87" s="2"/>
      <c r="AD87" s="2"/>
      <c r="AE87" s="2"/>
    </row>
    <row r="88" spans="1:31" x14ac:dyDescent="0.35">
      <c r="A88" s="1">
        <v>86</v>
      </c>
      <c r="B88" s="2">
        <v>1938</v>
      </c>
      <c r="C88" s="2">
        <v>10</v>
      </c>
      <c r="D88" s="2">
        <v>1484</v>
      </c>
      <c r="E88" s="2">
        <v>25349</v>
      </c>
      <c r="F88" s="2">
        <v>6173</v>
      </c>
      <c r="G88" s="2">
        <v>4.0999999999999996</v>
      </c>
      <c r="H88" s="2">
        <v>221</v>
      </c>
      <c r="I88" s="2">
        <v>0</v>
      </c>
      <c r="J88" s="2">
        <v>1190</v>
      </c>
      <c r="K88" s="2">
        <v>824</v>
      </c>
      <c r="L88" s="2">
        <v>2030</v>
      </c>
      <c r="M88" s="2">
        <v>11641</v>
      </c>
      <c r="N88" s="2">
        <v>93</v>
      </c>
      <c r="O88" s="2">
        <v>221</v>
      </c>
      <c r="P88" s="2"/>
      <c r="Q88" s="2"/>
      <c r="R88" s="2">
        <v>4143</v>
      </c>
      <c r="S88" s="2">
        <v>13708</v>
      </c>
      <c r="T88" s="2">
        <v>83</v>
      </c>
      <c r="U88" s="2">
        <v>3.3</v>
      </c>
      <c r="V88" s="2"/>
      <c r="W88" s="2">
        <v>0</v>
      </c>
      <c r="X88" s="2">
        <v>2846</v>
      </c>
      <c r="Y88" s="2"/>
      <c r="Z88" s="2"/>
      <c r="AA88" s="2"/>
      <c r="AB88" s="2"/>
      <c r="AC88" s="2"/>
      <c r="AD88" s="2"/>
      <c r="AE88" s="2"/>
    </row>
    <row r="89" spans="1:31" x14ac:dyDescent="0.35">
      <c r="A89" s="1">
        <v>87</v>
      </c>
      <c r="B89" s="2">
        <v>1937</v>
      </c>
      <c r="C89" s="2">
        <v>10</v>
      </c>
      <c r="D89" s="2">
        <v>1424</v>
      </c>
      <c r="E89" s="2">
        <v>24186</v>
      </c>
      <c r="F89" s="2">
        <v>6077</v>
      </c>
      <c r="G89" s="2">
        <v>4</v>
      </c>
      <c r="H89" s="2">
        <v>206</v>
      </c>
      <c r="I89" s="2">
        <v>0</v>
      </c>
      <c r="J89" s="2">
        <v>1098</v>
      </c>
      <c r="K89" s="2">
        <v>697</v>
      </c>
      <c r="L89" s="2">
        <v>1815</v>
      </c>
      <c r="M89" s="2">
        <v>10227</v>
      </c>
      <c r="N89" s="2">
        <v>90</v>
      </c>
      <c r="O89" s="2">
        <v>206</v>
      </c>
      <c r="P89" s="2"/>
      <c r="Q89" s="2"/>
      <c r="R89" s="2">
        <v>4262</v>
      </c>
      <c r="S89" s="2">
        <v>13959</v>
      </c>
      <c r="T89" s="2">
        <v>67</v>
      </c>
      <c r="U89" s="2">
        <v>3.3</v>
      </c>
      <c r="V89" s="2"/>
      <c r="W89" s="2">
        <v>0</v>
      </c>
      <c r="X89" s="2">
        <v>2775</v>
      </c>
      <c r="Y89" s="2"/>
      <c r="Z89" s="2"/>
      <c r="AA89" s="2"/>
      <c r="AB89" s="2"/>
      <c r="AC89" s="2"/>
      <c r="AD89" s="2"/>
      <c r="AE89" s="2"/>
    </row>
    <row r="90" spans="1:31" x14ac:dyDescent="0.35">
      <c r="A90" s="1">
        <v>88</v>
      </c>
      <c r="B90" s="2">
        <v>1936</v>
      </c>
      <c r="C90" s="2">
        <v>9</v>
      </c>
      <c r="D90" s="2">
        <v>1284</v>
      </c>
      <c r="E90" s="2">
        <v>24330</v>
      </c>
      <c r="F90" s="2">
        <v>6109</v>
      </c>
      <c r="G90" s="2">
        <v>4</v>
      </c>
      <c r="H90" s="2">
        <v>216</v>
      </c>
      <c r="I90" s="2">
        <v>0</v>
      </c>
      <c r="J90" s="2">
        <v>1166</v>
      </c>
      <c r="K90" s="2">
        <v>604</v>
      </c>
      <c r="L90" s="2">
        <v>1656</v>
      </c>
      <c r="M90" s="2">
        <v>8960</v>
      </c>
      <c r="N90" s="2">
        <v>67</v>
      </c>
      <c r="O90" s="2">
        <v>216</v>
      </c>
      <c r="P90" s="2"/>
      <c r="Q90" s="2"/>
      <c r="R90" s="2">
        <v>4453</v>
      </c>
      <c r="S90" s="2">
        <v>15370</v>
      </c>
      <c r="T90" s="2">
        <v>77</v>
      </c>
      <c r="U90" s="2">
        <v>3.5</v>
      </c>
      <c r="V90" s="2"/>
      <c r="W90" s="2">
        <v>0</v>
      </c>
      <c r="X90" s="2">
        <v>2803</v>
      </c>
      <c r="Y90" s="2"/>
      <c r="Z90" s="2"/>
      <c r="AA90" s="2"/>
      <c r="AB90" s="2"/>
      <c r="AC90" s="2"/>
      <c r="AD90" s="2"/>
      <c r="AE90" s="2"/>
    </row>
    <row r="91" spans="1:31" x14ac:dyDescent="0.35">
      <c r="A91" s="1">
        <v>89</v>
      </c>
      <c r="B91" s="2">
        <v>1935</v>
      </c>
      <c r="C91" s="2">
        <v>9</v>
      </c>
      <c r="D91" s="2">
        <v>1158</v>
      </c>
      <c r="E91" s="2">
        <v>20793</v>
      </c>
      <c r="F91" s="2">
        <v>5746</v>
      </c>
      <c r="G91" s="2">
        <v>3.6</v>
      </c>
      <c r="H91" s="2">
        <v>238</v>
      </c>
      <c r="I91" s="2">
        <v>0</v>
      </c>
      <c r="J91" s="2">
        <v>936</v>
      </c>
      <c r="K91" s="2">
        <v>552</v>
      </c>
      <c r="L91" s="2">
        <v>1630</v>
      </c>
      <c r="M91" s="2">
        <v>8453</v>
      </c>
      <c r="N91" s="2">
        <v>64</v>
      </c>
      <c r="O91" s="2">
        <v>238</v>
      </c>
      <c r="P91" s="2"/>
      <c r="Q91" s="2"/>
      <c r="R91" s="2">
        <v>4116</v>
      </c>
      <c r="S91" s="2">
        <v>12340</v>
      </c>
      <c r="T91" s="2">
        <v>67</v>
      </c>
      <c r="U91" s="2">
        <v>3</v>
      </c>
      <c r="V91" s="2"/>
      <c r="W91" s="2">
        <v>0</v>
      </c>
      <c r="X91" s="2">
        <v>2150</v>
      </c>
      <c r="Y91" s="2"/>
      <c r="Z91" s="2"/>
      <c r="AA91" s="2"/>
      <c r="AB91" s="2"/>
      <c r="AC91" s="2"/>
      <c r="AD91" s="2"/>
      <c r="AE91" s="2"/>
    </row>
    <row r="92" spans="1:31" x14ac:dyDescent="0.35">
      <c r="A92" s="1">
        <v>90</v>
      </c>
      <c r="B92" s="2">
        <v>1934</v>
      </c>
      <c r="C92" s="2">
        <v>11</v>
      </c>
      <c r="D92" s="2">
        <v>1290</v>
      </c>
      <c r="E92" s="2">
        <v>24084</v>
      </c>
      <c r="F92" s="2">
        <v>6047</v>
      </c>
      <c r="G92" s="2">
        <v>4</v>
      </c>
      <c r="H92" s="2">
        <v>206</v>
      </c>
      <c r="I92" s="2">
        <v>0</v>
      </c>
      <c r="J92" s="2"/>
      <c r="K92" s="2">
        <v>505</v>
      </c>
      <c r="L92" s="2">
        <v>1606</v>
      </c>
      <c r="M92" s="2">
        <v>7117</v>
      </c>
      <c r="N92" s="2">
        <v>56</v>
      </c>
      <c r="O92" s="2">
        <v>206</v>
      </c>
      <c r="P92" s="2"/>
      <c r="Q92" s="2"/>
      <c r="R92" s="2">
        <v>4441</v>
      </c>
      <c r="S92" s="2">
        <v>16967</v>
      </c>
      <c r="T92" s="2">
        <v>101</v>
      </c>
      <c r="U92" s="2">
        <v>3.8</v>
      </c>
      <c r="V92" s="2"/>
      <c r="W92" s="2">
        <v>0</v>
      </c>
      <c r="X92" s="2">
        <v>0</v>
      </c>
      <c r="Y92" s="2"/>
      <c r="Z92" s="2"/>
      <c r="AA92" s="2"/>
      <c r="AB92" s="2"/>
      <c r="AC92" s="2"/>
      <c r="AD92" s="2"/>
      <c r="AE92" s="2"/>
    </row>
    <row r="93" spans="1:31" x14ac:dyDescent="0.35">
      <c r="A93" s="1">
        <v>91</v>
      </c>
      <c r="B93" s="2">
        <v>1933</v>
      </c>
      <c r="C93" s="2">
        <v>10</v>
      </c>
      <c r="D93" s="2">
        <v>1105</v>
      </c>
      <c r="E93" s="2">
        <v>22670</v>
      </c>
      <c r="F93" s="2">
        <v>5749</v>
      </c>
      <c r="G93" s="2">
        <v>3.9</v>
      </c>
      <c r="H93" s="2">
        <v>249</v>
      </c>
      <c r="I93" s="2">
        <v>0</v>
      </c>
      <c r="J93" s="2"/>
      <c r="K93" s="2">
        <v>576</v>
      </c>
      <c r="L93" s="2">
        <v>1631</v>
      </c>
      <c r="M93" s="2">
        <v>8878</v>
      </c>
      <c r="N93" s="2">
        <v>57</v>
      </c>
      <c r="O93" s="2">
        <v>249</v>
      </c>
      <c r="P93" s="2"/>
      <c r="Q93" s="2"/>
      <c r="R93" s="2">
        <v>4118</v>
      </c>
      <c r="S93" s="2">
        <v>13792</v>
      </c>
      <c r="T93" s="2">
        <v>69</v>
      </c>
      <c r="U93" s="2">
        <v>3.3</v>
      </c>
      <c r="V93" s="2"/>
      <c r="W93" s="2">
        <v>0</v>
      </c>
      <c r="X93" s="2">
        <v>0</v>
      </c>
      <c r="Y93" s="2"/>
      <c r="Z93" s="2"/>
      <c r="AA93" s="2"/>
      <c r="AB93" s="2"/>
      <c r="AC93" s="2"/>
      <c r="AD93" s="2"/>
      <c r="AE93" s="2"/>
    </row>
    <row r="94" spans="1:31" x14ac:dyDescent="0.35">
      <c r="A94" s="1">
        <v>92</v>
      </c>
      <c r="B94" s="2">
        <v>1932</v>
      </c>
      <c r="C94" s="2">
        <v>8</v>
      </c>
      <c r="D94" s="2">
        <v>788</v>
      </c>
      <c r="E94" s="2">
        <v>15849</v>
      </c>
      <c r="F94" s="2">
        <v>4282</v>
      </c>
      <c r="G94" s="2">
        <v>3.7</v>
      </c>
      <c r="H94" s="2">
        <v>98</v>
      </c>
      <c r="I94" s="2">
        <v>0</v>
      </c>
      <c r="J94" s="2"/>
      <c r="K94" s="2">
        <v>372</v>
      </c>
      <c r="L94" s="2">
        <v>1044</v>
      </c>
      <c r="M94" s="2">
        <v>5300</v>
      </c>
      <c r="N94" s="2">
        <v>42</v>
      </c>
      <c r="O94" s="2">
        <v>98</v>
      </c>
      <c r="P94" s="2"/>
      <c r="Q94" s="2"/>
      <c r="R94" s="2">
        <v>3238</v>
      </c>
      <c r="S94" s="2">
        <v>10549</v>
      </c>
      <c r="T94" s="2">
        <v>55</v>
      </c>
      <c r="U94" s="2">
        <v>3.3</v>
      </c>
      <c r="V94" s="2"/>
      <c r="W94" s="2">
        <v>0</v>
      </c>
      <c r="X94" s="2">
        <v>0</v>
      </c>
      <c r="Y94" s="2"/>
      <c r="Z94" s="2"/>
      <c r="AA94" s="2"/>
      <c r="AB94" s="2"/>
      <c r="AC94" s="2"/>
      <c r="AD94" s="2"/>
      <c r="AE94" s="2"/>
    </row>
    <row r="95" spans="1:31" x14ac:dyDescent="0.35">
      <c r="A95" s="1">
        <v>93</v>
      </c>
      <c r="B95" s="2">
        <v>1931</v>
      </c>
      <c r="C95" s="2">
        <v>10</v>
      </c>
      <c r="D95" s="2">
        <v>1164</v>
      </c>
      <c r="E95" s="2"/>
      <c r="F95" s="2"/>
      <c r="G95" s="2"/>
      <c r="H95" s="2"/>
      <c r="I95" s="2">
        <v>0</v>
      </c>
      <c r="J95" s="2"/>
      <c r="K95" s="2">
        <v>0</v>
      </c>
      <c r="L95" s="2">
        <v>0</v>
      </c>
      <c r="M95" s="2">
        <v>0</v>
      </c>
      <c r="N95" s="2">
        <v>57</v>
      </c>
      <c r="O95" s="2">
        <v>0</v>
      </c>
      <c r="P95" s="2"/>
      <c r="Q95" s="2"/>
      <c r="R95" s="2">
        <v>0</v>
      </c>
      <c r="S95" s="2">
        <v>0</v>
      </c>
      <c r="T95" s="2">
        <v>97</v>
      </c>
      <c r="U95" s="2"/>
      <c r="V95" s="2"/>
      <c r="W95" s="2">
        <v>0</v>
      </c>
      <c r="X95" s="2">
        <v>0</v>
      </c>
      <c r="Y95" s="2"/>
      <c r="Z95" s="2"/>
      <c r="AA95" s="2"/>
      <c r="AB95" s="2"/>
      <c r="AC95" s="2"/>
      <c r="AD95" s="2"/>
      <c r="AE95" s="2"/>
    </row>
    <row r="96" spans="1:31" x14ac:dyDescent="0.35">
      <c r="A96" s="1">
        <v>94</v>
      </c>
      <c r="B96" s="2">
        <v>1930</v>
      </c>
      <c r="C96" s="2">
        <v>11</v>
      </c>
      <c r="D96" s="2">
        <v>1545</v>
      </c>
      <c r="E96" s="2"/>
      <c r="F96" s="2"/>
      <c r="G96" s="2"/>
      <c r="H96" s="2"/>
      <c r="I96" s="2">
        <v>0</v>
      </c>
      <c r="J96" s="2"/>
      <c r="K96" s="2">
        <v>0</v>
      </c>
      <c r="L96" s="2">
        <v>0</v>
      </c>
      <c r="M96" s="2">
        <v>0</v>
      </c>
      <c r="N96" s="2">
        <v>77</v>
      </c>
      <c r="O96" s="2">
        <v>0</v>
      </c>
      <c r="P96" s="2"/>
      <c r="Q96" s="2"/>
      <c r="R96" s="2">
        <v>0</v>
      </c>
      <c r="S96" s="2">
        <v>0</v>
      </c>
      <c r="T96" s="2">
        <v>132</v>
      </c>
      <c r="U96" s="2"/>
      <c r="V96" s="2"/>
      <c r="W96" s="2">
        <v>0</v>
      </c>
      <c r="X96" s="2">
        <v>0</v>
      </c>
      <c r="Y96" s="2"/>
      <c r="Z96" s="2"/>
      <c r="AA96" s="2"/>
      <c r="AB96" s="2"/>
      <c r="AC96" s="2"/>
      <c r="AD96" s="2"/>
      <c r="AE96" s="2"/>
    </row>
    <row r="97" spans="1:31" x14ac:dyDescent="0.35">
      <c r="A97" s="1">
        <v>95</v>
      </c>
      <c r="B97" s="2">
        <v>1929</v>
      </c>
      <c r="C97" s="2">
        <v>12</v>
      </c>
      <c r="D97" s="2">
        <v>1344</v>
      </c>
      <c r="E97" s="2"/>
      <c r="F97" s="2"/>
      <c r="G97" s="2"/>
      <c r="H97" s="2"/>
      <c r="I97" s="2">
        <v>0</v>
      </c>
      <c r="J97" s="2"/>
      <c r="K97" s="2">
        <v>0</v>
      </c>
      <c r="L97" s="2">
        <v>0</v>
      </c>
      <c r="M97" s="2">
        <v>0</v>
      </c>
      <c r="N97" s="2">
        <v>79</v>
      </c>
      <c r="O97" s="2">
        <v>0</v>
      </c>
      <c r="P97" s="2"/>
      <c r="Q97" s="2"/>
      <c r="R97" s="2">
        <v>0</v>
      </c>
      <c r="S97" s="2">
        <v>0</v>
      </c>
      <c r="T97" s="2">
        <v>98</v>
      </c>
      <c r="U97" s="2"/>
      <c r="V97" s="2"/>
      <c r="W97" s="2">
        <v>0</v>
      </c>
      <c r="X97" s="2">
        <v>0</v>
      </c>
      <c r="Y97" s="2"/>
      <c r="Z97" s="2"/>
      <c r="AA97" s="2"/>
      <c r="AB97" s="2"/>
      <c r="AC97" s="2"/>
      <c r="AD97" s="2"/>
      <c r="AE97" s="2"/>
    </row>
    <row r="98" spans="1:31" x14ac:dyDescent="0.35">
      <c r="A98" s="1">
        <v>96</v>
      </c>
      <c r="B98" s="2">
        <v>1928</v>
      </c>
      <c r="C98" s="2">
        <v>10</v>
      </c>
      <c r="D98" s="2">
        <v>1066</v>
      </c>
      <c r="E98" s="2"/>
      <c r="F98" s="2"/>
      <c r="G98" s="2"/>
      <c r="H98" s="2"/>
      <c r="I98" s="2">
        <v>0</v>
      </c>
      <c r="J98" s="2"/>
      <c r="K98" s="2">
        <v>0</v>
      </c>
      <c r="L98" s="2">
        <v>0</v>
      </c>
      <c r="M98" s="2">
        <v>0</v>
      </c>
      <c r="N98" s="2">
        <v>66</v>
      </c>
      <c r="O98" s="2">
        <v>0</v>
      </c>
      <c r="P98" s="2"/>
      <c r="Q98" s="2"/>
      <c r="R98" s="2">
        <v>0</v>
      </c>
      <c r="S98" s="2">
        <v>0</v>
      </c>
      <c r="T98" s="2">
        <v>78</v>
      </c>
      <c r="U98" s="2"/>
      <c r="V98" s="2"/>
      <c r="W98" s="2">
        <v>0</v>
      </c>
      <c r="X98" s="2">
        <v>0</v>
      </c>
      <c r="Y98" s="2"/>
      <c r="Z98" s="2"/>
      <c r="AA98" s="2"/>
      <c r="AB98" s="2"/>
      <c r="AC98" s="2"/>
      <c r="AD98" s="2"/>
      <c r="AE98" s="2"/>
    </row>
    <row r="99" spans="1:31" x14ac:dyDescent="0.35">
      <c r="A99" s="1">
        <v>97</v>
      </c>
      <c r="B99" s="2">
        <v>1927</v>
      </c>
      <c r="C99" s="2">
        <v>12</v>
      </c>
      <c r="D99" s="2">
        <v>1307</v>
      </c>
      <c r="E99" s="2"/>
      <c r="F99" s="2"/>
      <c r="G99" s="2"/>
      <c r="H99" s="2"/>
      <c r="I99" s="2">
        <v>0</v>
      </c>
      <c r="J99" s="2"/>
      <c r="K99" s="2">
        <v>0</v>
      </c>
      <c r="L99" s="2">
        <v>0</v>
      </c>
      <c r="M99" s="2">
        <v>0</v>
      </c>
      <c r="N99" s="2">
        <v>55</v>
      </c>
      <c r="O99" s="2">
        <v>0</v>
      </c>
      <c r="P99" s="2"/>
      <c r="Q99" s="2"/>
      <c r="R99" s="2">
        <v>0</v>
      </c>
      <c r="S99" s="2">
        <v>0</v>
      </c>
      <c r="T99" s="2">
        <v>107</v>
      </c>
      <c r="U99" s="2"/>
      <c r="V99" s="2"/>
      <c r="W99" s="2">
        <v>0</v>
      </c>
      <c r="X99" s="2">
        <v>0</v>
      </c>
      <c r="Y99" s="2"/>
      <c r="Z99" s="2"/>
      <c r="AA99" s="2"/>
      <c r="AB99" s="2"/>
      <c r="AC99" s="2"/>
      <c r="AD99" s="2"/>
      <c r="AE99" s="2"/>
    </row>
    <row r="100" spans="1:31" x14ac:dyDescent="0.35">
      <c r="A100" s="1">
        <v>98</v>
      </c>
      <c r="B100" s="2">
        <v>1926</v>
      </c>
      <c r="C100" s="2">
        <v>22</v>
      </c>
      <c r="D100" s="2">
        <v>1763</v>
      </c>
      <c r="E100" s="2"/>
      <c r="F100" s="2"/>
      <c r="G100" s="2"/>
      <c r="H100" s="2"/>
      <c r="I100" s="2">
        <v>0</v>
      </c>
      <c r="J100" s="2"/>
      <c r="K100" s="2">
        <v>0</v>
      </c>
      <c r="L100" s="2">
        <v>0</v>
      </c>
      <c r="M100" s="2">
        <v>0</v>
      </c>
      <c r="N100" s="2">
        <v>61</v>
      </c>
      <c r="O100" s="2">
        <v>0</v>
      </c>
      <c r="P100" s="2"/>
      <c r="Q100" s="2"/>
      <c r="R100" s="2">
        <v>0</v>
      </c>
      <c r="S100" s="2">
        <v>0</v>
      </c>
      <c r="T100" s="2">
        <v>131</v>
      </c>
      <c r="U100" s="2"/>
      <c r="V100" s="2"/>
      <c r="W100" s="2">
        <v>0</v>
      </c>
      <c r="X100" s="2">
        <v>0</v>
      </c>
      <c r="Y100" s="2"/>
      <c r="Z100" s="2"/>
      <c r="AA100" s="2"/>
      <c r="AB100" s="2"/>
      <c r="AC100" s="2"/>
      <c r="AD100" s="2"/>
      <c r="AE100" s="2"/>
    </row>
    <row r="101" spans="1:31" x14ac:dyDescent="0.35">
      <c r="A101" s="1">
        <v>99</v>
      </c>
      <c r="B101" s="2">
        <v>1925</v>
      </c>
      <c r="C101" s="2">
        <v>20</v>
      </c>
      <c r="D101" s="2">
        <v>1841</v>
      </c>
      <c r="E101" s="2"/>
      <c r="F101" s="2"/>
      <c r="G101" s="2"/>
      <c r="H101" s="2"/>
      <c r="I101" s="2">
        <v>0</v>
      </c>
      <c r="J101" s="2"/>
      <c r="K101" s="2">
        <v>0</v>
      </c>
      <c r="L101" s="2">
        <v>0</v>
      </c>
      <c r="M101" s="2">
        <v>0</v>
      </c>
      <c r="N101" s="2">
        <v>86</v>
      </c>
      <c r="O101" s="2">
        <v>0</v>
      </c>
      <c r="P101" s="2"/>
      <c r="Q101" s="2"/>
      <c r="R101" s="2">
        <v>0</v>
      </c>
      <c r="S101" s="2">
        <v>0</v>
      </c>
      <c r="T101" s="2">
        <v>120</v>
      </c>
      <c r="U101" s="2"/>
      <c r="V101" s="2"/>
      <c r="W101" s="2">
        <v>0</v>
      </c>
      <c r="X101" s="2">
        <v>0</v>
      </c>
      <c r="Y101" s="2"/>
      <c r="Z101" s="2"/>
      <c r="AA101" s="2"/>
      <c r="AB101" s="2"/>
      <c r="AC101" s="2"/>
      <c r="AD101" s="2"/>
      <c r="AE101" s="2"/>
    </row>
    <row r="102" spans="1:31" x14ac:dyDescent="0.35">
      <c r="A102" s="1">
        <v>100</v>
      </c>
      <c r="B102" s="2">
        <v>1924</v>
      </c>
      <c r="C102" s="2">
        <v>18</v>
      </c>
      <c r="D102" s="2">
        <v>1656</v>
      </c>
      <c r="E102" s="2"/>
      <c r="F102" s="2"/>
      <c r="G102" s="2"/>
      <c r="H102" s="2"/>
      <c r="I102" s="2">
        <v>0</v>
      </c>
      <c r="J102" s="2"/>
      <c r="K102" s="2">
        <v>0</v>
      </c>
      <c r="L102" s="2">
        <v>0</v>
      </c>
      <c r="M102" s="2">
        <v>0</v>
      </c>
      <c r="N102" s="2">
        <v>64</v>
      </c>
      <c r="O102" s="2">
        <v>0</v>
      </c>
      <c r="P102" s="2"/>
      <c r="Q102" s="2"/>
      <c r="R102" s="2">
        <v>0</v>
      </c>
      <c r="S102" s="2">
        <v>0</v>
      </c>
      <c r="T102" s="2">
        <v>113</v>
      </c>
      <c r="U102" s="2"/>
      <c r="V102" s="2"/>
      <c r="W102" s="2">
        <v>0</v>
      </c>
      <c r="X102" s="2">
        <v>0</v>
      </c>
      <c r="Y102" s="2"/>
      <c r="Z102" s="2"/>
      <c r="AA102" s="2"/>
      <c r="AB102" s="2"/>
      <c r="AC102" s="2"/>
      <c r="AD102" s="2"/>
      <c r="AE102" s="2"/>
    </row>
    <row r="103" spans="1:31" x14ac:dyDescent="0.35">
      <c r="A103" s="1">
        <v>101</v>
      </c>
      <c r="B103" s="2">
        <v>1923</v>
      </c>
      <c r="C103" s="2">
        <v>20</v>
      </c>
      <c r="D103" s="2">
        <v>1393</v>
      </c>
      <c r="E103" s="2"/>
      <c r="F103" s="2"/>
      <c r="G103" s="2"/>
      <c r="H103" s="2"/>
      <c r="I103" s="2">
        <v>0</v>
      </c>
      <c r="J103" s="2"/>
      <c r="K103" s="2">
        <v>0</v>
      </c>
      <c r="L103" s="2">
        <v>0</v>
      </c>
      <c r="M103" s="2">
        <v>0</v>
      </c>
      <c r="N103" s="2">
        <v>46</v>
      </c>
      <c r="O103" s="2">
        <v>0</v>
      </c>
      <c r="P103" s="2"/>
      <c r="Q103" s="2"/>
      <c r="R103" s="2">
        <v>0</v>
      </c>
      <c r="S103" s="2">
        <v>0</v>
      </c>
      <c r="T103" s="2">
        <v>93</v>
      </c>
      <c r="U103" s="2"/>
      <c r="V103" s="2"/>
      <c r="W103" s="2">
        <v>0</v>
      </c>
      <c r="X103" s="2">
        <v>0</v>
      </c>
      <c r="Y103" s="2"/>
      <c r="Z103" s="2"/>
      <c r="AA103" s="2"/>
      <c r="AB103" s="2"/>
      <c r="AC103" s="2"/>
      <c r="AD103" s="2"/>
      <c r="AE103" s="2"/>
    </row>
    <row r="104" spans="1:31" x14ac:dyDescent="0.35">
      <c r="A104" s="1">
        <v>102</v>
      </c>
      <c r="B104" s="2">
        <v>1922</v>
      </c>
      <c r="C104" s="2">
        <v>18</v>
      </c>
      <c r="D104" s="2">
        <v>1351</v>
      </c>
      <c r="E104" s="2"/>
      <c r="F104" s="2"/>
      <c r="G104" s="2"/>
      <c r="H104" s="2"/>
      <c r="I104" s="2">
        <v>0</v>
      </c>
      <c r="J104" s="2"/>
      <c r="K104" s="2">
        <v>0</v>
      </c>
      <c r="L104" s="2">
        <v>0</v>
      </c>
      <c r="M104" s="2">
        <v>0</v>
      </c>
      <c r="N104" s="2">
        <v>31</v>
      </c>
      <c r="O104" s="2">
        <v>0</v>
      </c>
      <c r="P104" s="2"/>
      <c r="Q104" s="2"/>
      <c r="R104" s="2">
        <v>0</v>
      </c>
      <c r="S104" s="2">
        <v>0</v>
      </c>
      <c r="T104" s="2">
        <v>123</v>
      </c>
      <c r="U104" s="2"/>
      <c r="V104" s="2"/>
      <c r="W104" s="2">
        <v>0</v>
      </c>
      <c r="X104" s="2">
        <v>0</v>
      </c>
      <c r="Y104" s="2"/>
      <c r="Z104" s="2"/>
      <c r="AA104" s="2"/>
      <c r="AB104" s="2"/>
      <c r="AC104" s="2"/>
      <c r="AD104" s="2"/>
      <c r="AE104" s="2"/>
    </row>
  </sheetData>
  <mergeCells count="7">
    <mergeCell ref="AC1:AE1"/>
    <mergeCell ref="A1:C1"/>
    <mergeCell ref="F1:H1"/>
    <mergeCell ref="K1:Q1"/>
    <mergeCell ref="R1:V1"/>
    <mergeCell ref="W1:Y1"/>
    <mergeCell ref="Z1:A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Passing Yards in NFL by Season</vt:lpstr>
      <vt:lpstr>Rushing Yards in NFL by Season</vt:lpstr>
      <vt:lpstr>Original Data (Averages)</vt:lpstr>
      <vt:lpstr>Original Data (Totals)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Black</dc:creator>
  <cp:lastModifiedBy>Tyler Black</cp:lastModifiedBy>
  <cp:lastPrinted>2023-10-19T22:06:31Z</cp:lastPrinted>
  <dcterms:created xsi:type="dcterms:W3CDTF">2023-10-19T22:07:23Z</dcterms:created>
  <dcterms:modified xsi:type="dcterms:W3CDTF">2023-10-19T22:09:17Z</dcterms:modified>
</cp:coreProperties>
</file>