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13_ncr:1_{5D7EE40E-2BB4-4A1E-A2D9-572ED2D757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B5" i="1"/>
  <c r="D5" i="1"/>
  <c r="S6" i="1" l="1"/>
  <c r="T27" i="1"/>
  <c r="T29" i="1" s="1"/>
  <c r="T30" i="1" s="1"/>
  <c r="Q27" i="1"/>
  <c r="Q22" i="1"/>
  <c r="D11" i="1"/>
  <c r="F12" i="1"/>
  <c r="F11" i="1"/>
  <c r="E11" i="1"/>
  <c r="K22" i="1"/>
  <c r="K17" i="1"/>
  <c r="K18" i="1"/>
  <c r="K15" i="1"/>
  <c r="L8" i="1"/>
  <c r="B12" i="1" s="1"/>
  <c r="C12" i="1" l="1"/>
  <c r="B11" i="1" l="1"/>
  <c r="C11" i="1"/>
  <c r="C5" i="1"/>
  <c r="D4" i="1"/>
</calcChain>
</file>

<file path=xl/sharedStrings.xml><?xml version="1.0" encoding="utf-8"?>
<sst xmlns="http://schemas.openxmlformats.org/spreadsheetml/2006/main" count="28" uniqueCount="21">
  <si>
    <t>Km</t>
  </si>
  <si>
    <t>min</t>
  </si>
  <si>
    <t>max</t>
  </si>
  <si>
    <t>val</t>
  </si>
  <si>
    <t>Vmax</t>
  </si>
  <si>
    <t>P</t>
  </si>
  <si>
    <t>cell mass</t>
  </si>
  <si>
    <t>g/cell</t>
  </si>
  <si>
    <t>initial ext</t>
  </si>
  <si>
    <t>initial int</t>
  </si>
  <si>
    <t>x</t>
  </si>
  <si>
    <t>mmol/l</t>
  </si>
  <si>
    <t>mmol/gDW</t>
  </si>
  <si>
    <t>final ext</t>
  </si>
  <si>
    <t>final_biomass</t>
  </si>
  <si>
    <t>comp</t>
  </si>
  <si>
    <t xml:space="preserve"> g/L</t>
  </si>
  <si>
    <t>nitrate in biomass</t>
  </si>
  <si>
    <t>mmol/L</t>
  </si>
  <si>
    <t>y</t>
  </si>
  <si>
    <t>https://www.sciencedirect.com/science/article/pii/S0960852414012486#ab005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</si>
</sst>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0"/>
  <sheetViews>
    <sheetView tabSelected="1" workbookViewId="0">
      <selection activeCell="E6" sqref="E6"/>
    </sheetView>
  </sheetViews>
  <sheetFormatPr defaultRowHeight="15" x14ac:dyDescent="0.25"/>
  <cols>
    <col min="2" max="2" width="12" bestFit="1" customWidth="1"/>
  </cols>
  <sheetData>
    <row r="3" spans="1:19" x14ac:dyDescent="0.25">
      <c r="B3" t="s">
        <v>1</v>
      </c>
      <c r="C3" t="s">
        <v>2</v>
      </c>
      <c r="D3" t="s">
        <v>3</v>
      </c>
    </row>
    <row r="4" spans="1:19" x14ac:dyDescent="0.25">
      <c r="A4" t="s">
        <v>0</v>
      </c>
      <c r="B4">
        <v>1.9E-2</v>
      </c>
      <c r="C4">
        <v>7.0999999999999994E-2</v>
      </c>
      <c r="D4">
        <f>0.0013/62*1000</f>
        <v>2.0967741935483869E-2</v>
      </c>
    </row>
    <row r="5" spans="1:19" x14ac:dyDescent="0.25">
      <c r="A5" t="s">
        <v>4</v>
      </c>
      <c r="B5">
        <f>0.045/14*1000</f>
        <v>3.2142857142857144</v>
      </c>
      <c r="C5">
        <f>0.094/14*1000</f>
        <v>6.7142857142857144</v>
      </c>
      <c r="D5">
        <f>0.057/14*1000</f>
        <v>4.0714285714285712</v>
      </c>
      <c r="E5" t="s">
        <v>20</v>
      </c>
    </row>
    <row r="6" spans="1:19" x14ac:dyDescent="0.25">
      <c r="S6">
        <f>11.95*0.25+18*0.1+11.05*0.45+8*0.2</f>
        <v>11.36</v>
      </c>
    </row>
    <row r="8" spans="1:19" x14ac:dyDescent="0.25">
      <c r="A8" t="s">
        <v>5</v>
      </c>
      <c r="K8" t="s">
        <v>6</v>
      </c>
      <c r="L8">
        <f>153*10^-12</f>
        <v>1.5299999999999999E-10</v>
      </c>
      <c r="M8" t="s">
        <v>7</v>
      </c>
    </row>
    <row r="10" spans="1:19" x14ac:dyDescent="0.25">
      <c r="B10" t="s">
        <v>1</v>
      </c>
      <c r="C10" t="s">
        <v>2</v>
      </c>
      <c r="D10" t="s">
        <v>3</v>
      </c>
    </row>
    <row r="11" spans="1:19" x14ac:dyDescent="0.25">
      <c r="A11" t="s">
        <v>0</v>
      </c>
      <c r="B11">
        <f>1.1/1000</f>
        <v>1.1000000000000001E-3</v>
      </c>
      <c r="C11">
        <f>1.4/1000</f>
        <v>1.4E-3</v>
      </c>
      <c r="D11">
        <f>AVERAGE(B11:C11,E11:F11)</f>
        <v>2.0374999999999998E-3</v>
      </c>
      <c r="E11">
        <f>1.85/1000</f>
        <v>1.8500000000000001E-3</v>
      </c>
      <c r="F11">
        <f>3.8/1000</f>
        <v>3.8E-3</v>
      </c>
    </row>
    <row r="12" spans="1:19" x14ac:dyDescent="0.25">
      <c r="A12" t="s">
        <v>4</v>
      </c>
      <c r="B12">
        <f>28*10^-9/10^6/$L$8*60*24</f>
        <v>0.26352941176470596</v>
      </c>
      <c r="C12">
        <f>730*10^-9/10^6/$L$8*60*24</f>
        <v>6.8705882352941181</v>
      </c>
      <c r="F12">
        <f>(10^-15)/L8*60*24*1000</f>
        <v>9.411764705882355</v>
      </c>
    </row>
    <row r="14" spans="1:19" x14ac:dyDescent="0.25">
      <c r="K14">
        <f>0.03/14*1000</f>
        <v>2.1428571428571428</v>
      </c>
    </row>
    <row r="15" spans="1:19" x14ac:dyDescent="0.25">
      <c r="K15">
        <f>0.07/14*1000</f>
        <v>5</v>
      </c>
    </row>
    <row r="17" spans="11:20" x14ac:dyDescent="0.25">
      <c r="K17">
        <f>0.021/14*1000</f>
        <v>1.5</v>
      </c>
    </row>
    <row r="18" spans="11:20" x14ac:dyDescent="0.25">
      <c r="K18">
        <f>0.101/14*1000</f>
        <v>7.2142857142857144</v>
      </c>
      <c r="T18">
        <v>0.11799999999999999</v>
      </c>
    </row>
    <row r="19" spans="11:20" x14ac:dyDescent="0.25">
      <c r="P19" t="s">
        <v>8</v>
      </c>
      <c r="Q19">
        <v>10</v>
      </c>
      <c r="R19" t="s">
        <v>11</v>
      </c>
      <c r="T19">
        <v>7.5</v>
      </c>
    </row>
    <row r="20" spans="11:20" x14ac:dyDescent="0.25">
      <c r="P20" t="s">
        <v>9</v>
      </c>
      <c r="Q20" t="s">
        <v>10</v>
      </c>
      <c r="R20" t="s">
        <v>12</v>
      </c>
      <c r="T20" t="s">
        <v>19</v>
      </c>
    </row>
    <row r="22" spans="11:20" x14ac:dyDescent="0.25">
      <c r="K22">
        <f>0.19*24</f>
        <v>4.5600000000000005</v>
      </c>
      <c r="P22" t="s">
        <v>13</v>
      </c>
      <c r="Q22">
        <f>10-7.5</f>
        <v>2.5</v>
      </c>
      <c r="R22" t="s">
        <v>11</v>
      </c>
      <c r="T22">
        <v>0</v>
      </c>
    </row>
    <row r="24" spans="11:20" x14ac:dyDescent="0.25">
      <c r="P24" t="s">
        <v>14</v>
      </c>
      <c r="Q24">
        <v>1.024</v>
      </c>
      <c r="R24" t="s">
        <v>16</v>
      </c>
      <c r="T24">
        <v>1.76</v>
      </c>
    </row>
    <row r="25" spans="11:20" x14ac:dyDescent="0.25">
      <c r="P25" t="s">
        <v>15</v>
      </c>
      <c r="Q25">
        <v>4.42</v>
      </c>
      <c r="R25" t="s">
        <v>12</v>
      </c>
      <c r="T25">
        <v>4.42</v>
      </c>
    </row>
    <row r="27" spans="11:20" x14ac:dyDescent="0.25">
      <c r="P27" t="s">
        <v>17</v>
      </c>
      <c r="Q27">
        <f>Q24*Q25</f>
        <v>4.5260800000000003</v>
      </c>
      <c r="R27" t="s">
        <v>18</v>
      </c>
      <c r="T27">
        <f>T25*T24</f>
        <v>7.7792000000000003</v>
      </c>
    </row>
    <row r="29" spans="11:20" x14ac:dyDescent="0.25">
      <c r="T29">
        <f>T27-T19</f>
        <v>0.27920000000000034</v>
      </c>
    </row>
    <row r="30" spans="11:20" x14ac:dyDescent="0.25">
      <c r="T30">
        <f>T29/T18</f>
        <v>2.3661016949152573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2025-03-04T15:53:44Z</dcterms:modified>
</cp:coreProperties>
</file>