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MJ\OneDrive - Cá Foscari - Virtual LABs\"/>
    </mc:Choice>
  </mc:AlternateContent>
  <xr:revisionPtr revIDLastSave="165" documentId="14_{B7F17815-8D9B-4FCC-82EB-353931AB48CF}" xr6:coauthVersionLast="45" xr6:coauthVersionMax="45" xr10:uidLastSave="{0236ACC3-A775-417B-87A6-AA60609F0232}"/>
  <bookViews>
    <workbookView xWindow="-120" yWindow="-120" windowWidth="20730" windowHeight="11160" xr2:uid="{6BDC96EF-7935-496D-A4E0-23D13996D70A}"/>
  </bookViews>
  <sheets>
    <sheet name="Jan" sheetId="1" r:id="rId1"/>
    <sheet name="Feb" sheetId="12" r:id="rId2"/>
    <sheet name="Mar" sheetId="2" r:id="rId3"/>
    <sheet name="Apr" sheetId="8" r:id="rId4"/>
    <sheet name="May" sheetId="3" r:id="rId5"/>
    <sheet name="Jun" sheetId="9" r:id="rId6"/>
    <sheet name="Jul" sheetId="4" r:id="rId7"/>
    <sheet name="Aug" sheetId="5" r:id="rId8"/>
    <sheet name="Sep" sheetId="10" r:id="rId9"/>
    <sheet name="Oct" sheetId="6" r:id="rId10"/>
    <sheet name="Nov" sheetId="11" r:id="rId11"/>
    <sheet name="Dec" sheetId="7" r:id="rId12"/>
    <sheet name="Not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8" i="12" l="1"/>
  <c r="Q37" i="12"/>
  <c r="Q39" i="8"/>
  <c r="Q39" i="9"/>
  <c r="Q39" i="10"/>
  <c r="Q39" i="11"/>
  <c r="Q40" i="8"/>
  <c r="Q40" i="9"/>
  <c r="Q40" i="10"/>
  <c r="Q40" i="11"/>
  <c r="Q41" i="1"/>
  <c r="Q41" i="2"/>
  <c r="Q41" i="3"/>
  <c r="Q41" i="4"/>
  <c r="Q41" i="5"/>
  <c r="Q41" i="6"/>
  <c r="Q41" i="7"/>
  <c r="Q40" i="1"/>
  <c r="Q40" i="2"/>
  <c r="Q40" i="3"/>
  <c r="Q40" i="4"/>
  <c r="Q40" i="5"/>
  <c r="Q40" i="6"/>
  <c r="Q40" i="7"/>
  <c r="B97" i="13" l="1"/>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W40" i="11" l="1"/>
  <c r="V40" i="11"/>
  <c r="U40" i="11"/>
  <c r="T40" i="11"/>
  <c r="S40" i="11"/>
  <c r="R40" i="11"/>
  <c r="U39" i="11"/>
  <c r="W38" i="11"/>
  <c r="V38" i="11"/>
  <c r="U38" i="11"/>
  <c r="T38" i="11"/>
  <c r="S38" i="11"/>
  <c r="R38" i="11"/>
  <c r="W37" i="11"/>
  <c r="V37" i="11"/>
  <c r="U37" i="11"/>
  <c r="T37" i="11"/>
  <c r="S37" i="11"/>
  <c r="R37" i="11"/>
  <c r="W36" i="11"/>
  <c r="V36" i="11"/>
  <c r="U36" i="11"/>
  <c r="T36" i="11"/>
  <c r="S36" i="11"/>
  <c r="R36" i="11"/>
  <c r="W35" i="11"/>
  <c r="V35" i="11"/>
  <c r="U35" i="11"/>
  <c r="T35" i="11"/>
  <c r="S35" i="11"/>
  <c r="R35" i="11"/>
  <c r="W34" i="11"/>
  <c r="V34" i="11"/>
  <c r="U34" i="11"/>
  <c r="T34" i="11"/>
  <c r="S34" i="11"/>
  <c r="R34" i="11"/>
  <c r="W33" i="11"/>
  <c r="V33" i="11"/>
  <c r="U33" i="11"/>
  <c r="T33" i="11"/>
  <c r="S33" i="11"/>
  <c r="R33" i="11"/>
  <c r="W32" i="11"/>
  <c r="V32" i="11"/>
  <c r="U32" i="11"/>
  <c r="T32" i="11"/>
  <c r="S32" i="11"/>
  <c r="R32" i="11"/>
  <c r="W31" i="11"/>
  <c r="V31" i="11"/>
  <c r="U31" i="11"/>
  <c r="T31" i="11"/>
  <c r="S31" i="11"/>
  <c r="R31" i="11"/>
  <c r="W30" i="11"/>
  <c r="V30" i="11"/>
  <c r="U30" i="11"/>
  <c r="T30" i="11"/>
  <c r="S30" i="11"/>
  <c r="R30" i="11"/>
  <c r="W29" i="11"/>
  <c r="V29" i="11"/>
  <c r="U29" i="11"/>
  <c r="T29" i="11"/>
  <c r="S29" i="11"/>
  <c r="R29" i="11"/>
  <c r="W28" i="11"/>
  <c r="V28" i="11"/>
  <c r="U28" i="11"/>
  <c r="T28" i="11"/>
  <c r="S28" i="11"/>
  <c r="R28" i="11"/>
  <c r="W27" i="11"/>
  <c r="V27" i="11"/>
  <c r="U27" i="11"/>
  <c r="T27" i="11"/>
  <c r="S27" i="11"/>
  <c r="R27" i="11"/>
  <c r="W26" i="11"/>
  <c r="V26" i="11"/>
  <c r="U26" i="11"/>
  <c r="T26" i="11"/>
  <c r="S26" i="11"/>
  <c r="R26" i="11"/>
  <c r="W25" i="11"/>
  <c r="V25" i="11"/>
  <c r="U25" i="11"/>
  <c r="T25" i="11"/>
  <c r="S25" i="11"/>
  <c r="R25" i="11"/>
  <c r="W24" i="11"/>
  <c r="V24" i="11"/>
  <c r="U24" i="11"/>
  <c r="T24" i="11"/>
  <c r="S24" i="11"/>
  <c r="R24" i="11"/>
  <c r="W23" i="11"/>
  <c r="V23" i="11"/>
  <c r="U23" i="11"/>
  <c r="T23" i="11"/>
  <c r="S23" i="11"/>
  <c r="R23" i="11"/>
  <c r="W22" i="11"/>
  <c r="V22" i="11"/>
  <c r="U22" i="11"/>
  <c r="T22" i="11"/>
  <c r="S22" i="11"/>
  <c r="R22" i="11"/>
  <c r="W21" i="11"/>
  <c r="V21" i="11"/>
  <c r="U21" i="11"/>
  <c r="T21" i="11"/>
  <c r="S21" i="11"/>
  <c r="R21" i="11"/>
  <c r="W20" i="11"/>
  <c r="V20" i="11"/>
  <c r="U20" i="11"/>
  <c r="T20" i="11"/>
  <c r="S20" i="11"/>
  <c r="R20" i="11"/>
  <c r="W19" i="11"/>
  <c r="V19" i="11"/>
  <c r="U19" i="11"/>
  <c r="T19" i="11"/>
  <c r="S19" i="11"/>
  <c r="R19" i="11"/>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2" i="11"/>
  <c r="V12" i="11"/>
  <c r="U12" i="11"/>
  <c r="T12" i="11"/>
  <c r="S12" i="11"/>
  <c r="R12" i="11"/>
  <c r="W11" i="11"/>
  <c r="V11" i="11"/>
  <c r="U11" i="11"/>
  <c r="T11" i="11"/>
  <c r="S11" i="11"/>
  <c r="R11" i="11"/>
  <c r="W10" i="11"/>
  <c r="V10" i="11"/>
  <c r="U10" i="11"/>
  <c r="T10" i="11"/>
  <c r="S10" i="11"/>
  <c r="R10" i="11"/>
  <c r="W9" i="11"/>
  <c r="V9" i="11"/>
  <c r="U9" i="11"/>
  <c r="T9" i="11"/>
  <c r="S9" i="11"/>
  <c r="R9" i="11"/>
  <c r="W40" i="10"/>
  <c r="V40" i="10"/>
  <c r="U40" i="10"/>
  <c r="T40" i="10"/>
  <c r="S40" i="10"/>
  <c r="R40" i="10"/>
  <c r="U39" i="10"/>
  <c r="W38" i="10"/>
  <c r="V38" i="10"/>
  <c r="U38" i="10"/>
  <c r="T38" i="10"/>
  <c r="S38" i="10"/>
  <c r="R38" i="10"/>
  <c r="W37" i="10"/>
  <c r="V37" i="10"/>
  <c r="U37" i="10"/>
  <c r="T37" i="10"/>
  <c r="S37" i="10"/>
  <c r="R37" i="10"/>
  <c r="W36" i="10"/>
  <c r="V36" i="10"/>
  <c r="U36" i="10"/>
  <c r="T36" i="10"/>
  <c r="S36" i="10"/>
  <c r="R36" i="10"/>
  <c r="W35" i="10"/>
  <c r="V35" i="10"/>
  <c r="U35" i="10"/>
  <c r="T35" i="10"/>
  <c r="S35" i="10"/>
  <c r="R35" i="10"/>
  <c r="W34" i="10"/>
  <c r="V34" i="10"/>
  <c r="U34" i="10"/>
  <c r="T34" i="10"/>
  <c r="S34" i="10"/>
  <c r="R34" i="10"/>
  <c r="W33" i="10"/>
  <c r="V33" i="10"/>
  <c r="U33" i="10"/>
  <c r="T33" i="10"/>
  <c r="S33" i="10"/>
  <c r="R33" i="10"/>
  <c r="W32" i="10"/>
  <c r="V32" i="10"/>
  <c r="U32" i="10"/>
  <c r="T32" i="10"/>
  <c r="S32" i="10"/>
  <c r="R32" i="10"/>
  <c r="W31" i="10"/>
  <c r="V31" i="10"/>
  <c r="U31" i="10"/>
  <c r="T31" i="10"/>
  <c r="S31" i="10"/>
  <c r="R31" i="10"/>
  <c r="W30" i="10"/>
  <c r="V30" i="10"/>
  <c r="U30" i="10"/>
  <c r="T30" i="10"/>
  <c r="S30" i="10"/>
  <c r="R30" i="10"/>
  <c r="W29" i="10"/>
  <c r="V29" i="10"/>
  <c r="U29" i="10"/>
  <c r="T29" i="10"/>
  <c r="S29" i="10"/>
  <c r="R29" i="10"/>
  <c r="W28" i="10"/>
  <c r="V28" i="10"/>
  <c r="U28" i="10"/>
  <c r="T28" i="10"/>
  <c r="S28" i="10"/>
  <c r="R28" i="10"/>
  <c r="W27" i="10"/>
  <c r="V27" i="10"/>
  <c r="U27" i="10"/>
  <c r="T27" i="10"/>
  <c r="S27" i="10"/>
  <c r="R27" i="10"/>
  <c r="W26" i="10"/>
  <c r="V26" i="10"/>
  <c r="U26" i="10"/>
  <c r="T26" i="10"/>
  <c r="S26" i="10"/>
  <c r="R26" i="10"/>
  <c r="W25" i="10"/>
  <c r="V25" i="10"/>
  <c r="U25" i="10"/>
  <c r="T25" i="10"/>
  <c r="S25" i="10"/>
  <c r="R25" i="10"/>
  <c r="W24" i="10"/>
  <c r="V24" i="10"/>
  <c r="U24" i="10"/>
  <c r="T24" i="10"/>
  <c r="S24" i="10"/>
  <c r="R24" i="10"/>
  <c r="W23" i="10"/>
  <c r="V23" i="10"/>
  <c r="U23" i="10"/>
  <c r="T23" i="10"/>
  <c r="S23" i="10"/>
  <c r="R23" i="10"/>
  <c r="W22" i="10"/>
  <c r="V22" i="10"/>
  <c r="U22" i="10"/>
  <c r="T22" i="10"/>
  <c r="S22" i="10"/>
  <c r="R22" i="10"/>
  <c r="W21" i="10"/>
  <c r="V21" i="10"/>
  <c r="U21" i="10"/>
  <c r="T21" i="10"/>
  <c r="S21" i="10"/>
  <c r="R21" i="10"/>
  <c r="W20" i="10"/>
  <c r="V20" i="10"/>
  <c r="U20" i="10"/>
  <c r="T20" i="10"/>
  <c r="S20" i="10"/>
  <c r="R20" i="10"/>
  <c r="W19" i="10"/>
  <c r="V19" i="10"/>
  <c r="U19" i="10"/>
  <c r="T19" i="10"/>
  <c r="S19" i="10"/>
  <c r="R19" i="10"/>
  <c r="W18" i="10"/>
  <c r="V18" i="10"/>
  <c r="U18" i="10"/>
  <c r="T18" i="10"/>
  <c r="S18" i="10"/>
  <c r="R18" i="10"/>
  <c r="W17" i="10"/>
  <c r="V17" i="10"/>
  <c r="U17" i="10"/>
  <c r="T17" i="10"/>
  <c r="S17" i="10"/>
  <c r="R17" i="10"/>
  <c r="W16" i="10"/>
  <c r="V16" i="10"/>
  <c r="U16" i="10"/>
  <c r="T16" i="10"/>
  <c r="S16" i="10"/>
  <c r="R16" i="10"/>
  <c r="W15" i="10"/>
  <c r="V15" i="10"/>
  <c r="U15" i="10"/>
  <c r="T15" i="10"/>
  <c r="S15" i="10"/>
  <c r="R15" i="10"/>
  <c r="W14" i="10"/>
  <c r="V14" i="10"/>
  <c r="U14" i="10"/>
  <c r="T14" i="10"/>
  <c r="S14" i="10"/>
  <c r="R14" i="10"/>
  <c r="W13" i="10"/>
  <c r="V13" i="10"/>
  <c r="U13" i="10"/>
  <c r="T13" i="10"/>
  <c r="S13" i="10"/>
  <c r="R13" i="10"/>
  <c r="W12" i="10"/>
  <c r="V12" i="10"/>
  <c r="U12" i="10"/>
  <c r="T12" i="10"/>
  <c r="S12" i="10"/>
  <c r="R12" i="10"/>
  <c r="W11" i="10"/>
  <c r="V11" i="10"/>
  <c r="U11" i="10"/>
  <c r="T11" i="10"/>
  <c r="S11" i="10"/>
  <c r="R11" i="10"/>
  <c r="W10" i="10"/>
  <c r="V10" i="10"/>
  <c r="U10" i="10"/>
  <c r="T10" i="10"/>
  <c r="S10" i="10"/>
  <c r="R10" i="10"/>
  <c r="W9" i="10"/>
  <c r="V9" i="10"/>
  <c r="U9" i="10"/>
  <c r="T9" i="10"/>
  <c r="S9" i="10"/>
  <c r="R9" i="10"/>
  <c r="W40" i="9"/>
  <c r="V40" i="9"/>
  <c r="U40" i="9"/>
  <c r="T40" i="9"/>
  <c r="S40" i="9"/>
  <c r="R40" i="9"/>
  <c r="U39" i="9"/>
  <c r="W38" i="9"/>
  <c r="V38" i="9"/>
  <c r="U38" i="9"/>
  <c r="T38" i="9"/>
  <c r="S38" i="9"/>
  <c r="R38" i="9"/>
  <c r="W37" i="9"/>
  <c r="V37" i="9"/>
  <c r="U37" i="9"/>
  <c r="T37" i="9"/>
  <c r="S37" i="9"/>
  <c r="R37" i="9"/>
  <c r="W36" i="9"/>
  <c r="V36" i="9"/>
  <c r="U36" i="9"/>
  <c r="T36" i="9"/>
  <c r="S36" i="9"/>
  <c r="R36" i="9"/>
  <c r="W35" i="9"/>
  <c r="V35" i="9"/>
  <c r="U35" i="9"/>
  <c r="T35" i="9"/>
  <c r="S35" i="9"/>
  <c r="R35" i="9"/>
  <c r="W34" i="9"/>
  <c r="V34" i="9"/>
  <c r="U34" i="9"/>
  <c r="T34" i="9"/>
  <c r="S34" i="9"/>
  <c r="R34" i="9"/>
  <c r="W33" i="9"/>
  <c r="V33" i="9"/>
  <c r="U33" i="9"/>
  <c r="T33" i="9"/>
  <c r="S33" i="9"/>
  <c r="R33" i="9"/>
  <c r="W32" i="9"/>
  <c r="V32" i="9"/>
  <c r="U32" i="9"/>
  <c r="T32" i="9"/>
  <c r="S32" i="9"/>
  <c r="R32" i="9"/>
  <c r="W31" i="9"/>
  <c r="V31" i="9"/>
  <c r="U31" i="9"/>
  <c r="T31" i="9"/>
  <c r="S31" i="9"/>
  <c r="R31" i="9"/>
  <c r="W30" i="9"/>
  <c r="V30" i="9"/>
  <c r="U30" i="9"/>
  <c r="T30" i="9"/>
  <c r="S30" i="9"/>
  <c r="R30" i="9"/>
  <c r="W29" i="9"/>
  <c r="V29" i="9"/>
  <c r="U29" i="9"/>
  <c r="T29" i="9"/>
  <c r="S29" i="9"/>
  <c r="R29" i="9"/>
  <c r="W28" i="9"/>
  <c r="V28" i="9"/>
  <c r="U28" i="9"/>
  <c r="T28" i="9"/>
  <c r="S28" i="9"/>
  <c r="R28" i="9"/>
  <c r="W27" i="9"/>
  <c r="V27" i="9"/>
  <c r="U27" i="9"/>
  <c r="T27" i="9"/>
  <c r="S27" i="9"/>
  <c r="R27" i="9"/>
  <c r="W26" i="9"/>
  <c r="V26" i="9"/>
  <c r="U26" i="9"/>
  <c r="T26" i="9"/>
  <c r="S26" i="9"/>
  <c r="R26" i="9"/>
  <c r="W25" i="9"/>
  <c r="V25" i="9"/>
  <c r="U25" i="9"/>
  <c r="T25" i="9"/>
  <c r="S25" i="9"/>
  <c r="R25" i="9"/>
  <c r="W24" i="9"/>
  <c r="V24" i="9"/>
  <c r="U24" i="9"/>
  <c r="T24" i="9"/>
  <c r="S24" i="9"/>
  <c r="R24" i="9"/>
  <c r="W23" i="9"/>
  <c r="V23" i="9"/>
  <c r="U23" i="9"/>
  <c r="T23" i="9"/>
  <c r="S23" i="9"/>
  <c r="R23" i="9"/>
  <c r="W22" i="9"/>
  <c r="V22" i="9"/>
  <c r="U22" i="9"/>
  <c r="T22" i="9"/>
  <c r="S22" i="9"/>
  <c r="R22" i="9"/>
  <c r="W21" i="9"/>
  <c r="V21" i="9"/>
  <c r="U21" i="9"/>
  <c r="T21" i="9"/>
  <c r="S21" i="9"/>
  <c r="R21" i="9"/>
  <c r="W20" i="9"/>
  <c r="V20" i="9"/>
  <c r="U20" i="9"/>
  <c r="T20" i="9"/>
  <c r="S20" i="9"/>
  <c r="R20" i="9"/>
  <c r="W19" i="9"/>
  <c r="V19" i="9"/>
  <c r="U19" i="9"/>
  <c r="T19" i="9"/>
  <c r="S19" i="9"/>
  <c r="R19" i="9"/>
  <c r="W18" i="9"/>
  <c r="V18" i="9"/>
  <c r="U18" i="9"/>
  <c r="T18" i="9"/>
  <c r="S18" i="9"/>
  <c r="R18" i="9"/>
  <c r="W17" i="9"/>
  <c r="V17" i="9"/>
  <c r="U17" i="9"/>
  <c r="T17" i="9"/>
  <c r="S17" i="9"/>
  <c r="R17" i="9"/>
  <c r="W16" i="9"/>
  <c r="V16" i="9"/>
  <c r="U16" i="9"/>
  <c r="T16" i="9"/>
  <c r="S16" i="9"/>
  <c r="R16" i="9"/>
  <c r="W15" i="9"/>
  <c r="V15" i="9"/>
  <c r="U15" i="9"/>
  <c r="T15" i="9"/>
  <c r="S15" i="9"/>
  <c r="R15" i="9"/>
  <c r="W14" i="9"/>
  <c r="V14" i="9"/>
  <c r="U14" i="9"/>
  <c r="T14" i="9"/>
  <c r="S14" i="9"/>
  <c r="R14" i="9"/>
  <c r="W13" i="9"/>
  <c r="V13" i="9"/>
  <c r="U13" i="9"/>
  <c r="T13" i="9"/>
  <c r="S13" i="9"/>
  <c r="R13" i="9"/>
  <c r="W12" i="9"/>
  <c r="V12" i="9"/>
  <c r="U12" i="9"/>
  <c r="T12" i="9"/>
  <c r="S12" i="9"/>
  <c r="R12" i="9"/>
  <c r="W11" i="9"/>
  <c r="V11" i="9"/>
  <c r="U11" i="9"/>
  <c r="T11" i="9"/>
  <c r="S11" i="9"/>
  <c r="R11" i="9"/>
  <c r="W10" i="9"/>
  <c r="V10" i="9"/>
  <c r="U10" i="9"/>
  <c r="T10" i="9"/>
  <c r="S10" i="9"/>
  <c r="R10" i="9"/>
  <c r="W9" i="9"/>
  <c r="V9" i="9"/>
  <c r="U9" i="9"/>
  <c r="T9" i="9"/>
  <c r="S9" i="9"/>
  <c r="R9" i="9"/>
  <c r="W40" i="8"/>
  <c r="V40" i="8"/>
  <c r="U40" i="8"/>
  <c r="T40" i="8"/>
  <c r="S40" i="8"/>
  <c r="R40" i="8"/>
  <c r="U39" i="8"/>
  <c r="W38" i="8"/>
  <c r="V38" i="8"/>
  <c r="U38" i="8"/>
  <c r="T38" i="8"/>
  <c r="S38" i="8"/>
  <c r="R38" i="8"/>
  <c r="W37" i="8"/>
  <c r="V37" i="8"/>
  <c r="U37" i="8"/>
  <c r="T37" i="8"/>
  <c r="S37" i="8"/>
  <c r="R37" i="8"/>
  <c r="W36" i="8"/>
  <c r="V36" i="8"/>
  <c r="U36" i="8"/>
  <c r="T36" i="8"/>
  <c r="S36" i="8"/>
  <c r="R36" i="8"/>
  <c r="W35" i="8"/>
  <c r="V35" i="8"/>
  <c r="U35" i="8"/>
  <c r="T35" i="8"/>
  <c r="S35" i="8"/>
  <c r="R35" i="8"/>
  <c r="W34" i="8"/>
  <c r="V34" i="8"/>
  <c r="U34" i="8"/>
  <c r="T34" i="8"/>
  <c r="S34" i="8"/>
  <c r="R34" i="8"/>
  <c r="W33" i="8"/>
  <c r="V33" i="8"/>
  <c r="U33" i="8"/>
  <c r="T33" i="8"/>
  <c r="S33" i="8"/>
  <c r="R33" i="8"/>
  <c r="W32" i="8"/>
  <c r="V32" i="8"/>
  <c r="U32" i="8"/>
  <c r="T32" i="8"/>
  <c r="S32" i="8"/>
  <c r="R32" i="8"/>
  <c r="W31" i="8"/>
  <c r="V31" i="8"/>
  <c r="U31" i="8"/>
  <c r="T31" i="8"/>
  <c r="S31" i="8"/>
  <c r="R31" i="8"/>
  <c r="W30" i="8"/>
  <c r="V30" i="8"/>
  <c r="U30" i="8"/>
  <c r="T30" i="8"/>
  <c r="S30" i="8"/>
  <c r="R30" i="8"/>
  <c r="W29" i="8"/>
  <c r="V29" i="8"/>
  <c r="U29" i="8"/>
  <c r="T29" i="8"/>
  <c r="S29" i="8"/>
  <c r="R29" i="8"/>
  <c r="W28" i="8"/>
  <c r="V28" i="8"/>
  <c r="U28" i="8"/>
  <c r="T28" i="8"/>
  <c r="S28" i="8"/>
  <c r="R28" i="8"/>
  <c r="W27" i="8"/>
  <c r="V27" i="8"/>
  <c r="U27" i="8"/>
  <c r="T27" i="8"/>
  <c r="S27" i="8"/>
  <c r="R27" i="8"/>
  <c r="W26" i="8"/>
  <c r="V26" i="8"/>
  <c r="U26" i="8"/>
  <c r="T26" i="8"/>
  <c r="S26" i="8"/>
  <c r="R26" i="8"/>
  <c r="W25" i="8"/>
  <c r="V25" i="8"/>
  <c r="U25" i="8"/>
  <c r="T25" i="8"/>
  <c r="S25" i="8"/>
  <c r="R25" i="8"/>
  <c r="W24" i="8"/>
  <c r="V24" i="8"/>
  <c r="U24" i="8"/>
  <c r="T24" i="8"/>
  <c r="S24" i="8"/>
  <c r="R24" i="8"/>
  <c r="W23" i="8"/>
  <c r="V23" i="8"/>
  <c r="U23" i="8"/>
  <c r="T23" i="8"/>
  <c r="S23" i="8"/>
  <c r="R23" i="8"/>
  <c r="W22" i="8"/>
  <c r="V22" i="8"/>
  <c r="U22" i="8"/>
  <c r="T22" i="8"/>
  <c r="S22" i="8"/>
  <c r="R22" i="8"/>
  <c r="W21" i="8"/>
  <c r="V21" i="8"/>
  <c r="U21" i="8"/>
  <c r="T21" i="8"/>
  <c r="S21" i="8"/>
  <c r="R21" i="8"/>
  <c r="W20" i="8"/>
  <c r="V20" i="8"/>
  <c r="U20" i="8"/>
  <c r="T20" i="8"/>
  <c r="S20" i="8"/>
  <c r="R20" i="8"/>
  <c r="W19" i="8"/>
  <c r="V19" i="8"/>
  <c r="U19" i="8"/>
  <c r="T19" i="8"/>
  <c r="S19" i="8"/>
  <c r="R19" i="8"/>
  <c r="W18" i="8"/>
  <c r="V18" i="8"/>
  <c r="U18" i="8"/>
  <c r="T18" i="8"/>
  <c r="S18" i="8"/>
  <c r="R18" i="8"/>
  <c r="W17" i="8"/>
  <c r="V17" i="8"/>
  <c r="U17" i="8"/>
  <c r="T17" i="8"/>
  <c r="S17" i="8"/>
  <c r="R17" i="8"/>
  <c r="W16" i="8"/>
  <c r="V16" i="8"/>
  <c r="U16" i="8"/>
  <c r="T16" i="8"/>
  <c r="S16" i="8"/>
  <c r="R16" i="8"/>
  <c r="W15" i="8"/>
  <c r="V15" i="8"/>
  <c r="U15" i="8"/>
  <c r="T15" i="8"/>
  <c r="S15" i="8"/>
  <c r="R15" i="8"/>
  <c r="W14" i="8"/>
  <c r="V14" i="8"/>
  <c r="U14" i="8"/>
  <c r="T14" i="8"/>
  <c r="S14" i="8"/>
  <c r="R14" i="8"/>
  <c r="W13" i="8"/>
  <c r="V13" i="8"/>
  <c r="U13" i="8"/>
  <c r="T13" i="8"/>
  <c r="S13" i="8"/>
  <c r="R13" i="8"/>
  <c r="W12" i="8"/>
  <c r="V12" i="8"/>
  <c r="U12" i="8"/>
  <c r="T12" i="8"/>
  <c r="S12" i="8"/>
  <c r="R12" i="8"/>
  <c r="W11" i="8"/>
  <c r="V11" i="8"/>
  <c r="U11" i="8"/>
  <c r="T11" i="8"/>
  <c r="S11" i="8"/>
  <c r="R11" i="8"/>
  <c r="W10" i="8"/>
  <c r="V10" i="8"/>
  <c r="U10" i="8"/>
  <c r="T10" i="8"/>
  <c r="S10" i="8"/>
  <c r="R10" i="8"/>
  <c r="W9" i="8"/>
  <c r="V9" i="8"/>
  <c r="U9" i="8"/>
  <c r="T9" i="8"/>
  <c r="S9" i="8"/>
  <c r="R9" i="8"/>
  <c r="W38" i="12"/>
  <c r="V38" i="12"/>
  <c r="U38" i="12"/>
  <c r="T38" i="12"/>
  <c r="S38" i="12"/>
  <c r="R38" i="12"/>
  <c r="U37" i="12"/>
  <c r="W36" i="12"/>
  <c r="V36" i="12"/>
  <c r="U36" i="12"/>
  <c r="T36" i="12"/>
  <c r="S36" i="12"/>
  <c r="R36" i="12"/>
  <c r="W35" i="12"/>
  <c r="V35" i="12"/>
  <c r="U35" i="12"/>
  <c r="T35" i="12"/>
  <c r="S35" i="12"/>
  <c r="R35" i="12"/>
  <c r="W34" i="12"/>
  <c r="V34" i="12"/>
  <c r="U34" i="12"/>
  <c r="T34" i="12"/>
  <c r="S34" i="12"/>
  <c r="R34" i="12"/>
  <c r="W33" i="12"/>
  <c r="V33" i="12"/>
  <c r="U33" i="12"/>
  <c r="T33" i="12"/>
  <c r="S33" i="12"/>
  <c r="R33" i="12"/>
  <c r="W32" i="12"/>
  <c r="V32" i="12"/>
  <c r="U32" i="12"/>
  <c r="T32" i="12"/>
  <c r="S32" i="12"/>
  <c r="R32" i="12"/>
  <c r="W31" i="12"/>
  <c r="V31" i="12"/>
  <c r="U31" i="12"/>
  <c r="T31" i="12"/>
  <c r="S31" i="12"/>
  <c r="R31" i="12"/>
  <c r="W30" i="12"/>
  <c r="V30" i="12"/>
  <c r="U30" i="12"/>
  <c r="T30" i="12"/>
  <c r="S30" i="12"/>
  <c r="R30" i="12"/>
  <c r="W29" i="12"/>
  <c r="V29" i="12"/>
  <c r="U29" i="12"/>
  <c r="T29" i="12"/>
  <c r="S29" i="12"/>
  <c r="R29" i="12"/>
  <c r="W28" i="12"/>
  <c r="V28" i="12"/>
  <c r="U28" i="12"/>
  <c r="T28" i="12"/>
  <c r="S28" i="12"/>
  <c r="R28" i="12"/>
  <c r="W27" i="12"/>
  <c r="V27" i="12"/>
  <c r="U27" i="12"/>
  <c r="T27" i="12"/>
  <c r="S27" i="12"/>
  <c r="R27" i="12"/>
  <c r="W26" i="12"/>
  <c r="V26" i="12"/>
  <c r="U26" i="12"/>
  <c r="T26" i="12"/>
  <c r="S26" i="12"/>
  <c r="R26" i="12"/>
  <c r="W25" i="12"/>
  <c r="V25" i="12"/>
  <c r="U25" i="12"/>
  <c r="T25" i="12"/>
  <c r="S25" i="12"/>
  <c r="R25" i="12"/>
  <c r="W24" i="12"/>
  <c r="V24" i="12"/>
  <c r="U24" i="12"/>
  <c r="T24" i="12"/>
  <c r="S24" i="12"/>
  <c r="R24" i="12"/>
  <c r="W23" i="12"/>
  <c r="V23" i="12"/>
  <c r="U23" i="12"/>
  <c r="T23" i="12"/>
  <c r="S23" i="12"/>
  <c r="R23" i="12"/>
  <c r="W22" i="12"/>
  <c r="V22" i="12"/>
  <c r="U22" i="12"/>
  <c r="T22" i="12"/>
  <c r="S22" i="12"/>
  <c r="R22" i="12"/>
  <c r="W21" i="12"/>
  <c r="V21" i="12"/>
  <c r="U21" i="12"/>
  <c r="T21" i="12"/>
  <c r="S21" i="12"/>
  <c r="R21" i="12"/>
  <c r="W20" i="12"/>
  <c r="V20" i="12"/>
  <c r="U20" i="12"/>
  <c r="T20" i="12"/>
  <c r="S20" i="12"/>
  <c r="R20" i="12"/>
  <c r="W19" i="12"/>
  <c r="V19" i="12"/>
  <c r="U19" i="12"/>
  <c r="T19" i="12"/>
  <c r="S19" i="12"/>
  <c r="R19" i="12"/>
  <c r="W18" i="12"/>
  <c r="V18" i="12"/>
  <c r="U18" i="12"/>
  <c r="T18" i="12"/>
  <c r="S18" i="12"/>
  <c r="R18" i="12"/>
  <c r="W17" i="12"/>
  <c r="V17" i="12"/>
  <c r="U17" i="12"/>
  <c r="T17" i="12"/>
  <c r="S17" i="12"/>
  <c r="R17" i="12"/>
  <c r="W16" i="12"/>
  <c r="V16" i="12"/>
  <c r="U16" i="12"/>
  <c r="T16" i="12"/>
  <c r="S16" i="12"/>
  <c r="R16" i="12"/>
  <c r="W15" i="12"/>
  <c r="V15" i="12"/>
  <c r="U15" i="12"/>
  <c r="T15" i="12"/>
  <c r="S15" i="12"/>
  <c r="R15" i="12"/>
  <c r="W14" i="12"/>
  <c r="V14" i="12"/>
  <c r="U14" i="12"/>
  <c r="T14" i="12"/>
  <c r="S14" i="12"/>
  <c r="R14" i="12"/>
  <c r="W13" i="12"/>
  <c r="V13" i="12"/>
  <c r="U13" i="12"/>
  <c r="T13" i="12"/>
  <c r="S13" i="12"/>
  <c r="R13" i="12"/>
  <c r="W12" i="12"/>
  <c r="V12" i="12"/>
  <c r="U12" i="12"/>
  <c r="T12" i="12"/>
  <c r="S12" i="12"/>
  <c r="R12" i="12"/>
  <c r="W11" i="12"/>
  <c r="V11" i="12"/>
  <c r="U11" i="12"/>
  <c r="T11" i="12"/>
  <c r="S11" i="12"/>
  <c r="R11" i="12"/>
  <c r="W10" i="12"/>
  <c r="V10" i="12"/>
  <c r="U10" i="12"/>
  <c r="T10" i="12"/>
  <c r="S10" i="12"/>
  <c r="R10" i="12"/>
  <c r="W9" i="12"/>
  <c r="V9" i="12"/>
  <c r="U9" i="12"/>
  <c r="T9" i="12"/>
  <c r="S9" i="12"/>
  <c r="R9" i="12"/>
  <c r="W41" i="1"/>
  <c r="V41" i="1"/>
  <c r="U41" i="1"/>
  <c r="T41" i="1"/>
  <c r="S41" i="1"/>
  <c r="R41" i="1"/>
  <c r="U40"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26" i="1"/>
  <c r="V26" i="1"/>
  <c r="U26" i="1"/>
  <c r="T26" i="1"/>
  <c r="S26" i="1"/>
  <c r="R26" i="1"/>
  <c r="W25" i="1"/>
  <c r="V25" i="1"/>
  <c r="U25" i="1"/>
  <c r="T25" i="1"/>
  <c r="S25" i="1"/>
  <c r="R25" i="1"/>
  <c r="W24" i="1"/>
  <c r="V24" i="1"/>
  <c r="U24" i="1"/>
  <c r="T24" i="1"/>
  <c r="S24" i="1"/>
  <c r="R24" i="1"/>
  <c r="W23" i="1"/>
  <c r="V23" i="1"/>
  <c r="U23" i="1"/>
  <c r="T23" i="1"/>
  <c r="S23" i="1"/>
  <c r="R23" i="1"/>
  <c r="W22" i="1"/>
  <c r="V22" i="1"/>
  <c r="U22" i="1"/>
  <c r="T22" i="1"/>
  <c r="S22" i="1"/>
  <c r="R22" i="1"/>
  <c r="W21" i="1"/>
  <c r="V21" i="1"/>
  <c r="U21" i="1"/>
  <c r="T21" i="1"/>
  <c r="S21" i="1"/>
  <c r="R21" i="1"/>
  <c r="W20" i="1"/>
  <c r="V20" i="1"/>
  <c r="U20" i="1"/>
  <c r="T20" i="1"/>
  <c r="S20" i="1"/>
  <c r="R20" i="1"/>
  <c r="W19" i="1"/>
  <c r="V19" i="1"/>
  <c r="U19" i="1"/>
  <c r="T19" i="1"/>
  <c r="S19" i="1"/>
  <c r="R19" i="1"/>
  <c r="W18" i="1"/>
  <c r="V18" i="1"/>
  <c r="U18" i="1"/>
  <c r="T18" i="1"/>
  <c r="S18" i="1"/>
  <c r="R18" i="1"/>
  <c r="W17" i="1"/>
  <c r="V17" i="1"/>
  <c r="U17" i="1"/>
  <c r="T17" i="1"/>
  <c r="S17" i="1"/>
  <c r="R17" i="1"/>
  <c r="W16" i="1"/>
  <c r="V16" i="1"/>
  <c r="U16" i="1"/>
  <c r="T16" i="1"/>
  <c r="S16" i="1"/>
  <c r="R16" i="1"/>
  <c r="W15" i="1"/>
  <c r="V15" i="1"/>
  <c r="U15" i="1"/>
  <c r="T15" i="1"/>
  <c r="S15" i="1"/>
  <c r="R15" i="1"/>
  <c r="W14" i="1"/>
  <c r="V14" i="1"/>
  <c r="U14" i="1"/>
  <c r="T14" i="1"/>
  <c r="S14" i="1"/>
  <c r="R14" i="1"/>
  <c r="W13" i="1"/>
  <c r="V13" i="1"/>
  <c r="U13" i="1"/>
  <c r="T13" i="1"/>
  <c r="S13" i="1"/>
  <c r="R13" i="1"/>
  <c r="W12" i="1"/>
  <c r="V12" i="1"/>
  <c r="U12" i="1"/>
  <c r="T12" i="1"/>
  <c r="S12" i="1"/>
  <c r="R12" i="1"/>
  <c r="W11" i="1"/>
  <c r="V11" i="1"/>
  <c r="U11" i="1"/>
  <c r="T11" i="1"/>
  <c r="S11" i="1"/>
  <c r="R11" i="1"/>
  <c r="W10" i="1"/>
  <c r="V10" i="1"/>
  <c r="U10" i="1"/>
  <c r="T10" i="1"/>
  <c r="S10" i="1"/>
  <c r="R10" i="1"/>
  <c r="W9" i="1"/>
  <c r="V9" i="1"/>
  <c r="U9" i="1"/>
  <c r="T9" i="1"/>
  <c r="S9" i="1"/>
  <c r="R9" i="1"/>
  <c r="W41" i="2"/>
  <c r="V41" i="2"/>
  <c r="U41" i="2"/>
  <c r="T41" i="2"/>
  <c r="S41" i="2"/>
  <c r="R41" i="2"/>
  <c r="U40" i="2"/>
  <c r="W39" i="2"/>
  <c r="V39" i="2"/>
  <c r="U39" i="2"/>
  <c r="T39" i="2"/>
  <c r="S39" i="2"/>
  <c r="R39" i="2"/>
  <c r="W38" i="2"/>
  <c r="V38" i="2"/>
  <c r="U38" i="2"/>
  <c r="T38" i="2"/>
  <c r="S38" i="2"/>
  <c r="R38" i="2"/>
  <c r="W37" i="2"/>
  <c r="V37" i="2"/>
  <c r="U37" i="2"/>
  <c r="T37" i="2"/>
  <c r="S37" i="2"/>
  <c r="R37" i="2"/>
  <c r="W36" i="2"/>
  <c r="V36" i="2"/>
  <c r="U36" i="2"/>
  <c r="T36" i="2"/>
  <c r="S36" i="2"/>
  <c r="R36" i="2"/>
  <c r="W35" i="2"/>
  <c r="V35" i="2"/>
  <c r="U35" i="2"/>
  <c r="T35" i="2"/>
  <c r="S35" i="2"/>
  <c r="R35" i="2"/>
  <c r="W34" i="2"/>
  <c r="V34" i="2"/>
  <c r="U34" i="2"/>
  <c r="T34" i="2"/>
  <c r="S34" i="2"/>
  <c r="R34" i="2"/>
  <c r="W33" i="2"/>
  <c r="V33" i="2"/>
  <c r="U33" i="2"/>
  <c r="T33" i="2"/>
  <c r="S33" i="2"/>
  <c r="R33" i="2"/>
  <c r="W32" i="2"/>
  <c r="V32" i="2"/>
  <c r="U32" i="2"/>
  <c r="T32" i="2"/>
  <c r="S32" i="2"/>
  <c r="R32" i="2"/>
  <c r="W31" i="2"/>
  <c r="V31" i="2"/>
  <c r="U31" i="2"/>
  <c r="T31" i="2"/>
  <c r="S31" i="2"/>
  <c r="R31" i="2"/>
  <c r="W30" i="2"/>
  <c r="V30" i="2"/>
  <c r="U30" i="2"/>
  <c r="T30" i="2"/>
  <c r="S30" i="2"/>
  <c r="R30" i="2"/>
  <c r="W29" i="2"/>
  <c r="V29" i="2"/>
  <c r="U29" i="2"/>
  <c r="T29" i="2"/>
  <c r="S29" i="2"/>
  <c r="R29" i="2"/>
  <c r="W28" i="2"/>
  <c r="V28" i="2"/>
  <c r="U28" i="2"/>
  <c r="T28" i="2"/>
  <c r="S28" i="2"/>
  <c r="R28" i="2"/>
  <c r="W27" i="2"/>
  <c r="V27" i="2"/>
  <c r="U27" i="2"/>
  <c r="T27" i="2"/>
  <c r="S27" i="2"/>
  <c r="R27" i="2"/>
  <c r="W26" i="2"/>
  <c r="V26" i="2"/>
  <c r="U26" i="2"/>
  <c r="T26" i="2"/>
  <c r="S26" i="2"/>
  <c r="R26" i="2"/>
  <c r="W25" i="2"/>
  <c r="V25" i="2"/>
  <c r="U25" i="2"/>
  <c r="T25" i="2"/>
  <c r="S25" i="2"/>
  <c r="R25" i="2"/>
  <c r="W24" i="2"/>
  <c r="V24" i="2"/>
  <c r="U24" i="2"/>
  <c r="T24" i="2"/>
  <c r="S24" i="2"/>
  <c r="R24" i="2"/>
  <c r="W23" i="2"/>
  <c r="V23" i="2"/>
  <c r="U23" i="2"/>
  <c r="T23" i="2"/>
  <c r="S23" i="2"/>
  <c r="R23" i="2"/>
  <c r="W22" i="2"/>
  <c r="V22" i="2"/>
  <c r="U22" i="2"/>
  <c r="T22" i="2"/>
  <c r="S22" i="2"/>
  <c r="R22" i="2"/>
  <c r="W21" i="2"/>
  <c r="V21" i="2"/>
  <c r="U21" i="2"/>
  <c r="T21" i="2"/>
  <c r="S21" i="2"/>
  <c r="R21" i="2"/>
  <c r="W20" i="2"/>
  <c r="V20" i="2"/>
  <c r="U20" i="2"/>
  <c r="T20" i="2"/>
  <c r="S20" i="2"/>
  <c r="R20" i="2"/>
  <c r="W19" i="2"/>
  <c r="V19" i="2"/>
  <c r="U19" i="2"/>
  <c r="T19" i="2"/>
  <c r="S19" i="2"/>
  <c r="R19" i="2"/>
  <c r="W18" i="2"/>
  <c r="V18" i="2"/>
  <c r="U18" i="2"/>
  <c r="T18" i="2"/>
  <c r="S18" i="2"/>
  <c r="R18" i="2"/>
  <c r="W17" i="2"/>
  <c r="V17" i="2"/>
  <c r="U17" i="2"/>
  <c r="T17" i="2"/>
  <c r="S17" i="2"/>
  <c r="R17" i="2"/>
  <c r="W16" i="2"/>
  <c r="V16" i="2"/>
  <c r="U16" i="2"/>
  <c r="T16" i="2"/>
  <c r="S16" i="2"/>
  <c r="R16" i="2"/>
  <c r="W15" i="2"/>
  <c r="V15" i="2"/>
  <c r="U15" i="2"/>
  <c r="T15" i="2"/>
  <c r="S15" i="2"/>
  <c r="R15" i="2"/>
  <c r="W14" i="2"/>
  <c r="V14" i="2"/>
  <c r="U14" i="2"/>
  <c r="T14" i="2"/>
  <c r="S14" i="2"/>
  <c r="R14" i="2"/>
  <c r="W13" i="2"/>
  <c r="V13" i="2"/>
  <c r="U13" i="2"/>
  <c r="T13" i="2"/>
  <c r="S13" i="2"/>
  <c r="R13" i="2"/>
  <c r="W12" i="2"/>
  <c r="V12" i="2"/>
  <c r="U12" i="2"/>
  <c r="T12" i="2"/>
  <c r="S12" i="2"/>
  <c r="R12" i="2"/>
  <c r="W11" i="2"/>
  <c r="V11" i="2"/>
  <c r="U11" i="2"/>
  <c r="T11" i="2"/>
  <c r="S11" i="2"/>
  <c r="R11" i="2"/>
  <c r="W10" i="2"/>
  <c r="V10" i="2"/>
  <c r="U10" i="2"/>
  <c r="T10" i="2"/>
  <c r="S10" i="2"/>
  <c r="R10" i="2"/>
  <c r="W9" i="2"/>
  <c r="V9" i="2"/>
  <c r="U9" i="2"/>
  <c r="T9" i="2"/>
  <c r="S9" i="2"/>
  <c r="R9" i="2"/>
  <c r="W41" i="3"/>
  <c r="V41" i="3"/>
  <c r="U41" i="3"/>
  <c r="T41" i="3"/>
  <c r="S41" i="3"/>
  <c r="R41" i="3"/>
  <c r="U40" i="3"/>
  <c r="W39" i="3"/>
  <c r="V39" i="3"/>
  <c r="U39" i="3"/>
  <c r="T39" i="3"/>
  <c r="S39" i="3"/>
  <c r="R39" i="3"/>
  <c r="W38" i="3"/>
  <c r="V38" i="3"/>
  <c r="U38" i="3"/>
  <c r="T38" i="3"/>
  <c r="S38" i="3"/>
  <c r="R38" i="3"/>
  <c r="W37" i="3"/>
  <c r="V37" i="3"/>
  <c r="U37" i="3"/>
  <c r="T37" i="3"/>
  <c r="S37" i="3"/>
  <c r="R37" i="3"/>
  <c r="W36" i="3"/>
  <c r="V36" i="3"/>
  <c r="U36" i="3"/>
  <c r="T36" i="3"/>
  <c r="S36" i="3"/>
  <c r="R36" i="3"/>
  <c r="W35" i="3"/>
  <c r="V35" i="3"/>
  <c r="U35" i="3"/>
  <c r="T35" i="3"/>
  <c r="S35" i="3"/>
  <c r="R35" i="3"/>
  <c r="W34" i="3"/>
  <c r="V34" i="3"/>
  <c r="U34" i="3"/>
  <c r="T34" i="3"/>
  <c r="S34" i="3"/>
  <c r="R34" i="3"/>
  <c r="W33" i="3"/>
  <c r="V33" i="3"/>
  <c r="U33" i="3"/>
  <c r="T33" i="3"/>
  <c r="S33" i="3"/>
  <c r="R33" i="3"/>
  <c r="W32" i="3"/>
  <c r="V32" i="3"/>
  <c r="U32" i="3"/>
  <c r="T32" i="3"/>
  <c r="S32" i="3"/>
  <c r="R32" i="3"/>
  <c r="W31" i="3"/>
  <c r="V31" i="3"/>
  <c r="U31" i="3"/>
  <c r="T31" i="3"/>
  <c r="S31" i="3"/>
  <c r="R31" i="3"/>
  <c r="W30" i="3"/>
  <c r="V30" i="3"/>
  <c r="U30" i="3"/>
  <c r="T30" i="3"/>
  <c r="S30" i="3"/>
  <c r="R30" i="3"/>
  <c r="W29" i="3"/>
  <c r="V29" i="3"/>
  <c r="U29" i="3"/>
  <c r="T29" i="3"/>
  <c r="S29" i="3"/>
  <c r="R29" i="3"/>
  <c r="W28" i="3"/>
  <c r="V28" i="3"/>
  <c r="U28" i="3"/>
  <c r="T28" i="3"/>
  <c r="S28" i="3"/>
  <c r="R28" i="3"/>
  <c r="W27" i="3"/>
  <c r="V27" i="3"/>
  <c r="U27" i="3"/>
  <c r="T27" i="3"/>
  <c r="S27" i="3"/>
  <c r="R27" i="3"/>
  <c r="W26" i="3"/>
  <c r="V26" i="3"/>
  <c r="U26" i="3"/>
  <c r="T26" i="3"/>
  <c r="S26" i="3"/>
  <c r="R26" i="3"/>
  <c r="W25" i="3"/>
  <c r="V25" i="3"/>
  <c r="U25" i="3"/>
  <c r="T25" i="3"/>
  <c r="S25" i="3"/>
  <c r="R25"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W19" i="3"/>
  <c r="V19" i="3"/>
  <c r="U19" i="3"/>
  <c r="T19" i="3"/>
  <c r="S19" i="3"/>
  <c r="R19" i="3"/>
  <c r="W18" i="3"/>
  <c r="V18" i="3"/>
  <c r="U18" i="3"/>
  <c r="T18" i="3"/>
  <c r="S18" i="3"/>
  <c r="R18" i="3"/>
  <c r="W17" i="3"/>
  <c r="V17" i="3"/>
  <c r="U17" i="3"/>
  <c r="T17" i="3"/>
  <c r="S17" i="3"/>
  <c r="R17" i="3"/>
  <c r="W16" i="3"/>
  <c r="V16" i="3"/>
  <c r="U16" i="3"/>
  <c r="T16" i="3"/>
  <c r="S16" i="3"/>
  <c r="R16" i="3"/>
  <c r="W15" i="3"/>
  <c r="V15" i="3"/>
  <c r="U15" i="3"/>
  <c r="T15" i="3"/>
  <c r="S15" i="3"/>
  <c r="R15" i="3"/>
  <c r="W14" i="3"/>
  <c r="V14" i="3"/>
  <c r="U14" i="3"/>
  <c r="T14" i="3"/>
  <c r="S14" i="3"/>
  <c r="R14" i="3"/>
  <c r="W13" i="3"/>
  <c r="V13" i="3"/>
  <c r="U13" i="3"/>
  <c r="T13" i="3"/>
  <c r="S13" i="3"/>
  <c r="R13" i="3"/>
  <c r="W12" i="3"/>
  <c r="V12" i="3"/>
  <c r="U12" i="3"/>
  <c r="T12" i="3"/>
  <c r="S12" i="3"/>
  <c r="R12" i="3"/>
  <c r="W11" i="3"/>
  <c r="V11" i="3"/>
  <c r="U11" i="3"/>
  <c r="T11" i="3"/>
  <c r="S11" i="3"/>
  <c r="R11" i="3"/>
  <c r="W10" i="3"/>
  <c r="V10" i="3"/>
  <c r="U10" i="3"/>
  <c r="T10" i="3"/>
  <c r="S10" i="3"/>
  <c r="R10" i="3"/>
  <c r="W9" i="3"/>
  <c r="V9" i="3"/>
  <c r="U9" i="3"/>
  <c r="T9" i="3"/>
  <c r="S9" i="3"/>
  <c r="R9" i="3"/>
  <c r="W41" i="4"/>
  <c r="V41" i="4"/>
  <c r="U41" i="4"/>
  <c r="T41" i="4"/>
  <c r="S41" i="4"/>
  <c r="R41" i="4"/>
  <c r="U40" i="4"/>
  <c r="W39" i="4"/>
  <c r="V39" i="4"/>
  <c r="U39" i="4"/>
  <c r="T39" i="4"/>
  <c r="S39" i="4"/>
  <c r="R39" i="4"/>
  <c r="W38" i="4"/>
  <c r="V38" i="4"/>
  <c r="U38" i="4"/>
  <c r="T38" i="4"/>
  <c r="S38" i="4"/>
  <c r="R38" i="4"/>
  <c r="W37" i="4"/>
  <c r="V37" i="4"/>
  <c r="U37" i="4"/>
  <c r="T37" i="4"/>
  <c r="S37" i="4"/>
  <c r="R37" i="4"/>
  <c r="W36" i="4"/>
  <c r="V36" i="4"/>
  <c r="U36" i="4"/>
  <c r="T36" i="4"/>
  <c r="S36" i="4"/>
  <c r="R36" i="4"/>
  <c r="W35" i="4"/>
  <c r="V35" i="4"/>
  <c r="U35" i="4"/>
  <c r="T35" i="4"/>
  <c r="S35" i="4"/>
  <c r="R35" i="4"/>
  <c r="W34" i="4"/>
  <c r="V34" i="4"/>
  <c r="U34" i="4"/>
  <c r="T34" i="4"/>
  <c r="S34" i="4"/>
  <c r="R34" i="4"/>
  <c r="W33" i="4"/>
  <c r="V33" i="4"/>
  <c r="U33" i="4"/>
  <c r="T33" i="4"/>
  <c r="S33" i="4"/>
  <c r="R33" i="4"/>
  <c r="W32" i="4"/>
  <c r="V32" i="4"/>
  <c r="U32" i="4"/>
  <c r="T32" i="4"/>
  <c r="S32" i="4"/>
  <c r="R32" i="4"/>
  <c r="W31" i="4"/>
  <c r="V31" i="4"/>
  <c r="U31" i="4"/>
  <c r="T31" i="4"/>
  <c r="S31" i="4"/>
  <c r="R31" i="4"/>
  <c r="W30" i="4"/>
  <c r="V30" i="4"/>
  <c r="U30" i="4"/>
  <c r="T30" i="4"/>
  <c r="S30" i="4"/>
  <c r="R30" i="4"/>
  <c r="W29" i="4"/>
  <c r="V29" i="4"/>
  <c r="U29" i="4"/>
  <c r="T29" i="4"/>
  <c r="S29" i="4"/>
  <c r="R29" i="4"/>
  <c r="W28" i="4"/>
  <c r="V28" i="4"/>
  <c r="U28" i="4"/>
  <c r="T28" i="4"/>
  <c r="S28" i="4"/>
  <c r="R28" i="4"/>
  <c r="W27" i="4"/>
  <c r="V27" i="4"/>
  <c r="U27" i="4"/>
  <c r="T27" i="4"/>
  <c r="S27" i="4"/>
  <c r="R27" i="4"/>
  <c r="W26" i="4"/>
  <c r="V26" i="4"/>
  <c r="U26" i="4"/>
  <c r="T26" i="4"/>
  <c r="S26" i="4"/>
  <c r="R26" i="4"/>
  <c r="W25" i="4"/>
  <c r="V25" i="4"/>
  <c r="U25" i="4"/>
  <c r="T25" i="4"/>
  <c r="S25" i="4"/>
  <c r="R25" i="4"/>
  <c r="W24" i="4"/>
  <c r="V24" i="4"/>
  <c r="U24" i="4"/>
  <c r="T24" i="4"/>
  <c r="S24" i="4"/>
  <c r="R24" i="4"/>
  <c r="W23" i="4"/>
  <c r="V23" i="4"/>
  <c r="U23" i="4"/>
  <c r="T23" i="4"/>
  <c r="S23" i="4"/>
  <c r="R23" i="4"/>
  <c r="W22" i="4"/>
  <c r="V22" i="4"/>
  <c r="U22" i="4"/>
  <c r="T22" i="4"/>
  <c r="S22" i="4"/>
  <c r="R22" i="4"/>
  <c r="W21" i="4"/>
  <c r="V21" i="4"/>
  <c r="U21" i="4"/>
  <c r="T21" i="4"/>
  <c r="S21" i="4"/>
  <c r="R21" i="4"/>
  <c r="W20" i="4"/>
  <c r="V20" i="4"/>
  <c r="U20" i="4"/>
  <c r="T20" i="4"/>
  <c r="S20" i="4"/>
  <c r="R20" i="4"/>
  <c r="W19" i="4"/>
  <c r="V19" i="4"/>
  <c r="U19" i="4"/>
  <c r="T19" i="4"/>
  <c r="S19" i="4"/>
  <c r="R19" i="4"/>
  <c r="W18" i="4"/>
  <c r="V18" i="4"/>
  <c r="U18" i="4"/>
  <c r="T18" i="4"/>
  <c r="S18" i="4"/>
  <c r="R18" i="4"/>
  <c r="W17" i="4"/>
  <c r="V17" i="4"/>
  <c r="U17" i="4"/>
  <c r="T17" i="4"/>
  <c r="S17" i="4"/>
  <c r="R17" i="4"/>
  <c r="W16" i="4"/>
  <c r="V16" i="4"/>
  <c r="U16" i="4"/>
  <c r="T16" i="4"/>
  <c r="S16" i="4"/>
  <c r="R16" i="4"/>
  <c r="W15" i="4"/>
  <c r="V15" i="4"/>
  <c r="U15" i="4"/>
  <c r="T15" i="4"/>
  <c r="S15" i="4"/>
  <c r="R15" i="4"/>
  <c r="W14" i="4"/>
  <c r="V14" i="4"/>
  <c r="U14" i="4"/>
  <c r="T14" i="4"/>
  <c r="S14" i="4"/>
  <c r="R14" i="4"/>
  <c r="W13" i="4"/>
  <c r="V13" i="4"/>
  <c r="U13" i="4"/>
  <c r="T13" i="4"/>
  <c r="S13" i="4"/>
  <c r="R13" i="4"/>
  <c r="W12" i="4"/>
  <c r="V12" i="4"/>
  <c r="U12" i="4"/>
  <c r="T12" i="4"/>
  <c r="S12" i="4"/>
  <c r="R12" i="4"/>
  <c r="W11" i="4"/>
  <c r="V11" i="4"/>
  <c r="U11" i="4"/>
  <c r="T11" i="4"/>
  <c r="S11" i="4"/>
  <c r="R11" i="4"/>
  <c r="W10" i="4"/>
  <c r="V10" i="4"/>
  <c r="U10" i="4"/>
  <c r="T10" i="4"/>
  <c r="S10" i="4"/>
  <c r="R10" i="4"/>
  <c r="W9" i="4"/>
  <c r="V9" i="4"/>
  <c r="U9" i="4"/>
  <c r="T9" i="4"/>
  <c r="S9" i="4"/>
  <c r="R9" i="4"/>
  <c r="W41" i="5"/>
  <c r="V41" i="5"/>
  <c r="U41" i="5"/>
  <c r="T41" i="5"/>
  <c r="S41" i="5"/>
  <c r="R41" i="5"/>
  <c r="U40" i="5"/>
  <c r="W39" i="5"/>
  <c r="V39" i="5"/>
  <c r="U39" i="5"/>
  <c r="T39" i="5"/>
  <c r="S39" i="5"/>
  <c r="R39" i="5"/>
  <c r="W38" i="5"/>
  <c r="V38" i="5"/>
  <c r="U38" i="5"/>
  <c r="T38" i="5"/>
  <c r="S38" i="5"/>
  <c r="R38" i="5"/>
  <c r="W37" i="5"/>
  <c r="V37" i="5"/>
  <c r="U37" i="5"/>
  <c r="T37" i="5"/>
  <c r="S37" i="5"/>
  <c r="R37" i="5"/>
  <c r="W36" i="5"/>
  <c r="V36" i="5"/>
  <c r="U36" i="5"/>
  <c r="T36" i="5"/>
  <c r="S36" i="5"/>
  <c r="R36" i="5"/>
  <c r="W35" i="5"/>
  <c r="V35" i="5"/>
  <c r="U35" i="5"/>
  <c r="T35" i="5"/>
  <c r="S35" i="5"/>
  <c r="R35" i="5"/>
  <c r="W34" i="5"/>
  <c r="V34" i="5"/>
  <c r="U34" i="5"/>
  <c r="T34" i="5"/>
  <c r="S34" i="5"/>
  <c r="R34" i="5"/>
  <c r="W33" i="5"/>
  <c r="V33" i="5"/>
  <c r="U33" i="5"/>
  <c r="T33" i="5"/>
  <c r="S33" i="5"/>
  <c r="R33" i="5"/>
  <c r="W32" i="5"/>
  <c r="V32" i="5"/>
  <c r="U32" i="5"/>
  <c r="T32" i="5"/>
  <c r="S32" i="5"/>
  <c r="R32" i="5"/>
  <c r="W31" i="5"/>
  <c r="V31" i="5"/>
  <c r="U31" i="5"/>
  <c r="T31" i="5"/>
  <c r="S31" i="5"/>
  <c r="R31" i="5"/>
  <c r="W30" i="5"/>
  <c r="V30" i="5"/>
  <c r="U30" i="5"/>
  <c r="T30" i="5"/>
  <c r="S30" i="5"/>
  <c r="R30" i="5"/>
  <c r="W29" i="5"/>
  <c r="V29" i="5"/>
  <c r="U29" i="5"/>
  <c r="T29" i="5"/>
  <c r="S29" i="5"/>
  <c r="R29" i="5"/>
  <c r="W28" i="5"/>
  <c r="V28" i="5"/>
  <c r="U28" i="5"/>
  <c r="T28" i="5"/>
  <c r="S28" i="5"/>
  <c r="R28" i="5"/>
  <c r="W27" i="5"/>
  <c r="V27" i="5"/>
  <c r="U27" i="5"/>
  <c r="T27" i="5"/>
  <c r="S27" i="5"/>
  <c r="R27" i="5"/>
  <c r="W26" i="5"/>
  <c r="V26" i="5"/>
  <c r="U26" i="5"/>
  <c r="T26" i="5"/>
  <c r="S26" i="5"/>
  <c r="R26" i="5"/>
  <c r="W25" i="5"/>
  <c r="V25" i="5"/>
  <c r="U25" i="5"/>
  <c r="T25" i="5"/>
  <c r="S25" i="5"/>
  <c r="R25" i="5"/>
  <c r="W24" i="5"/>
  <c r="V24" i="5"/>
  <c r="U24" i="5"/>
  <c r="T24" i="5"/>
  <c r="S24" i="5"/>
  <c r="R24" i="5"/>
  <c r="W23" i="5"/>
  <c r="V23" i="5"/>
  <c r="U23" i="5"/>
  <c r="T23" i="5"/>
  <c r="S23" i="5"/>
  <c r="R23" i="5"/>
  <c r="W22" i="5"/>
  <c r="V22" i="5"/>
  <c r="U22" i="5"/>
  <c r="T22" i="5"/>
  <c r="S22" i="5"/>
  <c r="R22" i="5"/>
  <c r="W21" i="5"/>
  <c r="V21" i="5"/>
  <c r="U21" i="5"/>
  <c r="T21" i="5"/>
  <c r="S21" i="5"/>
  <c r="R21" i="5"/>
  <c r="W20" i="5"/>
  <c r="V20" i="5"/>
  <c r="U20" i="5"/>
  <c r="T20" i="5"/>
  <c r="S20" i="5"/>
  <c r="R20" i="5"/>
  <c r="W19" i="5"/>
  <c r="V19" i="5"/>
  <c r="U19" i="5"/>
  <c r="T19" i="5"/>
  <c r="S19" i="5"/>
  <c r="R19" i="5"/>
  <c r="W18" i="5"/>
  <c r="V18" i="5"/>
  <c r="U18" i="5"/>
  <c r="T18" i="5"/>
  <c r="S18" i="5"/>
  <c r="R18" i="5"/>
  <c r="W17" i="5"/>
  <c r="V17" i="5"/>
  <c r="U17" i="5"/>
  <c r="T17" i="5"/>
  <c r="S17" i="5"/>
  <c r="R17" i="5"/>
  <c r="W16" i="5"/>
  <c r="V16" i="5"/>
  <c r="U16" i="5"/>
  <c r="T16" i="5"/>
  <c r="S16" i="5"/>
  <c r="R16" i="5"/>
  <c r="W15" i="5"/>
  <c r="V15" i="5"/>
  <c r="U15" i="5"/>
  <c r="T15" i="5"/>
  <c r="S15" i="5"/>
  <c r="R15" i="5"/>
  <c r="W14" i="5"/>
  <c r="V14" i="5"/>
  <c r="U14" i="5"/>
  <c r="T14" i="5"/>
  <c r="S14" i="5"/>
  <c r="R14" i="5"/>
  <c r="W13" i="5"/>
  <c r="V13" i="5"/>
  <c r="U13" i="5"/>
  <c r="T13" i="5"/>
  <c r="S13" i="5"/>
  <c r="R13" i="5"/>
  <c r="W12" i="5"/>
  <c r="V12" i="5"/>
  <c r="U12" i="5"/>
  <c r="T12" i="5"/>
  <c r="S12" i="5"/>
  <c r="R12" i="5"/>
  <c r="W11" i="5"/>
  <c r="V11" i="5"/>
  <c r="U11" i="5"/>
  <c r="T11" i="5"/>
  <c r="S11" i="5"/>
  <c r="R11" i="5"/>
  <c r="W10" i="5"/>
  <c r="V10" i="5"/>
  <c r="U10" i="5"/>
  <c r="T10" i="5"/>
  <c r="S10" i="5"/>
  <c r="R10" i="5"/>
  <c r="W9" i="5"/>
  <c r="V9" i="5"/>
  <c r="U9" i="5"/>
  <c r="T9" i="5"/>
  <c r="S9" i="5"/>
  <c r="R9" i="5"/>
  <c r="W41" i="6"/>
  <c r="V41" i="6"/>
  <c r="U41" i="6"/>
  <c r="T41" i="6"/>
  <c r="S41" i="6"/>
  <c r="R41" i="6"/>
  <c r="U40" i="6"/>
  <c r="W39" i="6"/>
  <c r="V39" i="6"/>
  <c r="U39" i="6"/>
  <c r="T39" i="6"/>
  <c r="S39" i="6"/>
  <c r="R39" i="6"/>
  <c r="W38" i="6"/>
  <c r="V38" i="6"/>
  <c r="U38" i="6"/>
  <c r="T38" i="6"/>
  <c r="S38" i="6"/>
  <c r="R38" i="6"/>
  <c r="W37" i="6"/>
  <c r="V37" i="6"/>
  <c r="U37" i="6"/>
  <c r="T37" i="6"/>
  <c r="S37" i="6"/>
  <c r="R37" i="6"/>
  <c r="W36" i="6"/>
  <c r="V36" i="6"/>
  <c r="U36" i="6"/>
  <c r="T36" i="6"/>
  <c r="S36" i="6"/>
  <c r="R36" i="6"/>
  <c r="W35" i="6"/>
  <c r="V35" i="6"/>
  <c r="U35" i="6"/>
  <c r="T35" i="6"/>
  <c r="S35" i="6"/>
  <c r="R35" i="6"/>
  <c r="W34" i="6"/>
  <c r="V34" i="6"/>
  <c r="U34" i="6"/>
  <c r="T34" i="6"/>
  <c r="S34" i="6"/>
  <c r="R34" i="6"/>
  <c r="W33" i="6"/>
  <c r="V33" i="6"/>
  <c r="U33" i="6"/>
  <c r="T33" i="6"/>
  <c r="S33" i="6"/>
  <c r="R33" i="6"/>
  <c r="W32" i="6"/>
  <c r="V32" i="6"/>
  <c r="U32" i="6"/>
  <c r="T32" i="6"/>
  <c r="S32" i="6"/>
  <c r="R32" i="6"/>
  <c r="W31" i="6"/>
  <c r="V31" i="6"/>
  <c r="U31" i="6"/>
  <c r="T31" i="6"/>
  <c r="S31" i="6"/>
  <c r="R31" i="6"/>
  <c r="W30" i="6"/>
  <c r="V30" i="6"/>
  <c r="U30" i="6"/>
  <c r="T30" i="6"/>
  <c r="S30" i="6"/>
  <c r="R30" i="6"/>
  <c r="W29" i="6"/>
  <c r="V29" i="6"/>
  <c r="U29" i="6"/>
  <c r="T29" i="6"/>
  <c r="S29" i="6"/>
  <c r="R29" i="6"/>
  <c r="W28" i="6"/>
  <c r="V28" i="6"/>
  <c r="U28" i="6"/>
  <c r="T28" i="6"/>
  <c r="S28" i="6"/>
  <c r="R28" i="6"/>
  <c r="W27" i="6"/>
  <c r="V27" i="6"/>
  <c r="U27" i="6"/>
  <c r="T27" i="6"/>
  <c r="S27" i="6"/>
  <c r="R27" i="6"/>
  <c r="W26" i="6"/>
  <c r="V26" i="6"/>
  <c r="U26" i="6"/>
  <c r="T26" i="6"/>
  <c r="S26" i="6"/>
  <c r="R26" i="6"/>
  <c r="W25" i="6"/>
  <c r="V25" i="6"/>
  <c r="U25" i="6"/>
  <c r="T25" i="6"/>
  <c r="S25" i="6"/>
  <c r="R25" i="6"/>
  <c r="W24" i="6"/>
  <c r="V24" i="6"/>
  <c r="U24" i="6"/>
  <c r="T24" i="6"/>
  <c r="S24" i="6"/>
  <c r="R24" i="6"/>
  <c r="W23" i="6"/>
  <c r="V23" i="6"/>
  <c r="U23" i="6"/>
  <c r="T23" i="6"/>
  <c r="S23" i="6"/>
  <c r="R23" i="6"/>
  <c r="W22" i="6"/>
  <c r="V22" i="6"/>
  <c r="U22" i="6"/>
  <c r="T22" i="6"/>
  <c r="S22" i="6"/>
  <c r="R22" i="6"/>
  <c r="W21" i="6"/>
  <c r="V21" i="6"/>
  <c r="U21" i="6"/>
  <c r="T21" i="6"/>
  <c r="S21" i="6"/>
  <c r="R21" i="6"/>
  <c r="W20" i="6"/>
  <c r="V20" i="6"/>
  <c r="U20" i="6"/>
  <c r="T20" i="6"/>
  <c r="S20" i="6"/>
  <c r="R20" i="6"/>
  <c r="W19" i="6"/>
  <c r="V19" i="6"/>
  <c r="U19" i="6"/>
  <c r="T19" i="6"/>
  <c r="S19" i="6"/>
  <c r="R19" i="6"/>
  <c r="W18" i="6"/>
  <c r="V18" i="6"/>
  <c r="U18" i="6"/>
  <c r="T18" i="6"/>
  <c r="S18" i="6"/>
  <c r="R18" i="6"/>
  <c r="W17" i="6"/>
  <c r="V17" i="6"/>
  <c r="U17" i="6"/>
  <c r="T17" i="6"/>
  <c r="S17" i="6"/>
  <c r="R17" i="6"/>
  <c r="W16" i="6"/>
  <c r="V16" i="6"/>
  <c r="U16" i="6"/>
  <c r="T16" i="6"/>
  <c r="S16" i="6"/>
  <c r="R16" i="6"/>
  <c r="W15" i="6"/>
  <c r="V15" i="6"/>
  <c r="U15" i="6"/>
  <c r="T15" i="6"/>
  <c r="S15" i="6"/>
  <c r="R15" i="6"/>
  <c r="W14" i="6"/>
  <c r="V14" i="6"/>
  <c r="U14" i="6"/>
  <c r="T14" i="6"/>
  <c r="S14" i="6"/>
  <c r="R14" i="6"/>
  <c r="W13" i="6"/>
  <c r="V13" i="6"/>
  <c r="U13" i="6"/>
  <c r="T13" i="6"/>
  <c r="S13" i="6"/>
  <c r="R13" i="6"/>
  <c r="W12" i="6"/>
  <c r="V12" i="6"/>
  <c r="U12" i="6"/>
  <c r="T12" i="6"/>
  <c r="S12" i="6"/>
  <c r="R12" i="6"/>
  <c r="W11" i="6"/>
  <c r="V11" i="6"/>
  <c r="U11" i="6"/>
  <c r="T11" i="6"/>
  <c r="S11" i="6"/>
  <c r="R11" i="6"/>
  <c r="W10" i="6"/>
  <c r="V10" i="6"/>
  <c r="U10" i="6"/>
  <c r="T10" i="6"/>
  <c r="S10" i="6"/>
  <c r="R10" i="6"/>
  <c r="W9" i="6"/>
  <c r="V9" i="6"/>
  <c r="U9" i="6"/>
  <c r="T9" i="6"/>
  <c r="S9" i="6"/>
  <c r="R9" i="6"/>
  <c r="W41" i="7"/>
  <c r="V41" i="7"/>
  <c r="U41" i="7"/>
  <c r="T41" i="7"/>
  <c r="S41" i="7"/>
  <c r="R41" i="7"/>
  <c r="U40" i="7"/>
  <c r="W39" i="7"/>
  <c r="V39" i="7"/>
  <c r="U39" i="7"/>
  <c r="T39" i="7"/>
  <c r="S39" i="7"/>
  <c r="R39" i="7"/>
  <c r="W38" i="7"/>
  <c r="V38" i="7"/>
  <c r="U38" i="7"/>
  <c r="T38" i="7"/>
  <c r="S38" i="7"/>
  <c r="R38" i="7"/>
  <c r="W37" i="7"/>
  <c r="V37" i="7"/>
  <c r="U37" i="7"/>
  <c r="T37" i="7"/>
  <c r="S37" i="7"/>
  <c r="R37" i="7"/>
  <c r="W36" i="7"/>
  <c r="V36" i="7"/>
  <c r="U36" i="7"/>
  <c r="T36" i="7"/>
  <c r="S36" i="7"/>
  <c r="R36" i="7"/>
  <c r="W35" i="7"/>
  <c r="V35" i="7"/>
  <c r="U35" i="7"/>
  <c r="T35" i="7"/>
  <c r="S35" i="7"/>
  <c r="R35" i="7"/>
  <c r="W34" i="7"/>
  <c r="V34" i="7"/>
  <c r="U34" i="7"/>
  <c r="T34" i="7"/>
  <c r="S34" i="7"/>
  <c r="R34" i="7"/>
  <c r="W33" i="7"/>
  <c r="V33" i="7"/>
  <c r="U33" i="7"/>
  <c r="T33" i="7"/>
  <c r="S33" i="7"/>
  <c r="R33" i="7"/>
  <c r="W32" i="7"/>
  <c r="V32" i="7"/>
  <c r="U32" i="7"/>
  <c r="T32" i="7"/>
  <c r="S32" i="7"/>
  <c r="R32" i="7"/>
  <c r="W31" i="7"/>
  <c r="V31" i="7"/>
  <c r="U31" i="7"/>
  <c r="T31" i="7"/>
  <c r="S31" i="7"/>
  <c r="R31" i="7"/>
  <c r="W30" i="7"/>
  <c r="V30" i="7"/>
  <c r="U30" i="7"/>
  <c r="T30" i="7"/>
  <c r="S30" i="7"/>
  <c r="R30" i="7"/>
  <c r="W29" i="7"/>
  <c r="V29" i="7"/>
  <c r="U29" i="7"/>
  <c r="T29" i="7"/>
  <c r="S29" i="7"/>
  <c r="R29" i="7"/>
  <c r="W28" i="7"/>
  <c r="V28" i="7"/>
  <c r="U28" i="7"/>
  <c r="T28" i="7"/>
  <c r="S28" i="7"/>
  <c r="R28" i="7"/>
  <c r="W27" i="7"/>
  <c r="V27" i="7"/>
  <c r="U27" i="7"/>
  <c r="T27" i="7"/>
  <c r="S27" i="7"/>
  <c r="R27" i="7"/>
  <c r="W26" i="7"/>
  <c r="V26" i="7"/>
  <c r="U26" i="7"/>
  <c r="T26" i="7"/>
  <c r="S26" i="7"/>
  <c r="R26" i="7"/>
  <c r="W25" i="7"/>
  <c r="V25" i="7"/>
  <c r="U25" i="7"/>
  <c r="T25" i="7"/>
  <c r="S25" i="7"/>
  <c r="R25" i="7"/>
  <c r="W24" i="7"/>
  <c r="V24" i="7"/>
  <c r="U24" i="7"/>
  <c r="T24" i="7"/>
  <c r="S24" i="7"/>
  <c r="R24" i="7"/>
  <c r="W23" i="7"/>
  <c r="V23" i="7"/>
  <c r="U23" i="7"/>
  <c r="T23" i="7"/>
  <c r="S23" i="7"/>
  <c r="R23" i="7"/>
  <c r="W22" i="7"/>
  <c r="V22" i="7"/>
  <c r="U22" i="7"/>
  <c r="T22" i="7"/>
  <c r="S22" i="7"/>
  <c r="R22" i="7"/>
  <c r="W21" i="7"/>
  <c r="V21" i="7"/>
  <c r="U21" i="7"/>
  <c r="T21" i="7"/>
  <c r="S21" i="7"/>
  <c r="R21" i="7"/>
  <c r="W20" i="7"/>
  <c r="V20" i="7"/>
  <c r="U20" i="7"/>
  <c r="T20" i="7"/>
  <c r="S20" i="7"/>
  <c r="R20" i="7"/>
  <c r="W19" i="7"/>
  <c r="V19" i="7"/>
  <c r="U19" i="7"/>
  <c r="T19" i="7"/>
  <c r="S19" i="7"/>
  <c r="R19" i="7"/>
  <c r="W18" i="7"/>
  <c r="V18" i="7"/>
  <c r="U18" i="7"/>
  <c r="T18" i="7"/>
  <c r="S18" i="7"/>
  <c r="R18" i="7"/>
  <c r="W17" i="7"/>
  <c r="V17" i="7"/>
  <c r="U17" i="7"/>
  <c r="T17" i="7"/>
  <c r="S17" i="7"/>
  <c r="R17" i="7"/>
  <c r="W16" i="7"/>
  <c r="V16" i="7"/>
  <c r="U16" i="7"/>
  <c r="T16" i="7"/>
  <c r="S16" i="7"/>
  <c r="R16" i="7"/>
  <c r="W15" i="7"/>
  <c r="V15" i="7"/>
  <c r="U15" i="7"/>
  <c r="T15" i="7"/>
  <c r="S15" i="7"/>
  <c r="R15" i="7"/>
  <c r="W14" i="7"/>
  <c r="V14" i="7"/>
  <c r="U14" i="7"/>
  <c r="T14" i="7"/>
  <c r="S14" i="7"/>
  <c r="R14" i="7"/>
  <c r="W13" i="7"/>
  <c r="V13" i="7"/>
  <c r="U13" i="7"/>
  <c r="T13" i="7"/>
  <c r="S13" i="7"/>
  <c r="R13" i="7"/>
  <c r="W12" i="7"/>
  <c r="V12" i="7"/>
  <c r="U12" i="7"/>
  <c r="T12" i="7"/>
  <c r="S12" i="7"/>
  <c r="R12" i="7"/>
  <c r="W11" i="7"/>
  <c r="V11" i="7"/>
  <c r="U11" i="7"/>
  <c r="T11" i="7"/>
  <c r="S11" i="7"/>
  <c r="R11" i="7"/>
  <c r="W10" i="7"/>
  <c r="V10" i="7"/>
  <c r="U10" i="7"/>
  <c r="T10" i="7"/>
  <c r="S10" i="7"/>
  <c r="R10" i="7"/>
  <c r="W9" i="7"/>
  <c r="V9" i="7"/>
  <c r="U9" i="7"/>
  <c r="T9" i="7"/>
  <c r="S9" i="7"/>
  <c r="R9" i="7"/>
  <c r="E40" i="7" l="1"/>
  <c r="E41" i="7" s="1"/>
  <c r="E39" i="11"/>
  <c r="E40" i="11" s="1"/>
  <c r="E40" i="6"/>
  <c r="E41" i="6" s="1"/>
  <c r="E39" i="10"/>
  <c r="E40" i="10" s="1"/>
  <c r="E40" i="5"/>
  <c r="E41" i="5" s="1"/>
  <c r="F39" i="9"/>
  <c r="F40" i="9" s="1"/>
  <c r="E40" i="4"/>
  <c r="E41" i="4" s="1"/>
  <c r="E39" i="9"/>
  <c r="E40" i="9" s="1"/>
  <c r="E40" i="3"/>
  <c r="E41" i="3"/>
  <c r="E39" i="8"/>
  <c r="E40" i="8" s="1"/>
  <c r="E40" i="2"/>
  <c r="E41" i="2" s="1"/>
  <c r="E37" i="12"/>
  <c r="E38" i="12" s="1"/>
  <c r="E40" i="1"/>
  <c r="E41" i="1" s="1"/>
  <c r="O37" i="12" l="1"/>
  <c r="O38" i="12" s="1"/>
  <c r="N37" i="12"/>
  <c r="N38" i="12" s="1"/>
  <c r="L37" i="12"/>
  <c r="L38" i="12" s="1"/>
  <c r="K37" i="12"/>
  <c r="K38" i="12" s="1"/>
  <c r="J37" i="12"/>
  <c r="J38" i="12" s="1"/>
  <c r="I37" i="12"/>
  <c r="I38" i="12" s="1"/>
  <c r="H37" i="12"/>
  <c r="H38" i="12" s="1"/>
  <c r="F37" i="12"/>
  <c r="F38" i="12" s="1"/>
  <c r="D37" i="12"/>
  <c r="D38" i="12" s="1"/>
  <c r="C37" i="12"/>
  <c r="O39" i="9"/>
  <c r="O40" i="9" s="1"/>
  <c r="N39" i="9"/>
  <c r="N40" i="9" s="1"/>
  <c r="L39" i="9"/>
  <c r="L40" i="9" s="1"/>
  <c r="K39" i="9"/>
  <c r="K40" i="9" s="1"/>
  <c r="J39" i="9"/>
  <c r="J40" i="9" s="1"/>
  <c r="I39" i="9"/>
  <c r="I40" i="9" s="1"/>
  <c r="H39" i="9"/>
  <c r="H40" i="9" s="1"/>
  <c r="D39" i="9"/>
  <c r="D40" i="9" s="1"/>
  <c r="C39" i="9"/>
  <c r="O39" i="10"/>
  <c r="O40" i="10" s="1"/>
  <c r="N39" i="10"/>
  <c r="N40" i="10" s="1"/>
  <c r="L39" i="10"/>
  <c r="L40" i="10" s="1"/>
  <c r="K39" i="10"/>
  <c r="K40" i="10" s="1"/>
  <c r="J39" i="10"/>
  <c r="J40" i="10" s="1"/>
  <c r="I39" i="10"/>
  <c r="I40" i="10" s="1"/>
  <c r="H39" i="10"/>
  <c r="H40" i="10" s="1"/>
  <c r="F39" i="10"/>
  <c r="F40" i="10" s="1"/>
  <c r="D39" i="10"/>
  <c r="D40" i="10" s="1"/>
  <c r="C39" i="10"/>
  <c r="O39" i="11"/>
  <c r="O40" i="11" s="1"/>
  <c r="N39" i="11"/>
  <c r="N40" i="11" s="1"/>
  <c r="L39" i="11"/>
  <c r="L40" i="11" s="1"/>
  <c r="K39" i="11"/>
  <c r="K40" i="11" s="1"/>
  <c r="J39" i="11"/>
  <c r="J40" i="11" s="1"/>
  <c r="I39" i="11"/>
  <c r="I40" i="11" s="1"/>
  <c r="H39" i="11"/>
  <c r="H40" i="11" s="1"/>
  <c r="F39" i="11"/>
  <c r="F40" i="11" s="1"/>
  <c r="D39" i="11"/>
  <c r="D40" i="11" s="1"/>
  <c r="C39" i="11"/>
  <c r="D41" i="7"/>
  <c r="O40" i="7"/>
  <c r="O41" i="7" s="1"/>
  <c r="N40" i="7"/>
  <c r="N41" i="7" s="1"/>
  <c r="L40" i="7"/>
  <c r="L41" i="7" s="1"/>
  <c r="K40" i="7"/>
  <c r="K41" i="7" s="1"/>
  <c r="J40" i="7"/>
  <c r="J41" i="7" s="1"/>
  <c r="I40" i="7"/>
  <c r="I41" i="7" s="1"/>
  <c r="H40" i="7"/>
  <c r="H41" i="7" s="1"/>
  <c r="F40" i="7"/>
  <c r="F41" i="7" s="1"/>
  <c r="D40" i="7"/>
  <c r="C40" i="7"/>
  <c r="C41" i="7" s="1"/>
  <c r="H41" i="6"/>
  <c r="O40" i="6"/>
  <c r="O41" i="6" s="1"/>
  <c r="N40" i="6"/>
  <c r="N41" i="6" s="1"/>
  <c r="L40" i="6"/>
  <c r="L41" i="6" s="1"/>
  <c r="K40" i="6"/>
  <c r="K41" i="6" s="1"/>
  <c r="J40" i="6"/>
  <c r="J41" i="6" s="1"/>
  <c r="I40" i="6"/>
  <c r="I41" i="6" s="1"/>
  <c r="H40" i="6"/>
  <c r="F40" i="6"/>
  <c r="F41" i="6" s="1"/>
  <c r="D40" i="6"/>
  <c r="D41" i="6" s="1"/>
  <c r="C40" i="6"/>
  <c r="C41" i="6" s="1"/>
  <c r="O40" i="5"/>
  <c r="O41" i="5" s="1"/>
  <c r="N40" i="5"/>
  <c r="N41" i="5" s="1"/>
  <c r="L40" i="5"/>
  <c r="L41" i="5" s="1"/>
  <c r="K40" i="5"/>
  <c r="K41" i="5" s="1"/>
  <c r="J40" i="5"/>
  <c r="J41" i="5" s="1"/>
  <c r="I40" i="5"/>
  <c r="I41" i="5" s="1"/>
  <c r="H40" i="5"/>
  <c r="H41" i="5" s="1"/>
  <c r="F40" i="5"/>
  <c r="F41" i="5" s="1"/>
  <c r="D40" i="5"/>
  <c r="D41" i="5" s="1"/>
  <c r="C40" i="5"/>
  <c r="C41" i="5" s="1"/>
  <c r="O40" i="4"/>
  <c r="O41" i="4" s="1"/>
  <c r="N40" i="4"/>
  <c r="N41" i="4" s="1"/>
  <c r="L40" i="4"/>
  <c r="L41" i="4" s="1"/>
  <c r="K40" i="4"/>
  <c r="K41" i="4" s="1"/>
  <c r="J40" i="4"/>
  <c r="J41" i="4" s="1"/>
  <c r="I40" i="4"/>
  <c r="I41" i="4" s="1"/>
  <c r="H40" i="4"/>
  <c r="H41" i="4" s="1"/>
  <c r="F40" i="4"/>
  <c r="F41" i="4" s="1"/>
  <c r="D40" i="4"/>
  <c r="D41" i="4" s="1"/>
  <c r="C40" i="4"/>
  <c r="C41" i="4" s="1"/>
  <c r="N41" i="3"/>
  <c r="O40" i="3"/>
  <c r="O41" i="3" s="1"/>
  <c r="N40" i="3"/>
  <c r="L40" i="3"/>
  <c r="L41" i="3" s="1"/>
  <c r="K40" i="3"/>
  <c r="K41" i="3" s="1"/>
  <c r="J40" i="3"/>
  <c r="J41" i="3" s="1"/>
  <c r="I40" i="3"/>
  <c r="I41" i="3" s="1"/>
  <c r="H40" i="3"/>
  <c r="H41" i="3" s="1"/>
  <c r="F40" i="3"/>
  <c r="F41" i="3" s="1"/>
  <c r="D40" i="3"/>
  <c r="D41" i="3" s="1"/>
  <c r="C40" i="3"/>
  <c r="C41" i="3" s="1"/>
  <c r="C40" i="2"/>
  <c r="C39" i="8"/>
  <c r="O39" i="8"/>
  <c r="O40" i="8" s="1"/>
  <c r="N39" i="8"/>
  <c r="N40" i="8" s="1"/>
  <c r="L39" i="8"/>
  <c r="L40" i="8" s="1"/>
  <c r="K39" i="8"/>
  <c r="K40" i="8" s="1"/>
  <c r="J39" i="8"/>
  <c r="J40" i="8" s="1"/>
  <c r="I39" i="8"/>
  <c r="I40" i="8" s="1"/>
  <c r="H39" i="8"/>
  <c r="H40" i="8" s="1"/>
  <c r="F39" i="8"/>
  <c r="F40" i="8" s="1"/>
  <c r="D39" i="8"/>
  <c r="D40" i="8" s="1"/>
  <c r="N41" i="2"/>
  <c r="O40" i="2"/>
  <c r="O41" i="2" s="1"/>
  <c r="N40" i="2"/>
  <c r="L40" i="2"/>
  <c r="L41" i="2" s="1"/>
  <c r="K40" i="2"/>
  <c r="K41" i="2" s="1"/>
  <c r="J40" i="2"/>
  <c r="J41" i="2" s="1"/>
  <c r="I40" i="2"/>
  <c r="I41" i="2" s="1"/>
  <c r="H40" i="2"/>
  <c r="H41" i="2" s="1"/>
  <c r="F40" i="2"/>
  <c r="F41" i="2" s="1"/>
  <c r="D40" i="2"/>
  <c r="D41" i="2" s="1"/>
  <c r="C41" i="2"/>
  <c r="K40" i="1"/>
  <c r="K41" i="1" s="1"/>
  <c r="C40" i="11" l="1"/>
  <c r="C40" i="9"/>
  <c r="C40" i="10"/>
  <c r="C40" i="8"/>
  <c r="C38" i="12"/>
  <c r="D40" i="1"/>
  <c r="D41" i="1" s="1"/>
  <c r="F40" i="1"/>
  <c r="H40" i="1"/>
  <c r="H41" i="1" s="1"/>
  <c r="I40" i="1"/>
  <c r="I41" i="1" s="1"/>
  <c r="J40" i="1"/>
  <c r="L40" i="1"/>
  <c r="L41" i="1" s="1"/>
  <c r="N40" i="1"/>
  <c r="N41" i="1" s="1"/>
  <c r="O40" i="1"/>
  <c r="F41" i="1"/>
  <c r="J41" i="1"/>
  <c r="O41" i="1"/>
  <c r="C40" i="1"/>
  <c r="C41" i="1" s="1"/>
</calcChain>
</file>

<file path=xl/sharedStrings.xml><?xml version="1.0" encoding="utf-8"?>
<sst xmlns="http://schemas.openxmlformats.org/spreadsheetml/2006/main" count="1645" uniqueCount="144">
  <si>
    <t>Hygrometer</t>
  </si>
  <si>
    <t>Wind</t>
  </si>
  <si>
    <t>S. R. Thermometers</t>
  </si>
  <si>
    <t>Date</t>
  </si>
  <si>
    <t>Attached thermometer</t>
  </si>
  <si>
    <t>Dry bulb</t>
  </si>
  <si>
    <t>Wet bulb</t>
  </si>
  <si>
    <t>Direction</t>
  </si>
  <si>
    <t>Force</t>
  </si>
  <si>
    <t>Cloud</t>
  </si>
  <si>
    <t>Rain (inches)</t>
  </si>
  <si>
    <t>Max</t>
  </si>
  <si>
    <t>Min</t>
  </si>
  <si>
    <t>Ozone</t>
  </si>
  <si>
    <t>Description</t>
  </si>
  <si>
    <t>Sums</t>
  </si>
  <si>
    <t>Means</t>
  </si>
  <si>
    <t>Summary of the winds</t>
  </si>
  <si>
    <t>N.</t>
  </si>
  <si>
    <t>N.E.</t>
  </si>
  <si>
    <t>E.</t>
  </si>
  <si>
    <t>S.E.</t>
  </si>
  <si>
    <t>S.</t>
  </si>
  <si>
    <t>S.W.</t>
  </si>
  <si>
    <t>W.</t>
  </si>
  <si>
    <t>N.W.</t>
  </si>
  <si>
    <t>Calms</t>
  </si>
  <si>
    <t>Proportion of days</t>
  </si>
  <si>
    <t>Estimated force</t>
  </si>
  <si>
    <t>At 9am</t>
  </si>
  <si>
    <t>At 9pm</t>
  </si>
  <si>
    <t>S</t>
  </si>
  <si>
    <t>Fair, gale of w. &amp; r. at night</t>
  </si>
  <si>
    <t>SW</t>
  </si>
  <si>
    <t>W</t>
  </si>
  <si>
    <t>Fair</t>
  </si>
  <si>
    <t>Gale of wind and rain</t>
  </si>
  <si>
    <t>Mist</t>
  </si>
  <si>
    <t>Dull</t>
  </si>
  <si>
    <t>SE</t>
  </si>
  <si>
    <t>E</t>
  </si>
  <si>
    <t>Showers</t>
  </si>
  <si>
    <t>Cloudy</t>
  </si>
  <si>
    <t>Light showers</t>
  </si>
  <si>
    <t>Fine</t>
  </si>
  <si>
    <t>So. ha., lu. ha.</t>
  </si>
  <si>
    <t>Wind and rain at night</t>
  </si>
  <si>
    <t>Gale during night</t>
  </si>
  <si>
    <t>Night stormy</t>
  </si>
  <si>
    <t>Squally</t>
  </si>
  <si>
    <t>Rainy</t>
  </si>
  <si>
    <t>Squalls, hail</t>
  </si>
  <si>
    <t>N</t>
  </si>
  <si>
    <t>Cloudy, lu. ha.</t>
  </si>
  <si>
    <t>Hr. fr., fair</t>
  </si>
  <si>
    <t>Cloudy, showers</t>
  </si>
  <si>
    <t>Lu. ha.</t>
  </si>
  <si>
    <t>NW</t>
  </si>
  <si>
    <t>Stormy, l. t. hl.</t>
  </si>
  <si>
    <t>Hr. fr., showers</t>
  </si>
  <si>
    <t>NE</t>
  </si>
  <si>
    <t>Dull, hl.</t>
  </si>
  <si>
    <t>Hail and snow</t>
  </si>
  <si>
    <t>Stormy</t>
  </si>
  <si>
    <t>Windy</t>
  </si>
  <si>
    <t>Snow</t>
  </si>
  <si>
    <t>Windy, showers</t>
  </si>
  <si>
    <t>Rain and snow</t>
  </si>
  <si>
    <t>Fair, swallows</t>
  </si>
  <si>
    <t>Fair, cuckoo</t>
  </si>
  <si>
    <t>Rain and wind</t>
  </si>
  <si>
    <t>Fair, showers</t>
  </si>
  <si>
    <t>Fair, lu. ha.</t>
  </si>
  <si>
    <t>Th., li., r. and h.</t>
  </si>
  <si>
    <t>Fine, showers</t>
  </si>
  <si>
    <t>Cloudy, lightning</t>
  </si>
  <si>
    <t>Fair, so. ha.</t>
  </si>
  <si>
    <t>Sh. Of r. &amp; h., fair, lu. ha.</t>
  </si>
  <si>
    <t>Afternoon rainy</t>
  </si>
  <si>
    <t>H. r.</t>
  </si>
  <si>
    <t>Overcast</t>
  </si>
  <si>
    <t>Sultry, t.</t>
  </si>
  <si>
    <t>Showers, fair</t>
  </si>
  <si>
    <t>H, sh., fair</t>
  </si>
  <si>
    <t>T., hail, fair</t>
  </si>
  <si>
    <t>Fine, fog</t>
  </si>
  <si>
    <t>Cloudy, fog</t>
  </si>
  <si>
    <t>Fair, rain at night</t>
  </si>
  <si>
    <t>Cloudy, misty</t>
  </si>
  <si>
    <t>Fine, h. d.</t>
  </si>
  <si>
    <t>Fine, windy</t>
  </si>
  <si>
    <t>Cloudy, shr.</t>
  </si>
  <si>
    <t>Fair, l. th. r. at night</t>
  </si>
  <si>
    <t>G. of w. from S. shs.</t>
  </si>
  <si>
    <t>Fair, stormy</t>
  </si>
  <si>
    <t>Fair, boisterous</t>
  </si>
  <si>
    <t>SSW</t>
  </si>
  <si>
    <t>Cloudy, g. of w. &amp; r.</t>
  </si>
  <si>
    <t>Shs. lu. ha.</t>
  </si>
  <si>
    <t>G. of w. &amp; r.</t>
  </si>
  <si>
    <t>Fair, Bolide at 10pm in W.</t>
  </si>
  <si>
    <t>Fair, h. d.</t>
  </si>
  <si>
    <t>Fog</t>
  </si>
  <si>
    <t>Cloudy, li. Sh.</t>
  </si>
  <si>
    <t>Squally, showers of r. &amp; hl.</t>
  </si>
  <si>
    <t>Showers of r. &amp; hl.</t>
  </si>
  <si>
    <t>Heavy rain and wind</t>
  </si>
  <si>
    <t>WSW</t>
  </si>
  <si>
    <t>Overcast, li. shs.</t>
  </si>
  <si>
    <t>WNW</t>
  </si>
  <si>
    <t>Cloudy, fair</t>
  </si>
  <si>
    <t>Showers of hail and rain</t>
  </si>
  <si>
    <t>L. t. hl., fair</t>
  </si>
  <si>
    <t>Hail</t>
  </si>
  <si>
    <t>Wind and rain</t>
  </si>
  <si>
    <t>Gale of w. &amp; r.</t>
  </si>
  <si>
    <t>Squally, hail</t>
  </si>
  <si>
    <t>G. of w. &amp; r. from S. to W.</t>
  </si>
  <si>
    <t>Squally, fair</t>
  </si>
  <si>
    <t>Showers, gale of w. &amp; r.</t>
  </si>
  <si>
    <t>Cloudy, hail</t>
  </si>
  <si>
    <t>Cloudy, gale of wind fr. N.</t>
  </si>
  <si>
    <t>Hail &amp; snow, showers</t>
  </si>
  <si>
    <t>Shrs. Of snow</t>
  </si>
  <si>
    <t>Gale of wind from S.</t>
  </si>
  <si>
    <t>Ry.</t>
  </si>
  <si>
    <t>Rain (cm)</t>
  </si>
  <si>
    <t>Barometer inches (as read)</t>
  </si>
  <si>
    <t>Barometer (mbar) reduced to 32° &amp; msl</t>
  </si>
  <si>
    <t>Dr Philip Langlois pressure data reduction to mean sea level</t>
  </si>
  <si>
    <t>Station height above mean sea level = 50 ft</t>
  </si>
  <si>
    <t xml:space="preserve">Station height above mean spring low tide = 66 ft </t>
  </si>
  <si>
    <t>Correction for height = + 0.066"</t>
  </si>
  <si>
    <t>Index correction - 0.008"</t>
  </si>
  <si>
    <t>Combined height, index correction  + 0.058"</t>
  </si>
  <si>
    <t>Overall</t>
  </si>
  <si>
    <t xml:space="preserve">Temperature </t>
  </si>
  <si>
    <t>Ht and index</t>
  </si>
  <si>
    <t>Deg F</t>
  </si>
  <si>
    <t>Correction</t>
  </si>
  <si>
    <r>
      <rPr>
        <b/>
        <sz val="11"/>
        <color theme="1"/>
        <rFont val="Calibri"/>
        <family val="2"/>
      </rPr>
      <t>Dr Philip Langloi</t>
    </r>
    <r>
      <rPr>
        <sz val="11"/>
        <color theme="1"/>
        <rFont val="Calibri"/>
        <family val="2"/>
      </rPr>
      <t xml:space="preserve">s observations </t>
    </r>
  </si>
  <si>
    <t>Location: 1 La Retraite [near the Rue de Trachy and Millbrook Lane junction] St. Helier.  49° 11’ 55” north, 02°07’ 59” west [from Google Earth]</t>
  </si>
  <si>
    <t>Station height: 50 feet amsl.  Thermometers 4 feet above ground.  Rain gauge 5 inch circular 12 inches above ground</t>
  </si>
  <si>
    <t xml:space="preserve">Detailed notes on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</si>
</sst>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b/>
      <sz val="11"/>
      <name val="Calibri"/>
      <family val="2"/>
    </font>
    <font>
      <sz val="11"/>
      <name val="Calibri"/>
      <family val="2"/>
    </font>
    <font>
      <sz val="11"/>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9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2" xfId="0" applyNumberFormat="1" applyBorder="1"/>
    <xf numFmtId="2" fontId="0" fillId="0" borderId="4" xfId="0" applyNumberFormat="1" applyBorder="1"/>
    <xf numFmtId="2" fontId="0" fillId="0" borderId="6" xfId="0" applyNumberFormat="1" applyBorder="1"/>
    <xf numFmtId="164" fontId="0" fillId="0" borderId="7" xfId="0" applyNumberFormat="1" applyBorder="1"/>
    <xf numFmtId="0" fontId="0" fillId="0" borderId="1"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2"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4" xfId="0" applyBorder="1" applyAlignment="1">
      <alignment horizontal="center"/>
    </xf>
    <xf numFmtId="0" fontId="0" fillId="0" borderId="10" xfId="0" applyBorder="1" applyAlignment="1">
      <alignment horizontal="center" wrapText="1"/>
    </xf>
    <xf numFmtId="164" fontId="0" fillId="0" borderId="10"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164" fontId="0" fillId="0" borderId="11" xfId="0" applyNumberFormat="1" applyBorder="1"/>
    <xf numFmtId="0" fontId="0" fillId="0" borderId="0" xfId="0" applyFill="1" applyBorder="1"/>
    <xf numFmtId="2" fontId="0" fillId="0" borderId="2" xfId="0" applyNumberFormat="1" applyBorder="1"/>
    <xf numFmtId="165" fontId="0" fillId="0" borderId="2" xfId="0" applyNumberFormat="1" applyBorder="1"/>
    <xf numFmtId="165" fontId="0" fillId="0" borderId="10" xfId="0" applyNumberFormat="1" applyBorder="1"/>
    <xf numFmtId="165" fontId="0" fillId="0" borderId="7" xfId="0" applyNumberFormat="1" applyBorder="1"/>
    <xf numFmtId="165" fontId="0" fillId="0" borderId="1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12" xfId="0" applyBorder="1"/>
    <xf numFmtId="0" fontId="0" fillId="0" borderId="7" xfId="0" applyBorder="1" applyAlignment="1">
      <alignment horizontal="center"/>
    </xf>
    <xf numFmtId="0" fontId="0" fillId="0" borderId="9" xfId="0" applyBorder="1" applyAlignment="1">
      <alignment horizontal="center"/>
    </xf>
    <xf numFmtId="2" fontId="0" fillId="0" borderId="3" xfId="0" applyNumberFormat="1" applyBorder="1"/>
    <xf numFmtId="2" fontId="0" fillId="0" borderId="10" xfId="0" applyNumberFormat="1" applyBorder="1"/>
    <xf numFmtId="165" fontId="0" fillId="0" borderId="11" xfId="0" applyNumberFormat="1" applyBorder="1"/>
    <xf numFmtId="2" fontId="0" fillId="0" borderId="0" xfId="0" applyNumberFormat="1"/>
    <xf numFmtId="2" fontId="0" fillId="0" borderId="11" xfId="0" applyNumberFormat="1" applyBorder="1"/>
    <xf numFmtId="2" fontId="0" fillId="0" borderId="8" xfId="0" applyNumberFormat="1" applyBorder="1"/>
    <xf numFmtId="2" fontId="0" fillId="0" borderId="12" xfId="0" applyNumberFormat="1" applyBorder="1"/>
    <xf numFmtId="2" fontId="0" fillId="0" borderId="9" xfId="0" applyNumberFormat="1" applyBorder="1"/>
    <xf numFmtId="0" fontId="1" fillId="0" borderId="0" xfId="0" applyFont="1" applyAlignment="1">
      <alignment horizontal="left"/>
    </xf>
    <xf numFmtId="0" fontId="2" fillId="0" borderId="0" xfId="0" applyFont="1"/>
    <xf numFmtId="2" fontId="2" fillId="0" borderId="0" xfId="0" applyNumberFormat="1" applyFont="1"/>
    <xf numFmtId="2" fontId="2" fillId="0" borderId="2" xfId="0" applyNumberFormat="1" applyFont="1" applyBorder="1" applyAlignment="1">
      <alignment horizontal="center"/>
    </xf>
    <xf numFmtId="0" fontId="2" fillId="0" borderId="10"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7" xfId="0" applyFont="1" applyBorder="1"/>
    <xf numFmtId="0" fontId="2" fillId="0" borderId="5" xfId="0" applyFont="1" applyBorder="1" applyAlignment="1">
      <alignment horizontal="center"/>
    </xf>
    <xf numFmtId="164" fontId="2" fillId="0" borderId="19" xfId="0" applyNumberFormat="1" applyFont="1" applyBorder="1" applyAlignment="1">
      <alignment horizontal="center"/>
    </xf>
    <xf numFmtId="164" fontId="2" fillId="0" borderId="0" xfId="0" applyNumberFormat="1" applyFont="1" applyAlignment="1">
      <alignment horizontal="center"/>
    </xf>
    <xf numFmtId="0" fontId="2" fillId="0" borderId="19" xfId="0" applyFont="1" applyBorder="1" applyAlignment="1">
      <alignment horizontal="center"/>
    </xf>
    <xf numFmtId="164" fontId="2" fillId="0" borderId="11" xfId="0" applyNumberFormat="1"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164" fontId="2" fillId="0" borderId="12" xfId="0" applyNumberFormat="1" applyFont="1" applyBorder="1" applyAlignment="1">
      <alignment horizontal="center"/>
    </xf>
    <xf numFmtId="164" fontId="2" fillId="0" borderId="8" xfId="0" applyNumberFormat="1" applyFont="1" applyBorder="1" applyAlignment="1">
      <alignment horizontal="center"/>
    </xf>
    <xf numFmtId="0" fontId="2" fillId="0" borderId="12" xfId="0" applyFont="1" applyBorder="1" applyAlignment="1">
      <alignment horizontal="center"/>
    </xf>
    <xf numFmtId="165" fontId="3" fillId="0" borderId="0" xfId="0" applyNumberFormat="1" applyFont="1" applyAlignment="1">
      <alignment horizontal="right"/>
    </xf>
    <xf numFmtId="165" fontId="3" fillId="0" borderId="10" xfId="0" applyNumberFormat="1" applyFont="1" applyBorder="1" applyAlignment="1">
      <alignment horizontal="righ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vertical="center"/>
    </xf>
  </cellXfs>
  <cellStyles count="1">
    <cellStyle name="Normal" xfId="0" builtinId="0"/>
  </cellStyles>
  <dxfs count="16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21238" cy="10716491"/>
    <xdr:sp macro="" textlink="">
      <xdr:nvSpPr>
        <xdr:cNvPr id="2" name="TextBox 1">
          <a:extLst>
            <a:ext uri="{FF2B5EF4-FFF2-40B4-BE49-F238E27FC236}">
              <a16:creationId xmlns:a16="http://schemas.microsoft.com/office/drawing/2014/main" id="{978DEA6E-2DD0-428E-ADA0-3E7DE85FA56A}"/>
            </a:ext>
          </a:extLst>
        </xdr:cNvPr>
        <xdr:cNvSpPr txBox="1"/>
      </xdr:nvSpPr>
      <xdr:spPr>
        <a:xfrm>
          <a:off x="0" y="0"/>
          <a:ext cx="8521238" cy="10716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mn-lt"/>
              <a:ea typeface="+mn-ea"/>
              <a:cs typeface="+mn-cs"/>
            </a:rPr>
            <a:t>Dr Philip Langlois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Census 1871</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Dr Philip Langlois, MRCS retired, aged 53 years.</a:t>
          </a:r>
        </a:p>
        <a:p>
          <a:r>
            <a:rPr lang="en-GB" sz="1100">
              <a:solidFill>
                <a:schemeClr val="tx1"/>
              </a:solidFill>
              <a:effectLst/>
              <a:latin typeface="+mn-lt"/>
              <a:ea typeface="+mn-ea"/>
              <a:cs typeface="+mn-cs"/>
            </a:rPr>
            <a:t>Address : 1 La Retraite, Millbrook, St Helier[Near juction of Millbrook Lane</a:t>
          </a:r>
          <a:r>
            <a:rPr lang="en-GB" sz="1100" baseline="0">
              <a:solidFill>
                <a:schemeClr val="tx1"/>
              </a:solidFill>
              <a:effectLst/>
              <a:latin typeface="+mn-lt"/>
              <a:ea typeface="+mn-ea"/>
              <a:cs typeface="+mn-cs"/>
            </a:rPr>
            <a:t> and Rue de Trachy].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Corresponding member of the London and Scottish Meteorological Societies and the Société Académique du Cotentin.</a:t>
          </a:r>
        </a:p>
        <a:p>
          <a:r>
            <a:rPr lang="en-GB" sz="1100">
              <a:solidFill>
                <a:schemeClr val="tx1"/>
              </a:solidFill>
              <a:effectLst/>
              <a:latin typeface="+mn-lt"/>
              <a:ea typeface="+mn-ea"/>
              <a:cs typeface="+mn-cs"/>
            </a:rPr>
            <a:t>Founding member</a:t>
          </a:r>
          <a:r>
            <a:rPr lang="en-GB" sz="1100" baseline="0">
              <a:solidFill>
                <a:schemeClr val="tx1"/>
              </a:solidFill>
              <a:effectLst/>
              <a:latin typeface="+mn-lt"/>
              <a:ea typeface="+mn-ea"/>
              <a:cs typeface="+mn-cs"/>
            </a:rPr>
            <a:t> of La </a:t>
          </a:r>
          <a:r>
            <a:rPr lang="en-GB" sz="1100">
              <a:solidFill>
                <a:schemeClr val="tx1"/>
              </a:solidFill>
              <a:effectLst/>
              <a:latin typeface="+mn-lt"/>
              <a:ea typeface="+mn-ea"/>
              <a:cs typeface="+mn-cs"/>
            </a:rPr>
            <a:t>Société Jersiaise  </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Metadata </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Location : 49° 11’ 55” north, 02°07’ 59” west [from Google Earth]</a:t>
          </a:r>
        </a:p>
        <a:p>
          <a:r>
            <a:rPr lang="en-GB" sz="1100">
              <a:solidFill>
                <a:schemeClr val="tx1"/>
              </a:solidFill>
              <a:effectLst/>
              <a:latin typeface="+mn-lt"/>
              <a:ea typeface="+mn-ea"/>
              <a:cs typeface="+mn-cs"/>
            </a:rPr>
            <a:t>Station height : 50 feet amsl - as stated by PL</a:t>
          </a:r>
        </a:p>
        <a:p>
          <a:r>
            <a:rPr lang="en-GB" sz="1100">
              <a:solidFill>
                <a:schemeClr val="tx1"/>
              </a:solidFill>
              <a:effectLst/>
              <a:latin typeface="+mn-lt"/>
              <a:ea typeface="+mn-ea"/>
              <a:cs typeface="+mn-cs"/>
            </a:rPr>
            <a:t>Barometer : Correction for Index error stated throughout.</a:t>
          </a:r>
        </a:p>
        <a:p>
          <a:r>
            <a:rPr lang="en-GB" sz="1100">
              <a:solidFill>
                <a:schemeClr val="tx1"/>
              </a:solidFill>
              <a:effectLst/>
              <a:latin typeface="+mn-lt"/>
              <a:ea typeface="+mn-ea"/>
              <a:cs typeface="+mn-cs"/>
            </a:rPr>
            <a:t>Self Registering Thermometers : 4 feet above ground - error corrections noted from October 1868</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This set of data was originally referred to as the BPJT series (British Press &amp; Jersey Times) having been published in that newspaper.  </a:t>
          </a:r>
        </a:p>
        <a:p>
          <a:r>
            <a:rPr lang="en-GB" sz="1100">
              <a:solidFill>
                <a:schemeClr val="tx1"/>
              </a:solidFill>
              <a:effectLst/>
              <a:latin typeface="+mn-lt"/>
              <a:ea typeface="+mn-ea"/>
              <a:cs typeface="+mn-cs"/>
            </a:rPr>
            <a:t>Subsequently some of the original data was found in the Société Jersiaise Library and can be attributed to Philip Langlois.  </a:t>
          </a:r>
        </a:p>
        <a:p>
          <a:r>
            <a:rPr lang="en-GB" sz="1100">
              <a:solidFill>
                <a:schemeClr val="tx1"/>
              </a:solidFill>
              <a:effectLst/>
              <a:latin typeface="+mn-lt"/>
              <a:ea typeface="+mn-ea"/>
              <a:cs typeface="+mn-cs"/>
            </a:rPr>
            <a:t>It is therefore appropriate to refer to it as the Langlois series  </a:t>
          </a:r>
        </a:p>
        <a:p>
          <a:r>
            <a:rPr lang="en-GB" sz="1100" b="1" u="none" strike="noStrike">
              <a:solidFill>
                <a:schemeClr val="tx1"/>
              </a:solidFill>
              <a:effectLst/>
              <a:latin typeface="+mn-lt"/>
              <a:ea typeface="+mn-ea"/>
              <a:cs typeface="+mn-cs"/>
            </a:rPr>
            <a:t> </a:t>
          </a:r>
          <a:endParaRPr lang="en-GB" sz="1100">
            <a:solidFill>
              <a:schemeClr val="tx1"/>
            </a:solidFill>
            <a:effectLst/>
            <a:latin typeface="+mn-lt"/>
            <a:ea typeface="+mn-ea"/>
            <a:cs typeface="+mn-cs"/>
          </a:endParaRPr>
        </a:p>
        <a:p>
          <a:r>
            <a:rPr lang="en-GB" sz="1100" b="1" u="sng">
              <a:solidFill>
                <a:schemeClr val="tx1"/>
              </a:solidFill>
              <a:effectLst/>
              <a:latin typeface="+mn-lt"/>
              <a:ea typeface="+mn-ea"/>
              <a:cs typeface="+mn-cs"/>
            </a:rPr>
            <a:t>1863 to 1875 Jersey weather and temperatures (BPJT series)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Between November 1863 to January 1875 data was published in the BPJT Almanach.  Prior</a:t>
          </a:r>
          <a:r>
            <a:rPr lang="en-GB" sz="1100" baseline="0">
              <a:solidFill>
                <a:schemeClr val="tx1"/>
              </a:solidFill>
              <a:effectLst/>
              <a:latin typeface="+mn-lt"/>
              <a:ea typeface="+mn-ea"/>
              <a:cs typeface="+mn-cs"/>
            </a:rPr>
            <a:t> to 1865 the readings may not be Langlois' and </a:t>
          </a:r>
        </a:p>
        <a:p>
          <a:r>
            <a:rPr lang="en-GB" sz="1100" baseline="0">
              <a:solidFill>
                <a:schemeClr val="tx1"/>
              </a:solidFill>
              <a:effectLst/>
              <a:latin typeface="+mn-lt"/>
              <a:ea typeface="+mn-ea"/>
              <a:cs typeface="+mn-cs"/>
            </a:rPr>
            <a:t>are not included here.</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 detailed </a:t>
          </a:r>
          <a:r>
            <a:rPr lang="en-GB" sz="1100" u="sng">
              <a:solidFill>
                <a:schemeClr val="tx1"/>
              </a:solidFill>
              <a:effectLst/>
              <a:latin typeface="+mn-lt"/>
              <a:ea typeface="+mn-ea"/>
              <a:cs typeface="+mn-cs"/>
            </a:rPr>
            <a:t>monthly</a:t>
          </a:r>
          <a:r>
            <a:rPr lang="en-GB" sz="1100">
              <a:solidFill>
                <a:schemeClr val="tx1"/>
              </a:solidFill>
              <a:effectLst/>
              <a:latin typeface="+mn-lt"/>
              <a:ea typeface="+mn-ea"/>
              <a:cs typeface="+mn-cs"/>
            </a:rPr>
            <a:t> summary was published in the newspaper from 1865, including corrections for the barometer and maximum and minimum </a:t>
          </a:r>
        </a:p>
        <a:p>
          <a:r>
            <a:rPr lang="en-GB" sz="1100">
              <a:solidFill>
                <a:schemeClr val="tx1"/>
              </a:solidFill>
              <a:effectLst/>
              <a:latin typeface="+mn-lt"/>
              <a:ea typeface="+mn-ea"/>
              <a:cs typeface="+mn-cs"/>
            </a:rPr>
            <a:t>self-registering thermometers.  Comparisons</a:t>
          </a:r>
          <a:r>
            <a:rPr lang="en-GB" sz="1100" baseline="0">
              <a:solidFill>
                <a:schemeClr val="tx1"/>
              </a:solidFill>
              <a:effectLst/>
              <a:latin typeface="+mn-lt"/>
              <a:ea typeface="+mn-ea"/>
              <a:cs typeface="+mn-cs"/>
            </a:rPr>
            <a:t> s</a:t>
          </a:r>
          <a:r>
            <a:rPr lang="en-GB" sz="1100">
              <a:solidFill>
                <a:schemeClr val="tx1"/>
              </a:solidFill>
              <a:effectLst/>
              <a:latin typeface="+mn-lt"/>
              <a:ea typeface="+mn-ea"/>
              <a:cs typeface="+mn-cs"/>
            </a:rPr>
            <a:t>how corrections were not applied to the monthly data but </a:t>
          </a:r>
          <a:r>
            <a:rPr lang="en-GB" sz="1100" u="sng">
              <a:solidFill>
                <a:schemeClr val="tx1"/>
              </a:solidFill>
              <a:effectLst/>
              <a:latin typeface="+mn-lt"/>
              <a:ea typeface="+mn-ea"/>
              <a:cs typeface="+mn-cs"/>
            </a:rPr>
            <a:t>were</a:t>
          </a:r>
          <a:r>
            <a:rPr lang="en-GB" sz="1100">
              <a:solidFill>
                <a:schemeClr val="tx1"/>
              </a:solidFill>
              <a:effectLst/>
              <a:latin typeface="+mn-lt"/>
              <a:ea typeface="+mn-ea"/>
              <a:cs typeface="+mn-cs"/>
            </a:rPr>
            <a:t> applied to the annual summary.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a:t>
          </a:r>
          <a:r>
            <a:rPr lang="en-GB" sz="1100" b="1">
              <a:solidFill>
                <a:schemeClr val="tx1"/>
              </a:solidFill>
              <a:effectLst/>
              <a:latin typeface="+mn-lt"/>
              <a:ea typeface="+mn-ea"/>
              <a:cs typeface="+mn-cs"/>
            </a:rPr>
            <a:t> </a:t>
          </a:r>
          <a:r>
            <a:rPr lang="en-GB" sz="1100">
              <a:solidFill>
                <a:schemeClr val="tx1"/>
              </a:solidFill>
              <a:effectLst/>
              <a:latin typeface="+mn-lt"/>
              <a:ea typeface="+mn-ea"/>
              <a:cs typeface="+mn-cs"/>
            </a:rPr>
            <a:t>BPJT newspaper entries give useful details of instrument exposure and error:</a:t>
          </a:r>
        </a:p>
        <a:p>
          <a:r>
            <a:rPr lang="en-GB" sz="1100">
              <a:solidFill>
                <a:schemeClr val="tx1"/>
              </a:solidFill>
              <a:effectLst/>
              <a:latin typeface="+mn-lt"/>
              <a:ea typeface="+mn-ea"/>
              <a:cs typeface="+mn-cs"/>
            </a:rPr>
            <a:t>	Height of station: 50 feet above sea level</a:t>
          </a:r>
        </a:p>
        <a:p>
          <a:r>
            <a:rPr lang="en-GB" sz="1100">
              <a:solidFill>
                <a:schemeClr val="tx1"/>
              </a:solidFill>
              <a:effectLst/>
              <a:latin typeface="+mn-lt"/>
              <a:ea typeface="+mn-ea"/>
              <a:cs typeface="+mn-cs"/>
            </a:rPr>
            <a:t>	Time of observation: 9 a.m. Greenwich Mean </a:t>
          </a:r>
        </a:p>
        <a:p>
          <a:r>
            <a:rPr lang="en-GB" sz="1100">
              <a:solidFill>
                <a:schemeClr val="tx1"/>
              </a:solidFill>
              <a:effectLst/>
              <a:latin typeface="+mn-lt"/>
              <a:ea typeface="+mn-ea"/>
              <a:cs typeface="+mn-cs"/>
            </a:rPr>
            <a:t>	Self registering thermometers (for max &amp; min) read at 9 p.m.</a:t>
          </a:r>
        </a:p>
        <a:p>
          <a:r>
            <a:rPr lang="en-GB" sz="1100">
              <a:solidFill>
                <a:schemeClr val="tx1"/>
              </a:solidFill>
              <a:effectLst/>
              <a:latin typeface="+mn-lt"/>
              <a:ea typeface="+mn-ea"/>
              <a:cs typeface="+mn-cs"/>
            </a:rPr>
            <a:t>	Barometer index error, capacity &amp; capillary correction: -0.008</a:t>
          </a:r>
        </a:p>
        <a:p>
          <a:r>
            <a:rPr lang="en-GB" sz="1100">
              <a:solidFill>
                <a:schemeClr val="tx1"/>
              </a:solidFill>
              <a:effectLst/>
              <a:latin typeface="+mn-lt"/>
              <a:ea typeface="+mn-ea"/>
              <a:cs typeface="+mn-cs"/>
            </a:rPr>
            <a:t>	Height above ground of thermometers: 4 feet</a:t>
          </a:r>
        </a:p>
        <a:p>
          <a:r>
            <a:rPr lang="en-GB" sz="1100">
              <a:solidFill>
                <a:schemeClr val="tx1"/>
              </a:solidFill>
              <a:effectLst/>
              <a:latin typeface="+mn-lt"/>
              <a:ea typeface="+mn-ea"/>
              <a:cs typeface="+mn-cs"/>
            </a:rPr>
            <a:t>	Rain gauge: 6 inches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Pressure</a:t>
          </a:r>
          <a:r>
            <a:rPr lang="en-GB" sz="1100">
              <a:solidFill>
                <a:schemeClr val="tx1"/>
              </a:solidFill>
              <a:effectLst/>
              <a:latin typeface="+mn-lt"/>
              <a:ea typeface="+mn-ea"/>
              <a:cs typeface="+mn-cs"/>
            </a:rPr>
            <a:t>.  The detailed BPJT monthly summaries state pressure is 'without correction for height etc'.  </a:t>
          </a:r>
          <a:r>
            <a:rPr lang="en-GB" sz="1100" b="1">
              <a:solidFill>
                <a:schemeClr val="tx1"/>
              </a:solidFill>
              <a:effectLst/>
              <a:latin typeface="+mn-lt"/>
              <a:ea typeface="+mn-ea"/>
              <a:cs typeface="+mn-cs"/>
            </a:rPr>
            <a:t>In</a:t>
          </a:r>
          <a:r>
            <a:rPr lang="en-GB" sz="1100" b="1" baseline="0">
              <a:solidFill>
                <a:schemeClr val="tx1"/>
              </a:solidFill>
              <a:effectLst/>
              <a:latin typeface="+mn-lt"/>
              <a:ea typeface="+mn-ea"/>
              <a:cs typeface="+mn-cs"/>
            </a:rPr>
            <a:t> the transcription pressures HAVE BEEN </a:t>
          </a:r>
        </a:p>
        <a:p>
          <a:r>
            <a:rPr lang="en-GB" sz="1100" b="1">
              <a:solidFill>
                <a:schemeClr val="tx1"/>
              </a:solidFill>
              <a:effectLst/>
              <a:latin typeface="+mn-lt"/>
              <a:ea typeface="+mn-ea"/>
              <a:cs typeface="+mn-cs"/>
            </a:rPr>
            <a:t>reduced to 32° &amp; sea level'</a:t>
          </a:r>
          <a:r>
            <a:rPr lang="en-GB" sz="1100">
              <a:solidFill>
                <a:schemeClr val="tx1"/>
              </a:solidFill>
              <a:effectLst/>
              <a:latin typeface="+mn-lt"/>
              <a:ea typeface="+mn-ea"/>
              <a:cs typeface="+mn-cs"/>
            </a:rPr>
            <a:t>.  (Frank Le Blancq 2007).  The correction table is shown below these notes.</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Rainfall</a:t>
          </a:r>
          <a:r>
            <a:rPr lang="en-GB" sz="1100">
              <a:solidFill>
                <a:schemeClr val="tx1"/>
              </a:solidFill>
              <a:effectLst/>
              <a:latin typeface="+mn-lt"/>
              <a:ea typeface="+mn-ea"/>
              <a:cs typeface="+mn-cs"/>
            </a:rPr>
            <a:t>.  From June 1866 the rainfall was measured at 9 a.m. (instead of 9 p.m.), the amount registered to the previous day and from August 1866 </a:t>
          </a:r>
        </a:p>
        <a:p>
          <a:r>
            <a:rPr lang="en-GB" sz="1100">
              <a:solidFill>
                <a:schemeClr val="tx1"/>
              </a:solidFill>
              <a:effectLst/>
              <a:latin typeface="+mn-lt"/>
              <a:ea typeface="+mn-ea"/>
              <a:cs typeface="+mn-cs"/>
            </a:rPr>
            <a:t>the rain gauge height was given as 1 foot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Thermometers</a:t>
          </a:r>
          <a:r>
            <a:rPr lang="en-GB" sz="1100">
              <a:solidFill>
                <a:schemeClr val="tx1"/>
              </a:solidFill>
              <a:effectLst/>
              <a:latin typeface="+mn-lt"/>
              <a:ea typeface="+mn-ea"/>
              <a:cs typeface="+mn-cs"/>
            </a:rPr>
            <a:t>.  From November 1868 a correction was noted for the self-registering thermo­meters.  The correction varied from month to month, </a:t>
          </a:r>
        </a:p>
        <a:p>
          <a:r>
            <a:rPr lang="en-GB" sz="1100">
              <a:solidFill>
                <a:schemeClr val="tx1"/>
              </a:solidFill>
              <a:effectLst/>
              <a:latin typeface="+mn-lt"/>
              <a:ea typeface="+mn-ea"/>
              <a:cs typeface="+mn-cs"/>
            </a:rPr>
            <a:t>mostly between +0.2 and –0.3 (perhaps more than one thermometer was used or they were replaced).  It is probable that a comparison was made </a:t>
          </a:r>
        </a:p>
        <a:p>
          <a:r>
            <a:rPr lang="en-GB" sz="1100">
              <a:solidFill>
                <a:schemeClr val="tx1"/>
              </a:solidFill>
              <a:effectLst/>
              <a:latin typeface="+mn-lt"/>
              <a:ea typeface="+mn-ea"/>
              <a:cs typeface="+mn-cs"/>
            </a:rPr>
            <a:t>with the dry bulb thermometer at the time the maximum and minimum were read.  The corrected figures from the Almanac have been used.</a:t>
          </a: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The 1866 BPJT Almanach contains 'Remarks on the use of meteorological</a:t>
          </a:r>
          <a:r>
            <a:rPr lang="en-GB" sz="1100">
              <a:solidFill>
                <a:schemeClr val="tx1"/>
              </a:solidFill>
              <a:effectLst/>
              <a:latin typeface="+mn-lt"/>
              <a:ea typeface="+mn-ea"/>
              <a:cs typeface="+mn-cs"/>
            </a:rPr>
            <a:t> instruments' which may have been written by Langlois.  Notes on barometers, thermometers and rain gauges are comprehensive and would conform to modern 21st century practice.  The author noted that the instruments should be verified by comparison with standards.  The correct exposure of thermometers is explained and goes so far as to say 'without such precautions the readings will prove worthless'.  The article notes that there was no self-registering anemometer in Jersey at the time (i.e. late 1865).</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a:t>
          </a:r>
          <a:r>
            <a:rPr lang="en-GB" sz="1100" u="sng">
              <a:solidFill>
                <a:schemeClr val="tx1"/>
              </a:solidFill>
              <a:effectLst/>
              <a:latin typeface="+mn-lt"/>
              <a:ea typeface="+mn-ea"/>
              <a:cs typeface="+mn-cs"/>
            </a:rPr>
            <a:t>BPJT Almanach summary of weather for 1867</a:t>
          </a:r>
          <a:r>
            <a:rPr lang="en-GB" sz="1100">
              <a:solidFill>
                <a:schemeClr val="tx1"/>
              </a:solidFill>
              <a:effectLst/>
              <a:latin typeface="+mn-lt"/>
              <a:ea typeface="+mn-ea"/>
              <a:cs typeface="+mn-cs"/>
            </a:rPr>
            <a:t> gives important details of the instruments and exposure:</a:t>
          </a:r>
        </a:p>
        <a:p>
          <a:pPr lvl="0"/>
          <a:r>
            <a:rPr lang="en-GB" sz="1100">
              <a:solidFill>
                <a:schemeClr val="tx1"/>
              </a:solidFill>
              <a:effectLst/>
              <a:latin typeface="+mn-lt"/>
              <a:ea typeface="+mn-ea"/>
              <a:cs typeface="+mn-cs"/>
            </a:rPr>
            <a:t>Results are from 2 daily observations at 9 a.m. &amp; 9 p.m. Greenwich time.</a:t>
          </a:r>
        </a:p>
        <a:p>
          <a:pPr lvl="0"/>
          <a:r>
            <a:rPr lang="en-GB" sz="1100">
              <a:solidFill>
                <a:schemeClr val="tx1"/>
              </a:solidFill>
              <a:effectLst/>
              <a:latin typeface="+mn-lt"/>
              <a:ea typeface="+mn-ea"/>
              <a:cs typeface="+mn-cs"/>
            </a:rPr>
            <a:t>Thermometers are </a:t>
          </a:r>
          <a:r>
            <a:rPr lang="en-GB" sz="1100" b="1">
              <a:solidFill>
                <a:schemeClr val="tx1"/>
              </a:solidFill>
              <a:effectLst/>
              <a:latin typeface="+mn-lt"/>
              <a:ea typeface="+mn-ea"/>
              <a:cs typeface="+mn-cs"/>
            </a:rPr>
            <a:t>exposed in a louvred screen,</a:t>
          </a:r>
          <a:r>
            <a:rPr lang="en-GB" sz="1100">
              <a:solidFill>
                <a:schemeClr val="tx1"/>
              </a:solidFill>
              <a:effectLst/>
              <a:latin typeface="+mn-lt"/>
              <a:ea typeface="+mn-ea"/>
              <a:cs typeface="+mn-cs"/>
            </a:rPr>
            <a:t> open below and double roofed, painted white outside and black inside, and fixed four feet above ground.  Rain gauge is circular, 5 inches diameter with receiving surface 1 foot above ground.</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Monthly summaries are missing from the BPJT for May 1869, June 1869 and June 1870.  The February 1874 mean pressure of 29.888" is in error.  From new total and deducting 0.01" for height and the temperature correction, the figure of 30.047" has been adopted.</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This transcription made by Remi Harris - summer 2020</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Frank Le Blancq </a:t>
          </a:r>
        </a:p>
        <a:p>
          <a:r>
            <a:rPr lang="en-GB" sz="1100">
              <a:solidFill>
                <a:schemeClr val="tx1"/>
              </a:solidFill>
              <a:effectLst/>
              <a:latin typeface="+mn-lt"/>
              <a:ea typeface="+mn-ea"/>
              <a:cs typeface="+mn-cs"/>
            </a:rPr>
            <a:t>September 2020</a:t>
          </a:r>
        </a:p>
        <a:p>
          <a:r>
            <a:rPr lang="en-GB" sz="1100">
              <a:solidFill>
                <a:schemeClr val="tx1"/>
              </a:solidFill>
              <a:effectLst/>
              <a:latin typeface="+mn-lt"/>
              <a:ea typeface="+mn-ea"/>
              <a:cs typeface="+mn-cs"/>
            </a:rPr>
            <a:t> </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9C6-E477-45B0-B0CC-69FA49AABE7F}">
  <dimension ref="A1:W46"/>
  <sheetViews>
    <sheetView tabSelecte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127</v>
      </c>
      <c r="D8" s="26" t="s">
        <v>4</v>
      </c>
      <c r="E8" s="17" t="s">
        <v>5</v>
      </c>
      <c r="F8" s="25" t="s">
        <v>6</v>
      </c>
      <c r="G8" s="17" t="s">
        <v>7</v>
      </c>
      <c r="H8" s="18" t="s">
        <v>8</v>
      </c>
      <c r="I8" s="18" t="s">
        <v>9</v>
      </c>
      <c r="J8" s="83"/>
      <c r="K8" s="19" t="s">
        <v>11</v>
      </c>
      <c r="L8" s="18" t="s">
        <v>12</v>
      </c>
      <c r="M8" s="17" t="s">
        <v>7</v>
      </c>
      <c r="N8" s="17" t="s">
        <v>8</v>
      </c>
      <c r="O8" s="21" t="s">
        <v>13</v>
      </c>
      <c r="P8" s="80"/>
      <c r="Q8" s="22" t="s">
        <v>128</v>
      </c>
      <c r="R8" s="43" t="s">
        <v>4</v>
      </c>
      <c r="S8" s="41" t="s">
        <v>5</v>
      </c>
      <c r="T8" s="42" t="s">
        <v>6</v>
      </c>
      <c r="U8" s="83"/>
      <c r="V8" s="40" t="s">
        <v>11</v>
      </c>
      <c r="W8" s="42" t="s">
        <v>12</v>
      </c>
    </row>
    <row r="9" spans="1:23" x14ac:dyDescent="0.25">
      <c r="B9" s="1">
        <v>1</v>
      </c>
      <c r="C9" s="27">
        <v>30.13</v>
      </c>
      <c r="D9" s="1">
        <v>50</v>
      </c>
      <c r="E9" s="1">
        <v>35.799999999999997</v>
      </c>
      <c r="F9" s="3">
        <v>35.799999999999997</v>
      </c>
      <c r="G9" s="2"/>
      <c r="H9" s="3">
        <v>0</v>
      </c>
      <c r="I9" s="3">
        <v>0</v>
      </c>
      <c r="J9" s="13">
        <v>0.31</v>
      </c>
      <c r="K9" s="1">
        <v>49.1</v>
      </c>
      <c r="L9" s="3">
        <v>33.5</v>
      </c>
      <c r="M9" s="2" t="s">
        <v>31</v>
      </c>
      <c r="N9" s="2">
        <v>4</v>
      </c>
      <c r="O9" s="10">
        <v>8</v>
      </c>
      <c r="P9" s="3" t="s">
        <v>32</v>
      </c>
      <c r="Q9" s="78">
        <v>1020.7591278579876</v>
      </c>
      <c r="R9" s="37">
        <f>CONVERT(D9,"F","C")</f>
        <v>10</v>
      </c>
      <c r="S9" s="47">
        <f t="shared" ref="S9:T24" si="0">CONVERT(E9,"F","C")</f>
        <v>2.1111111111111094</v>
      </c>
      <c r="T9" s="47">
        <f t="shared" si="0"/>
        <v>2.1111111111111094</v>
      </c>
      <c r="U9" s="48">
        <f>CONVERT(J9,"in","cm")</f>
        <v>0.7874000000000001</v>
      </c>
      <c r="V9" s="47">
        <f>CONVERT(K9,"F","C")</f>
        <v>9.5</v>
      </c>
      <c r="W9" s="13">
        <f>CONVERT(L9,"F","C")</f>
        <v>0.83333333333333326</v>
      </c>
    </row>
    <row r="10" spans="1:23" x14ac:dyDescent="0.25">
      <c r="B10" s="4">
        <v>2</v>
      </c>
      <c r="C10" s="33">
        <v>30.085999999999999</v>
      </c>
      <c r="D10" s="5">
        <v>51</v>
      </c>
      <c r="E10" s="4">
        <v>46.2</v>
      </c>
      <c r="F10" s="6">
        <v>44</v>
      </c>
      <c r="G10" s="5" t="s">
        <v>33</v>
      </c>
      <c r="H10" s="6">
        <v>1</v>
      </c>
      <c r="I10" s="6">
        <v>1</v>
      </c>
      <c r="J10" s="14"/>
      <c r="K10" s="4">
        <v>50.5</v>
      </c>
      <c r="L10" s="6">
        <v>46</v>
      </c>
      <c r="M10" s="5" t="s">
        <v>31</v>
      </c>
      <c r="N10" s="5">
        <v>3</v>
      </c>
      <c r="O10" s="11">
        <v>9</v>
      </c>
      <c r="P10" s="6" t="s">
        <v>32</v>
      </c>
      <c r="Q10" s="77">
        <v>1019.2691168562377</v>
      </c>
      <c r="R10" s="49">
        <f t="shared" ref="R10:T41" si="1">CONVERT(D10,"F","C")</f>
        <v>10.555555555555555</v>
      </c>
      <c r="S10" s="50">
        <f t="shared" si="0"/>
        <v>7.8888888888888902</v>
      </c>
      <c r="T10" s="50">
        <f t="shared" si="0"/>
        <v>6.6666666666666661</v>
      </c>
      <c r="U10" s="51">
        <f t="shared" ref="U10:U41" si="2">CONVERT(J10,"in","cm")</f>
        <v>0</v>
      </c>
      <c r="V10" s="50">
        <f t="shared" ref="V10:W41" si="3">CONVERT(K10,"F","C")</f>
        <v>10.277777777777777</v>
      </c>
      <c r="W10" s="14">
        <f t="shared" si="3"/>
        <v>7.7777777777777777</v>
      </c>
    </row>
    <row r="11" spans="1:23" x14ac:dyDescent="0.25">
      <c r="B11" s="4">
        <v>3</v>
      </c>
      <c r="C11" s="33">
        <v>29.745999999999999</v>
      </c>
      <c r="D11" s="5">
        <v>53</v>
      </c>
      <c r="E11" s="4">
        <v>52</v>
      </c>
      <c r="F11" s="6">
        <v>51</v>
      </c>
      <c r="G11" s="5" t="s">
        <v>33</v>
      </c>
      <c r="H11" s="6">
        <v>4</v>
      </c>
      <c r="I11" s="6">
        <v>10</v>
      </c>
      <c r="J11" s="14">
        <v>0.19</v>
      </c>
      <c r="K11" s="4">
        <v>53</v>
      </c>
      <c r="L11" s="6">
        <v>46.4</v>
      </c>
      <c r="M11" s="5" t="s">
        <v>34</v>
      </c>
      <c r="N11" s="5">
        <v>2</v>
      </c>
      <c r="O11" s="11">
        <v>8</v>
      </c>
      <c r="P11" s="6" t="s">
        <v>32</v>
      </c>
      <c r="Q11" s="77">
        <v>1007.7553954790783</v>
      </c>
      <c r="R11" s="49">
        <f t="shared" si="1"/>
        <v>11.666666666666666</v>
      </c>
      <c r="S11" s="50">
        <f t="shared" si="0"/>
        <v>11.111111111111111</v>
      </c>
      <c r="T11" s="50">
        <f t="shared" si="0"/>
        <v>10.555555555555555</v>
      </c>
      <c r="U11" s="51">
        <f t="shared" si="2"/>
        <v>0.48260000000000003</v>
      </c>
      <c r="V11" s="50">
        <f t="shared" si="3"/>
        <v>11.666666666666666</v>
      </c>
      <c r="W11" s="14">
        <f t="shared" si="3"/>
        <v>7.9999999999999991</v>
      </c>
    </row>
    <row r="12" spans="1:23" x14ac:dyDescent="0.25">
      <c r="B12" s="4">
        <v>4</v>
      </c>
      <c r="C12" s="33">
        <v>30.123999999999999</v>
      </c>
      <c r="D12" s="34">
        <v>52</v>
      </c>
      <c r="E12" s="4">
        <v>46.1</v>
      </c>
      <c r="F12" s="6">
        <v>44</v>
      </c>
      <c r="G12" s="5" t="s">
        <v>33</v>
      </c>
      <c r="H12" s="6">
        <v>2</v>
      </c>
      <c r="I12" s="6">
        <v>0</v>
      </c>
      <c r="J12" s="14"/>
      <c r="K12" s="4">
        <v>51.8</v>
      </c>
      <c r="L12" s="6">
        <v>45</v>
      </c>
      <c r="M12" s="5" t="s">
        <v>33</v>
      </c>
      <c r="N12" s="5">
        <v>2</v>
      </c>
      <c r="O12" s="11">
        <v>6</v>
      </c>
      <c r="P12" s="6" t="s">
        <v>35</v>
      </c>
      <c r="Q12" s="77">
        <v>1020.5559445395671</v>
      </c>
      <c r="R12" s="49">
        <f t="shared" si="1"/>
        <v>11.111111111111111</v>
      </c>
      <c r="S12" s="50">
        <f t="shared" si="0"/>
        <v>7.8333333333333339</v>
      </c>
      <c r="T12" s="50">
        <f t="shared" si="0"/>
        <v>6.6666666666666661</v>
      </c>
      <c r="U12" s="51">
        <f t="shared" si="2"/>
        <v>0</v>
      </c>
      <c r="V12" s="50">
        <f t="shared" si="3"/>
        <v>10.999999999999998</v>
      </c>
      <c r="W12" s="14">
        <f t="shared" si="3"/>
        <v>7.2222222222222223</v>
      </c>
    </row>
    <row r="13" spans="1:23" x14ac:dyDescent="0.25">
      <c r="B13" s="4">
        <v>5</v>
      </c>
      <c r="C13" s="33">
        <v>29.95</v>
      </c>
      <c r="D13" s="34">
        <v>52</v>
      </c>
      <c r="E13" s="4">
        <v>50.5</v>
      </c>
      <c r="F13" s="6">
        <v>49.5</v>
      </c>
      <c r="G13" s="5" t="s">
        <v>33</v>
      </c>
      <c r="H13" s="6">
        <v>4</v>
      </c>
      <c r="I13" s="6">
        <v>10</v>
      </c>
      <c r="J13" s="14">
        <v>0.19</v>
      </c>
      <c r="K13" s="4">
        <v>53.2</v>
      </c>
      <c r="L13" s="6">
        <v>47.6</v>
      </c>
      <c r="M13" s="5" t="s">
        <v>34</v>
      </c>
      <c r="N13" s="5">
        <v>1</v>
      </c>
      <c r="O13" s="11">
        <v>9</v>
      </c>
      <c r="P13" s="6" t="s">
        <v>36</v>
      </c>
      <c r="Q13" s="77">
        <v>1014.6636283053738</v>
      </c>
      <c r="R13" s="49">
        <f t="shared" si="1"/>
        <v>11.111111111111111</v>
      </c>
      <c r="S13" s="50">
        <f t="shared" si="0"/>
        <v>10.277777777777777</v>
      </c>
      <c r="T13" s="50">
        <f t="shared" si="0"/>
        <v>9.7222222222222214</v>
      </c>
      <c r="U13" s="51">
        <f t="shared" si="2"/>
        <v>0.48260000000000003</v>
      </c>
      <c r="V13" s="50">
        <f t="shared" si="3"/>
        <v>11.777777777777779</v>
      </c>
      <c r="W13" s="14">
        <f t="shared" si="3"/>
        <v>8.6666666666666679</v>
      </c>
    </row>
    <row r="14" spans="1:23" x14ac:dyDescent="0.25">
      <c r="B14" s="4">
        <v>6</v>
      </c>
      <c r="C14" s="33">
        <v>30.35</v>
      </c>
      <c r="D14" s="5">
        <v>53</v>
      </c>
      <c r="E14" s="4">
        <v>46</v>
      </c>
      <c r="F14" s="6">
        <v>45.8</v>
      </c>
      <c r="G14" s="5"/>
      <c r="H14" s="6">
        <v>0</v>
      </c>
      <c r="I14" s="6">
        <v>10</v>
      </c>
      <c r="J14" s="14">
        <v>0.01</v>
      </c>
      <c r="K14" s="4">
        <v>52.8</v>
      </c>
      <c r="L14" s="6">
        <v>44</v>
      </c>
      <c r="M14" s="5" t="s">
        <v>33</v>
      </c>
      <c r="N14" s="5">
        <v>1</v>
      </c>
      <c r="O14" s="11">
        <v>8</v>
      </c>
      <c r="P14" s="6" t="s">
        <v>37</v>
      </c>
      <c r="Q14" s="77">
        <v>1028.2091828667378</v>
      </c>
      <c r="R14" s="49">
        <f t="shared" si="1"/>
        <v>11.666666666666666</v>
      </c>
      <c r="S14" s="50">
        <f t="shared" si="0"/>
        <v>7.7777777777777777</v>
      </c>
      <c r="T14" s="50">
        <f t="shared" si="0"/>
        <v>7.6666666666666652</v>
      </c>
      <c r="U14" s="51">
        <f t="shared" si="2"/>
        <v>2.5399999999999999E-2</v>
      </c>
      <c r="V14" s="50">
        <f t="shared" si="3"/>
        <v>11.555555555555554</v>
      </c>
      <c r="W14" s="14">
        <f t="shared" si="3"/>
        <v>6.6666666666666661</v>
      </c>
    </row>
    <row r="15" spans="1:23" x14ac:dyDescent="0.25">
      <c r="B15" s="4">
        <v>7</v>
      </c>
      <c r="C15" s="33">
        <v>30.452000000000002</v>
      </c>
      <c r="D15" s="5">
        <v>54</v>
      </c>
      <c r="E15" s="4">
        <v>51.5</v>
      </c>
      <c r="F15" s="6">
        <v>51</v>
      </c>
      <c r="G15" s="5" t="s">
        <v>34</v>
      </c>
      <c r="H15" s="6">
        <v>1</v>
      </c>
      <c r="I15" s="6">
        <v>10</v>
      </c>
      <c r="J15" s="14"/>
      <c r="K15" s="4">
        <v>53</v>
      </c>
      <c r="L15" s="6">
        <v>50.5</v>
      </c>
      <c r="M15" s="5"/>
      <c r="N15" s="5">
        <v>0</v>
      </c>
      <c r="O15" s="11">
        <v>8</v>
      </c>
      <c r="P15" s="6" t="s">
        <v>38</v>
      </c>
      <c r="Q15" s="77">
        <v>1031.6632992798857</v>
      </c>
      <c r="R15" s="49">
        <f t="shared" si="1"/>
        <v>12.222222222222221</v>
      </c>
      <c r="S15" s="50">
        <f t="shared" si="0"/>
        <v>10.833333333333334</v>
      </c>
      <c r="T15" s="50">
        <f t="shared" si="0"/>
        <v>10.555555555555555</v>
      </c>
      <c r="U15" s="51">
        <f t="shared" si="2"/>
        <v>0</v>
      </c>
      <c r="V15" s="50">
        <f t="shared" si="3"/>
        <v>11.666666666666666</v>
      </c>
      <c r="W15" s="14">
        <f t="shared" si="3"/>
        <v>10.277777777777777</v>
      </c>
    </row>
    <row r="16" spans="1:23" x14ac:dyDescent="0.25">
      <c r="B16" s="4">
        <v>8</v>
      </c>
      <c r="C16" s="33">
        <v>30.54</v>
      </c>
      <c r="D16" s="5">
        <v>54</v>
      </c>
      <c r="E16" s="4">
        <v>50</v>
      </c>
      <c r="F16" s="6">
        <v>49</v>
      </c>
      <c r="G16" s="5" t="s">
        <v>33</v>
      </c>
      <c r="H16" s="6">
        <v>1</v>
      </c>
      <c r="I16" s="6">
        <v>10</v>
      </c>
      <c r="J16" s="14">
        <v>0.02</v>
      </c>
      <c r="K16" s="4">
        <v>55</v>
      </c>
      <c r="L16" s="6">
        <v>47.5</v>
      </c>
      <c r="M16" s="5"/>
      <c r="N16" s="5">
        <v>0</v>
      </c>
      <c r="O16" s="11">
        <v>7</v>
      </c>
      <c r="P16" s="6" t="s">
        <v>35</v>
      </c>
      <c r="Q16" s="77">
        <v>1034.6433212833856</v>
      </c>
      <c r="R16" s="49">
        <f t="shared" si="1"/>
        <v>12.222222222222221</v>
      </c>
      <c r="S16" s="50">
        <f t="shared" si="0"/>
        <v>10</v>
      </c>
      <c r="T16" s="50">
        <f t="shared" si="0"/>
        <v>9.4444444444444446</v>
      </c>
      <c r="U16" s="51">
        <f t="shared" si="2"/>
        <v>5.0799999999999998E-2</v>
      </c>
      <c r="V16" s="50">
        <f t="shared" si="3"/>
        <v>12.777777777777777</v>
      </c>
      <c r="W16" s="14">
        <f t="shared" si="3"/>
        <v>8.6111111111111107</v>
      </c>
    </row>
    <row r="17" spans="2:23" x14ac:dyDescent="0.25">
      <c r="B17" s="4">
        <v>9</v>
      </c>
      <c r="C17" s="33">
        <v>30.54</v>
      </c>
      <c r="D17" s="5">
        <v>54</v>
      </c>
      <c r="E17" s="4">
        <v>46</v>
      </c>
      <c r="F17" s="6">
        <v>44.5</v>
      </c>
      <c r="G17" s="5" t="s">
        <v>39</v>
      </c>
      <c r="H17" s="6">
        <v>1.5</v>
      </c>
      <c r="I17" s="6">
        <v>10</v>
      </c>
      <c r="J17" s="14"/>
      <c r="K17" s="4">
        <v>52.2</v>
      </c>
      <c r="L17" s="6">
        <v>44.1</v>
      </c>
      <c r="M17" s="5" t="s">
        <v>40</v>
      </c>
      <c r="N17" s="5">
        <v>1</v>
      </c>
      <c r="O17" s="11">
        <v>4</v>
      </c>
      <c r="P17" s="6" t="s">
        <v>35</v>
      </c>
      <c r="Q17" s="77">
        <v>1034.6433212833856</v>
      </c>
      <c r="R17" s="49">
        <f t="shared" si="1"/>
        <v>12.222222222222221</v>
      </c>
      <c r="S17" s="50">
        <f t="shared" si="0"/>
        <v>7.7777777777777777</v>
      </c>
      <c r="T17" s="50">
        <f t="shared" si="0"/>
        <v>6.9444444444444446</v>
      </c>
      <c r="U17" s="51">
        <f t="shared" si="2"/>
        <v>0</v>
      </c>
      <c r="V17" s="50">
        <f t="shared" si="3"/>
        <v>11.222222222222223</v>
      </c>
      <c r="W17" s="14">
        <f t="shared" si="3"/>
        <v>6.7222222222222232</v>
      </c>
    </row>
    <row r="18" spans="2:23" x14ac:dyDescent="0.25">
      <c r="B18" s="4">
        <v>10</v>
      </c>
      <c r="C18" s="33">
        <v>30.282</v>
      </c>
      <c r="D18" s="5">
        <v>53</v>
      </c>
      <c r="E18" s="4">
        <v>44.5</v>
      </c>
      <c r="F18" s="6">
        <v>43</v>
      </c>
      <c r="G18" s="5" t="s">
        <v>39</v>
      </c>
      <c r="H18" s="6">
        <v>2</v>
      </c>
      <c r="I18" s="6">
        <v>1</v>
      </c>
      <c r="J18" s="14"/>
      <c r="K18" s="4">
        <v>48</v>
      </c>
      <c r="L18" s="6">
        <v>42.6</v>
      </c>
      <c r="M18" s="5" t="s">
        <v>39</v>
      </c>
      <c r="N18" s="5">
        <v>1</v>
      </c>
      <c r="O18" s="11">
        <v>4</v>
      </c>
      <c r="P18" s="6" t="s">
        <v>35</v>
      </c>
      <c r="Q18" s="77">
        <v>1025.9064385913059</v>
      </c>
      <c r="R18" s="49">
        <f t="shared" si="1"/>
        <v>11.666666666666666</v>
      </c>
      <c r="S18" s="50">
        <f t="shared" si="0"/>
        <v>6.9444444444444446</v>
      </c>
      <c r="T18" s="50">
        <f t="shared" si="0"/>
        <v>6.1111111111111107</v>
      </c>
      <c r="U18" s="51">
        <f t="shared" si="2"/>
        <v>0</v>
      </c>
      <c r="V18" s="50">
        <f t="shared" si="3"/>
        <v>8.8888888888888893</v>
      </c>
      <c r="W18" s="14">
        <f t="shared" si="3"/>
        <v>5.8888888888888893</v>
      </c>
    </row>
    <row r="19" spans="2:23" x14ac:dyDescent="0.25">
      <c r="B19" s="4">
        <v>11</v>
      </c>
      <c r="C19" s="33">
        <v>30.152000000000001</v>
      </c>
      <c r="D19" s="5">
        <v>52</v>
      </c>
      <c r="E19" s="4">
        <v>43.5</v>
      </c>
      <c r="F19" s="6">
        <v>43.2</v>
      </c>
      <c r="G19" s="5" t="s">
        <v>39</v>
      </c>
      <c r="H19" s="6">
        <v>1</v>
      </c>
      <c r="I19" s="6">
        <v>10</v>
      </c>
      <c r="J19" s="14"/>
      <c r="K19" s="4">
        <v>45.5</v>
      </c>
      <c r="L19" s="6">
        <v>40.700000000000003</v>
      </c>
      <c r="M19" s="5" t="s">
        <v>39</v>
      </c>
      <c r="N19" s="5">
        <v>1</v>
      </c>
      <c r="O19" s="11">
        <v>5</v>
      </c>
      <c r="P19" s="6" t="s">
        <v>37</v>
      </c>
      <c r="Q19" s="77">
        <v>1021.5041333588628</v>
      </c>
      <c r="R19" s="49">
        <f t="shared" si="1"/>
        <v>11.111111111111111</v>
      </c>
      <c r="S19" s="50">
        <f t="shared" si="0"/>
        <v>6.3888888888888884</v>
      </c>
      <c r="T19" s="50">
        <f t="shared" si="0"/>
        <v>6.2222222222222232</v>
      </c>
      <c r="U19" s="51">
        <f t="shared" si="2"/>
        <v>0</v>
      </c>
      <c r="V19" s="50">
        <f t="shared" si="3"/>
        <v>7.5</v>
      </c>
      <c r="W19" s="14">
        <f t="shared" si="3"/>
        <v>4.8333333333333348</v>
      </c>
    </row>
    <row r="20" spans="2:23" x14ac:dyDescent="0.25">
      <c r="B20" s="4">
        <v>12</v>
      </c>
      <c r="C20" s="33">
        <v>30.17</v>
      </c>
      <c r="D20" s="5">
        <v>53</v>
      </c>
      <c r="E20" s="4">
        <v>45.1</v>
      </c>
      <c r="F20" s="6">
        <v>45</v>
      </c>
      <c r="G20" s="5" t="s">
        <v>39</v>
      </c>
      <c r="H20" s="6">
        <v>1</v>
      </c>
      <c r="I20" s="6">
        <v>10</v>
      </c>
      <c r="J20" s="14"/>
      <c r="K20" s="4">
        <v>46</v>
      </c>
      <c r="L20" s="6">
        <v>42</v>
      </c>
      <c r="M20" s="5" t="s">
        <v>39</v>
      </c>
      <c r="N20" s="5">
        <v>0.5</v>
      </c>
      <c r="O20" s="11">
        <v>4</v>
      </c>
      <c r="P20" s="6" t="s">
        <v>38</v>
      </c>
      <c r="Q20" s="77">
        <v>1022.1136833141239</v>
      </c>
      <c r="R20" s="49">
        <f t="shared" si="1"/>
        <v>11.666666666666666</v>
      </c>
      <c r="S20" s="50">
        <f t="shared" si="0"/>
        <v>7.2777777777777786</v>
      </c>
      <c r="T20" s="50">
        <f t="shared" si="0"/>
        <v>7.2222222222222223</v>
      </c>
      <c r="U20" s="51">
        <f t="shared" si="2"/>
        <v>0</v>
      </c>
      <c r="V20" s="50">
        <f t="shared" si="3"/>
        <v>7.7777777777777777</v>
      </c>
      <c r="W20" s="14">
        <f t="shared" si="3"/>
        <v>5.5555555555555554</v>
      </c>
    </row>
    <row r="21" spans="2:23" x14ac:dyDescent="0.25">
      <c r="B21" s="4">
        <v>13</v>
      </c>
      <c r="C21" s="33">
        <v>29.99</v>
      </c>
      <c r="D21" s="5">
        <v>51</v>
      </c>
      <c r="E21" s="4">
        <v>39.4</v>
      </c>
      <c r="F21" s="6">
        <v>39</v>
      </c>
      <c r="G21" s="5" t="s">
        <v>39</v>
      </c>
      <c r="H21" s="6">
        <v>1</v>
      </c>
      <c r="I21" s="6">
        <v>10</v>
      </c>
      <c r="J21" s="14"/>
      <c r="K21" s="4">
        <v>47.2</v>
      </c>
      <c r="L21" s="6">
        <v>38.4</v>
      </c>
      <c r="M21" s="5" t="s">
        <v>39</v>
      </c>
      <c r="N21" s="5">
        <v>1</v>
      </c>
      <c r="O21" s="11">
        <v>4</v>
      </c>
      <c r="P21" s="6" t="s">
        <v>35</v>
      </c>
      <c r="Q21" s="77">
        <v>1016.0181837615102</v>
      </c>
      <c r="R21" s="49">
        <f t="shared" si="1"/>
        <v>10.555555555555555</v>
      </c>
      <c r="S21" s="50">
        <f t="shared" si="0"/>
        <v>4.1111111111111098</v>
      </c>
      <c r="T21" s="50">
        <f t="shared" si="0"/>
        <v>3.8888888888888888</v>
      </c>
      <c r="U21" s="51">
        <f t="shared" si="2"/>
        <v>0</v>
      </c>
      <c r="V21" s="50">
        <f t="shared" si="3"/>
        <v>8.4444444444444464</v>
      </c>
      <c r="W21" s="14">
        <f t="shared" si="3"/>
        <v>3.5555555555555545</v>
      </c>
    </row>
    <row r="22" spans="2:23" x14ac:dyDescent="0.25">
      <c r="B22" s="4">
        <v>14</v>
      </c>
      <c r="C22" s="33">
        <v>29.841999999999999</v>
      </c>
      <c r="D22" s="5">
        <v>51</v>
      </c>
      <c r="E22" s="4">
        <v>42</v>
      </c>
      <c r="F22" s="6">
        <v>41</v>
      </c>
      <c r="G22" s="5" t="s">
        <v>39</v>
      </c>
      <c r="H22" s="6">
        <v>1.5</v>
      </c>
      <c r="I22" s="6">
        <v>10</v>
      </c>
      <c r="J22" s="14">
        <v>0.28999999999999998</v>
      </c>
      <c r="K22" s="4">
        <v>49.5</v>
      </c>
      <c r="L22" s="6">
        <v>39.5</v>
      </c>
      <c r="M22" s="5" t="s">
        <v>39</v>
      </c>
      <c r="N22" s="5">
        <v>3</v>
      </c>
      <c r="O22" s="11">
        <v>5</v>
      </c>
      <c r="P22" s="6" t="s">
        <v>38</v>
      </c>
      <c r="Q22" s="77">
        <v>1011.0063285738056</v>
      </c>
      <c r="R22" s="49">
        <f t="shared" si="1"/>
        <v>10.555555555555555</v>
      </c>
      <c r="S22" s="50">
        <f t="shared" si="0"/>
        <v>5.5555555555555554</v>
      </c>
      <c r="T22" s="50">
        <f t="shared" si="0"/>
        <v>5</v>
      </c>
      <c r="U22" s="51">
        <f t="shared" si="2"/>
        <v>0.73660000000000003</v>
      </c>
      <c r="V22" s="50">
        <f t="shared" si="3"/>
        <v>9.7222222222222214</v>
      </c>
      <c r="W22" s="14">
        <f t="shared" si="3"/>
        <v>4.166666666666667</v>
      </c>
    </row>
    <row r="23" spans="2:23" x14ac:dyDescent="0.25">
      <c r="B23" s="4">
        <v>15</v>
      </c>
      <c r="C23" s="33">
        <v>29.82</v>
      </c>
      <c r="D23" s="5">
        <v>52</v>
      </c>
      <c r="E23" s="4">
        <v>48</v>
      </c>
      <c r="F23" s="6">
        <v>46</v>
      </c>
      <c r="G23" s="5" t="s">
        <v>34</v>
      </c>
      <c r="H23" s="6">
        <v>2</v>
      </c>
      <c r="I23" s="6">
        <v>1</v>
      </c>
      <c r="J23" s="14">
        <v>0.06</v>
      </c>
      <c r="K23" s="4">
        <v>51.5</v>
      </c>
      <c r="L23" s="6">
        <v>44.8</v>
      </c>
      <c r="M23" s="5" t="s">
        <v>34</v>
      </c>
      <c r="N23" s="5">
        <v>2</v>
      </c>
      <c r="O23" s="11">
        <v>8</v>
      </c>
      <c r="P23" s="6" t="s">
        <v>41</v>
      </c>
      <c r="Q23" s="77">
        <v>1010.2613230729306</v>
      </c>
      <c r="R23" s="49">
        <f t="shared" si="1"/>
        <v>11.111111111111111</v>
      </c>
      <c r="S23" s="50">
        <f t="shared" si="0"/>
        <v>8.8888888888888893</v>
      </c>
      <c r="T23" s="50">
        <f t="shared" si="0"/>
        <v>7.7777777777777777</v>
      </c>
      <c r="U23" s="51">
        <f t="shared" si="2"/>
        <v>0.15240000000000001</v>
      </c>
      <c r="V23" s="50">
        <f t="shared" si="3"/>
        <v>10.833333333333334</v>
      </c>
      <c r="W23" s="14">
        <f t="shared" si="3"/>
        <v>7.1111111111111089</v>
      </c>
    </row>
    <row r="24" spans="2:23" x14ac:dyDescent="0.25">
      <c r="B24" s="4">
        <v>16</v>
      </c>
      <c r="C24" s="33">
        <v>30.224</v>
      </c>
      <c r="D24" s="5">
        <v>51</v>
      </c>
      <c r="E24" s="4">
        <v>48</v>
      </c>
      <c r="F24" s="6">
        <v>47</v>
      </c>
      <c r="G24" s="5" t="s">
        <v>33</v>
      </c>
      <c r="H24" s="6">
        <v>2</v>
      </c>
      <c r="I24" s="6">
        <v>10</v>
      </c>
      <c r="J24" s="14"/>
      <c r="K24" s="4">
        <v>50</v>
      </c>
      <c r="L24" s="6">
        <v>44.2</v>
      </c>
      <c r="M24" s="5" t="s">
        <v>31</v>
      </c>
      <c r="N24" s="5">
        <v>1.5</v>
      </c>
      <c r="O24" s="11">
        <v>7</v>
      </c>
      <c r="P24" s="6" t="s">
        <v>42</v>
      </c>
      <c r="Q24" s="77">
        <v>1023.9423331799081</v>
      </c>
      <c r="R24" s="49">
        <f t="shared" si="1"/>
        <v>10.555555555555555</v>
      </c>
      <c r="S24" s="50">
        <f t="shared" si="0"/>
        <v>8.8888888888888893</v>
      </c>
      <c r="T24" s="50">
        <f t="shared" si="0"/>
        <v>8.3333333333333339</v>
      </c>
      <c r="U24" s="51">
        <f t="shared" si="2"/>
        <v>0</v>
      </c>
      <c r="V24" s="50">
        <f t="shared" si="3"/>
        <v>10</v>
      </c>
      <c r="W24" s="14">
        <f t="shared" si="3"/>
        <v>6.7777777777777795</v>
      </c>
    </row>
    <row r="25" spans="2:23" x14ac:dyDescent="0.25">
      <c r="B25" s="4">
        <v>17</v>
      </c>
      <c r="C25" s="33">
        <v>30.23</v>
      </c>
      <c r="D25" s="5">
        <v>52</v>
      </c>
      <c r="E25" s="4">
        <v>49.1</v>
      </c>
      <c r="F25" s="6">
        <v>49</v>
      </c>
      <c r="G25" s="5" t="s">
        <v>31</v>
      </c>
      <c r="H25" s="6">
        <v>2</v>
      </c>
      <c r="I25" s="6">
        <v>10</v>
      </c>
      <c r="J25" s="14">
        <v>0.16</v>
      </c>
      <c r="K25" s="4">
        <v>52</v>
      </c>
      <c r="L25" s="6">
        <v>45.4</v>
      </c>
      <c r="M25" s="5"/>
      <c r="N25" s="5">
        <v>0</v>
      </c>
      <c r="O25" s="11">
        <v>8</v>
      </c>
      <c r="P25" s="6" t="s">
        <v>43</v>
      </c>
      <c r="Q25" s="77">
        <v>1024.1455164983286</v>
      </c>
      <c r="R25" s="49">
        <f t="shared" si="1"/>
        <v>11.111111111111111</v>
      </c>
      <c r="S25" s="50">
        <f t="shared" si="1"/>
        <v>9.5</v>
      </c>
      <c r="T25" s="50">
        <f t="shared" si="1"/>
        <v>9.4444444444444446</v>
      </c>
      <c r="U25" s="51">
        <f t="shared" si="2"/>
        <v>0.40639999999999998</v>
      </c>
      <c r="V25" s="50">
        <f t="shared" si="3"/>
        <v>11.111111111111111</v>
      </c>
      <c r="W25" s="14">
        <f t="shared" si="3"/>
        <v>7.4444444444444438</v>
      </c>
    </row>
    <row r="26" spans="2:23" x14ac:dyDescent="0.25">
      <c r="B26" s="4">
        <v>18</v>
      </c>
      <c r="C26" s="33">
        <v>30.43</v>
      </c>
      <c r="D26" s="5">
        <v>52</v>
      </c>
      <c r="E26" s="4">
        <v>45.6</v>
      </c>
      <c r="F26" s="6">
        <v>45.5</v>
      </c>
      <c r="G26" s="5"/>
      <c r="H26" s="6">
        <v>0</v>
      </c>
      <c r="I26" s="6">
        <v>9</v>
      </c>
      <c r="J26" s="14"/>
      <c r="K26" s="4">
        <v>50</v>
      </c>
      <c r="L26" s="6">
        <v>44.4</v>
      </c>
      <c r="M26" s="5" t="s">
        <v>39</v>
      </c>
      <c r="N26" s="5">
        <v>0.5</v>
      </c>
      <c r="O26" s="11">
        <v>6</v>
      </c>
      <c r="P26" s="6" t="s">
        <v>42</v>
      </c>
      <c r="Q26" s="77">
        <v>1032.6114880991811</v>
      </c>
      <c r="R26" s="49">
        <f t="shared" si="1"/>
        <v>11.111111111111111</v>
      </c>
      <c r="S26" s="50">
        <f t="shared" si="1"/>
        <v>7.5555555555555562</v>
      </c>
      <c r="T26" s="50">
        <f t="shared" si="1"/>
        <v>7.5</v>
      </c>
      <c r="U26" s="51">
        <f t="shared" si="2"/>
        <v>0</v>
      </c>
      <c r="V26" s="50">
        <f t="shared" si="3"/>
        <v>10</v>
      </c>
      <c r="W26" s="14">
        <f t="shared" si="3"/>
        <v>6.8888888888888875</v>
      </c>
    </row>
    <row r="27" spans="2:23" x14ac:dyDescent="0.25">
      <c r="B27" s="4">
        <v>19</v>
      </c>
      <c r="C27" s="33">
        <v>30.5</v>
      </c>
      <c r="D27" s="5">
        <v>52</v>
      </c>
      <c r="E27" s="4">
        <v>44</v>
      </c>
      <c r="F27" s="6">
        <v>43</v>
      </c>
      <c r="G27" s="5" t="s">
        <v>39</v>
      </c>
      <c r="H27" s="6">
        <v>1</v>
      </c>
      <c r="I27" s="6">
        <v>10</v>
      </c>
      <c r="J27" s="14"/>
      <c r="K27" s="4">
        <v>46.2</v>
      </c>
      <c r="L27" s="6">
        <v>38.200000000000003</v>
      </c>
      <c r="M27" s="5" t="s">
        <v>39</v>
      </c>
      <c r="N27" s="5">
        <v>1</v>
      </c>
      <c r="O27" s="11">
        <v>4</v>
      </c>
      <c r="P27" s="6" t="s">
        <v>42</v>
      </c>
      <c r="Q27" s="77">
        <v>1033.2887658272493</v>
      </c>
      <c r="R27" s="49">
        <f t="shared" si="1"/>
        <v>11.111111111111111</v>
      </c>
      <c r="S27" s="50">
        <f t="shared" si="1"/>
        <v>6.6666666666666661</v>
      </c>
      <c r="T27" s="50">
        <f t="shared" si="1"/>
        <v>6.1111111111111107</v>
      </c>
      <c r="U27" s="51">
        <f t="shared" si="2"/>
        <v>0</v>
      </c>
      <c r="V27" s="50">
        <f t="shared" si="3"/>
        <v>7.8888888888888902</v>
      </c>
      <c r="W27" s="14">
        <f t="shared" si="3"/>
        <v>3.444444444444446</v>
      </c>
    </row>
    <row r="28" spans="2:23" x14ac:dyDescent="0.25">
      <c r="B28" s="4">
        <v>20</v>
      </c>
      <c r="C28" s="33">
        <v>30.405999999999999</v>
      </c>
      <c r="D28" s="5">
        <v>50</v>
      </c>
      <c r="E28" s="4">
        <v>36.200000000000003</v>
      </c>
      <c r="F28" s="6">
        <v>35</v>
      </c>
      <c r="G28" s="5" t="s">
        <v>39</v>
      </c>
      <c r="H28" s="6">
        <v>0.5</v>
      </c>
      <c r="I28" s="6">
        <v>0</v>
      </c>
      <c r="J28" s="14"/>
      <c r="K28" s="4">
        <v>44</v>
      </c>
      <c r="L28" s="6">
        <v>29.6</v>
      </c>
      <c r="M28" s="5" t="s">
        <v>39</v>
      </c>
      <c r="N28" s="5">
        <v>0.5</v>
      </c>
      <c r="O28" s="11">
        <v>4</v>
      </c>
      <c r="P28" s="6" t="s">
        <v>44</v>
      </c>
      <c r="Q28" s="77">
        <v>1030.1055605053286</v>
      </c>
      <c r="R28" s="49">
        <f t="shared" si="1"/>
        <v>10</v>
      </c>
      <c r="S28" s="50">
        <f t="shared" si="1"/>
        <v>2.3333333333333348</v>
      </c>
      <c r="T28" s="50">
        <f t="shared" si="1"/>
        <v>1.6666666666666665</v>
      </c>
      <c r="U28" s="51">
        <f t="shared" si="2"/>
        <v>0</v>
      </c>
      <c r="V28" s="50">
        <f t="shared" si="3"/>
        <v>6.6666666666666661</v>
      </c>
      <c r="W28" s="14">
        <f t="shared" si="3"/>
        <v>-1.3333333333333326</v>
      </c>
    </row>
    <row r="29" spans="2:23" x14ac:dyDescent="0.25">
      <c r="B29" s="4">
        <v>21</v>
      </c>
      <c r="C29" s="33">
        <v>30.224</v>
      </c>
      <c r="D29" s="5">
        <v>49</v>
      </c>
      <c r="E29" s="4">
        <v>36</v>
      </c>
      <c r="F29" s="6">
        <v>35.299999999999997</v>
      </c>
      <c r="G29" s="5"/>
      <c r="H29" s="6">
        <v>0</v>
      </c>
      <c r="I29" s="6">
        <v>10</v>
      </c>
      <c r="J29" s="14"/>
      <c r="K29" s="4">
        <v>42.8</v>
      </c>
      <c r="L29" s="6">
        <v>33.700000000000003</v>
      </c>
      <c r="M29" s="5" t="s">
        <v>39</v>
      </c>
      <c r="N29" s="5">
        <v>0.5</v>
      </c>
      <c r="O29" s="11">
        <v>3</v>
      </c>
      <c r="P29" s="6" t="s">
        <v>45</v>
      </c>
      <c r="Q29" s="77">
        <v>1023.9423331799081</v>
      </c>
      <c r="R29" s="49">
        <f t="shared" si="1"/>
        <v>9.4444444444444446</v>
      </c>
      <c r="S29" s="50">
        <f t="shared" si="1"/>
        <v>2.2222222222222223</v>
      </c>
      <c r="T29" s="50">
        <f t="shared" si="1"/>
        <v>1.8333333333333317</v>
      </c>
      <c r="U29" s="51">
        <f t="shared" si="2"/>
        <v>0</v>
      </c>
      <c r="V29" s="50">
        <f t="shared" si="3"/>
        <v>5.9999999999999982</v>
      </c>
      <c r="W29" s="14">
        <f t="shared" si="3"/>
        <v>0.94444444444444597</v>
      </c>
    </row>
    <row r="30" spans="2:23" x14ac:dyDescent="0.25">
      <c r="B30" s="4">
        <v>22</v>
      </c>
      <c r="C30" s="33">
        <v>30.3</v>
      </c>
      <c r="D30" s="5">
        <v>48</v>
      </c>
      <c r="E30" s="4">
        <v>36.4</v>
      </c>
      <c r="F30" s="6">
        <v>36</v>
      </c>
      <c r="G30" s="5"/>
      <c r="H30" s="6">
        <v>0</v>
      </c>
      <c r="I30" s="6">
        <v>1</v>
      </c>
      <c r="J30" s="14"/>
      <c r="K30" s="4">
        <v>44.6</v>
      </c>
      <c r="L30" s="6">
        <v>31</v>
      </c>
      <c r="M30" s="5" t="s">
        <v>39</v>
      </c>
      <c r="N30" s="5">
        <v>0.5</v>
      </c>
      <c r="O30" s="11">
        <v>4</v>
      </c>
      <c r="P30" s="6" t="s">
        <v>35</v>
      </c>
      <c r="Q30" s="77">
        <v>1026.5159885465673</v>
      </c>
      <c r="R30" s="49">
        <f t="shared" si="1"/>
        <v>8.8888888888888893</v>
      </c>
      <c r="S30" s="50">
        <f t="shared" si="1"/>
        <v>2.4444444444444438</v>
      </c>
      <c r="T30" s="50">
        <f t="shared" si="1"/>
        <v>2.2222222222222223</v>
      </c>
      <c r="U30" s="51">
        <f t="shared" si="2"/>
        <v>0</v>
      </c>
      <c r="V30" s="50">
        <f t="shared" si="3"/>
        <v>7.0000000000000009</v>
      </c>
      <c r="W30" s="14">
        <f t="shared" si="3"/>
        <v>-0.55555555555555558</v>
      </c>
    </row>
    <row r="31" spans="2:23" x14ac:dyDescent="0.25">
      <c r="B31" s="4">
        <v>23</v>
      </c>
      <c r="C31" s="33">
        <v>30.178000000000001</v>
      </c>
      <c r="D31" s="5">
        <v>47</v>
      </c>
      <c r="E31" s="4">
        <v>32</v>
      </c>
      <c r="F31" s="6">
        <v>30</v>
      </c>
      <c r="G31" s="5" t="s">
        <v>39</v>
      </c>
      <c r="H31" s="6">
        <v>1</v>
      </c>
      <c r="I31" s="6">
        <v>8</v>
      </c>
      <c r="J31" s="14"/>
      <c r="K31" s="4">
        <v>38</v>
      </c>
      <c r="L31" s="6">
        <v>31.7</v>
      </c>
      <c r="M31" s="5" t="s">
        <v>39</v>
      </c>
      <c r="N31" s="5">
        <v>1.5</v>
      </c>
      <c r="O31" s="11">
        <v>3</v>
      </c>
      <c r="P31" s="6" t="s">
        <v>42</v>
      </c>
      <c r="Q31" s="77">
        <v>1022.3845944053513</v>
      </c>
      <c r="R31" s="49">
        <f t="shared" si="1"/>
        <v>8.3333333333333339</v>
      </c>
      <c r="S31" s="50">
        <f t="shared" si="1"/>
        <v>0</v>
      </c>
      <c r="T31" s="50">
        <f t="shared" si="1"/>
        <v>-1.1111111111111112</v>
      </c>
      <c r="U31" s="51">
        <f t="shared" si="2"/>
        <v>0</v>
      </c>
      <c r="V31" s="50">
        <f t="shared" si="3"/>
        <v>3.333333333333333</v>
      </c>
      <c r="W31" s="14">
        <f t="shared" si="3"/>
        <v>-0.16666666666666705</v>
      </c>
    </row>
    <row r="32" spans="2:23" x14ac:dyDescent="0.25">
      <c r="B32" s="4">
        <v>24</v>
      </c>
      <c r="C32" s="33">
        <v>30.07</v>
      </c>
      <c r="D32" s="5">
        <v>46</v>
      </c>
      <c r="E32" s="4">
        <v>30.8</v>
      </c>
      <c r="F32" s="6">
        <v>29.8</v>
      </c>
      <c r="G32" s="5" t="s">
        <v>39</v>
      </c>
      <c r="H32" s="6">
        <v>1</v>
      </c>
      <c r="I32" s="6">
        <v>0</v>
      </c>
      <c r="J32" s="14"/>
      <c r="K32" s="4">
        <v>38.6</v>
      </c>
      <c r="L32" s="6">
        <v>27.2</v>
      </c>
      <c r="M32" s="5"/>
      <c r="N32" s="5">
        <v>0</v>
      </c>
      <c r="O32" s="11">
        <v>4</v>
      </c>
      <c r="P32" s="6" t="s">
        <v>44</v>
      </c>
      <c r="Q32" s="77">
        <v>1018.7272946737831</v>
      </c>
      <c r="R32" s="49">
        <f t="shared" si="1"/>
        <v>7.7777777777777777</v>
      </c>
      <c r="S32" s="50">
        <f t="shared" si="1"/>
        <v>-0.6666666666666663</v>
      </c>
      <c r="T32" s="50">
        <f t="shared" si="1"/>
        <v>-1.2222222222222219</v>
      </c>
      <c r="U32" s="51">
        <f t="shared" si="2"/>
        <v>0</v>
      </c>
      <c r="V32" s="50">
        <f t="shared" si="3"/>
        <v>3.6666666666666674</v>
      </c>
      <c r="W32" s="14">
        <f t="shared" si="3"/>
        <v>-2.666666666666667</v>
      </c>
    </row>
    <row r="33" spans="2:23" x14ac:dyDescent="0.25">
      <c r="B33" s="4">
        <v>25</v>
      </c>
      <c r="C33" s="33">
        <v>30.126000000000001</v>
      </c>
      <c r="D33" s="5">
        <v>46</v>
      </c>
      <c r="E33" s="4">
        <v>33.6</v>
      </c>
      <c r="F33" s="6">
        <v>32</v>
      </c>
      <c r="G33" s="5" t="s">
        <v>39</v>
      </c>
      <c r="H33" s="6">
        <v>1.5</v>
      </c>
      <c r="I33" s="6">
        <v>8</v>
      </c>
      <c r="J33" s="14"/>
      <c r="K33" s="4">
        <v>39.5</v>
      </c>
      <c r="L33" s="6">
        <v>31</v>
      </c>
      <c r="M33" s="5" t="s">
        <v>31</v>
      </c>
      <c r="N33" s="5">
        <v>2</v>
      </c>
      <c r="O33" s="11">
        <v>4</v>
      </c>
      <c r="P33" s="6" t="s">
        <v>35</v>
      </c>
      <c r="Q33" s="77">
        <v>1020.6236723123741</v>
      </c>
      <c r="R33" s="49">
        <f t="shared" si="1"/>
        <v>7.7777777777777777</v>
      </c>
      <c r="S33" s="50">
        <f t="shared" si="1"/>
        <v>0.88888888888888962</v>
      </c>
      <c r="T33" s="50">
        <f t="shared" si="1"/>
        <v>0</v>
      </c>
      <c r="U33" s="51">
        <f t="shared" si="2"/>
        <v>0</v>
      </c>
      <c r="V33" s="50">
        <f t="shared" si="3"/>
        <v>4.166666666666667</v>
      </c>
      <c r="W33" s="14">
        <f t="shared" si="3"/>
        <v>-0.55555555555555558</v>
      </c>
    </row>
    <row r="34" spans="2:23" x14ac:dyDescent="0.25">
      <c r="B34" s="4">
        <v>26</v>
      </c>
      <c r="C34" s="33">
        <v>29.952000000000002</v>
      </c>
      <c r="D34" s="5">
        <v>46</v>
      </c>
      <c r="E34" s="4">
        <v>38</v>
      </c>
      <c r="F34" s="6">
        <v>34.4</v>
      </c>
      <c r="G34" s="5" t="s">
        <v>39</v>
      </c>
      <c r="H34" s="6">
        <v>1</v>
      </c>
      <c r="I34" s="6">
        <v>0</v>
      </c>
      <c r="J34" s="14"/>
      <c r="K34" s="4">
        <v>46</v>
      </c>
      <c r="L34" s="6">
        <v>33.4</v>
      </c>
      <c r="M34" s="5" t="s">
        <v>31</v>
      </c>
      <c r="N34" s="5">
        <v>1.5</v>
      </c>
      <c r="O34" s="11">
        <v>4</v>
      </c>
      <c r="P34" s="6" t="s">
        <v>44</v>
      </c>
      <c r="Q34" s="77">
        <v>1014.7313560781806</v>
      </c>
      <c r="R34" s="49">
        <f t="shared" si="1"/>
        <v>7.7777777777777777</v>
      </c>
      <c r="S34" s="50">
        <f t="shared" si="1"/>
        <v>3.333333333333333</v>
      </c>
      <c r="T34" s="50">
        <f t="shared" si="1"/>
        <v>1.3333333333333326</v>
      </c>
      <c r="U34" s="51">
        <f t="shared" si="2"/>
        <v>0</v>
      </c>
      <c r="V34" s="50">
        <f t="shared" si="3"/>
        <v>7.7777777777777777</v>
      </c>
      <c r="W34" s="14">
        <f t="shared" si="3"/>
        <v>0.77777777777777701</v>
      </c>
    </row>
    <row r="35" spans="2:23" x14ac:dyDescent="0.25">
      <c r="B35" s="4">
        <v>27</v>
      </c>
      <c r="C35" s="33">
        <v>29.77</v>
      </c>
      <c r="D35" s="5">
        <v>47</v>
      </c>
      <c r="E35" s="4">
        <v>39</v>
      </c>
      <c r="F35" s="6">
        <v>36.1</v>
      </c>
      <c r="G35" s="5" t="s">
        <v>39</v>
      </c>
      <c r="H35" s="6">
        <v>1.5</v>
      </c>
      <c r="I35" s="6">
        <v>5</v>
      </c>
      <c r="J35" s="14">
        <v>0.11</v>
      </c>
      <c r="K35" s="4">
        <v>55</v>
      </c>
      <c r="L35" s="6">
        <v>37</v>
      </c>
      <c r="M35" s="5" t="s">
        <v>31</v>
      </c>
      <c r="N35" s="5">
        <v>3</v>
      </c>
      <c r="O35" s="11">
        <v>5</v>
      </c>
      <c r="P35" s="6" t="s">
        <v>46</v>
      </c>
      <c r="Q35" s="77">
        <v>1008.5681287527599</v>
      </c>
      <c r="R35" s="49">
        <f t="shared" si="1"/>
        <v>8.3333333333333339</v>
      </c>
      <c r="S35" s="50">
        <f t="shared" si="1"/>
        <v>3.8888888888888888</v>
      </c>
      <c r="T35" s="50">
        <f t="shared" si="1"/>
        <v>2.2777777777777786</v>
      </c>
      <c r="U35" s="51">
        <f t="shared" si="2"/>
        <v>0.27939999999999998</v>
      </c>
      <c r="V35" s="50">
        <f t="shared" si="3"/>
        <v>12.777777777777777</v>
      </c>
      <c r="W35" s="14">
        <f t="shared" si="3"/>
        <v>2.7777777777777777</v>
      </c>
    </row>
    <row r="36" spans="2:23" x14ac:dyDescent="0.25">
      <c r="B36" s="4">
        <v>28</v>
      </c>
      <c r="C36" s="33">
        <v>29.47</v>
      </c>
      <c r="D36" s="5">
        <v>49</v>
      </c>
      <c r="E36" s="4">
        <v>49</v>
      </c>
      <c r="F36" s="6">
        <v>48.9</v>
      </c>
      <c r="G36" s="5" t="s">
        <v>33</v>
      </c>
      <c r="H36" s="6">
        <v>1</v>
      </c>
      <c r="I36" s="6">
        <v>6</v>
      </c>
      <c r="J36" s="14">
        <v>0.1</v>
      </c>
      <c r="K36" s="4">
        <v>53.5</v>
      </c>
      <c r="L36" s="6">
        <v>44.4</v>
      </c>
      <c r="M36" s="5" t="s">
        <v>39</v>
      </c>
      <c r="N36" s="5">
        <v>4</v>
      </c>
      <c r="O36" s="11">
        <v>8</v>
      </c>
      <c r="P36" s="6" t="s">
        <v>36</v>
      </c>
      <c r="Q36" s="77">
        <v>998.40896283173697</v>
      </c>
      <c r="R36" s="49">
        <f t="shared" si="1"/>
        <v>9.4444444444444446</v>
      </c>
      <c r="S36" s="50">
        <f t="shared" si="1"/>
        <v>9.4444444444444446</v>
      </c>
      <c r="T36" s="50">
        <f t="shared" si="1"/>
        <v>9.3888888888888875</v>
      </c>
      <c r="U36" s="51">
        <f t="shared" si="2"/>
        <v>0.254</v>
      </c>
      <c r="V36" s="50">
        <f t="shared" si="3"/>
        <v>11.944444444444445</v>
      </c>
      <c r="W36" s="14">
        <f t="shared" si="3"/>
        <v>6.8888888888888875</v>
      </c>
    </row>
    <row r="37" spans="2:23" x14ac:dyDescent="0.25">
      <c r="B37" s="4">
        <v>29</v>
      </c>
      <c r="C37" s="33">
        <v>29.187999999999999</v>
      </c>
      <c r="D37" s="5">
        <v>51</v>
      </c>
      <c r="E37" s="4">
        <v>50</v>
      </c>
      <c r="F37" s="6">
        <v>48</v>
      </c>
      <c r="G37" s="5" t="s">
        <v>33</v>
      </c>
      <c r="H37" s="6">
        <v>3</v>
      </c>
      <c r="I37" s="6">
        <v>9</v>
      </c>
      <c r="J37" s="14">
        <v>0.09</v>
      </c>
      <c r="K37" s="4">
        <v>53</v>
      </c>
      <c r="L37" s="6">
        <v>46.6</v>
      </c>
      <c r="M37" s="5" t="s">
        <v>33</v>
      </c>
      <c r="N37" s="5">
        <v>4</v>
      </c>
      <c r="O37" s="11">
        <v>9</v>
      </c>
      <c r="P37" s="6" t="s">
        <v>47</v>
      </c>
      <c r="Q37" s="77">
        <v>988.85934686597534</v>
      </c>
      <c r="R37" s="49">
        <f t="shared" si="1"/>
        <v>10.555555555555555</v>
      </c>
      <c r="S37" s="50">
        <f t="shared" si="1"/>
        <v>10</v>
      </c>
      <c r="T37" s="50">
        <f t="shared" si="1"/>
        <v>8.8888888888888893</v>
      </c>
      <c r="U37" s="51">
        <f t="shared" si="2"/>
        <v>0.22859999999999997</v>
      </c>
      <c r="V37" s="50">
        <f t="shared" si="3"/>
        <v>11.666666666666666</v>
      </c>
      <c r="W37" s="14">
        <f t="shared" si="3"/>
        <v>8.1111111111111125</v>
      </c>
    </row>
    <row r="38" spans="2:23" x14ac:dyDescent="0.25">
      <c r="B38" s="4">
        <v>30</v>
      </c>
      <c r="C38" s="33">
        <v>29.71</v>
      </c>
      <c r="D38" s="5">
        <v>53</v>
      </c>
      <c r="E38" s="4">
        <v>48.5</v>
      </c>
      <c r="F38" s="6">
        <v>45.8</v>
      </c>
      <c r="G38" s="5" t="s">
        <v>33</v>
      </c>
      <c r="H38" s="6">
        <v>4</v>
      </c>
      <c r="I38" s="6">
        <v>1</v>
      </c>
      <c r="J38" s="14">
        <v>0.01</v>
      </c>
      <c r="K38" s="4">
        <v>51</v>
      </c>
      <c r="L38" s="6">
        <v>43.8</v>
      </c>
      <c r="M38" s="5" t="s">
        <v>31</v>
      </c>
      <c r="N38" s="5">
        <v>4</v>
      </c>
      <c r="O38" s="11">
        <v>7</v>
      </c>
      <c r="P38" s="6" t="s">
        <v>48</v>
      </c>
      <c r="Q38" s="77">
        <v>1006.5362955685555</v>
      </c>
      <c r="R38" s="49">
        <f t="shared" si="1"/>
        <v>11.666666666666666</v>
      </c>
      <c r="S38" s="50">
        <f t="shared" si="1"/>
        <v>9.1666666666666661</v>
      </c>
      <c r="T38" s="50">
        <f t="shared" si="1"/>
        <v>7.6666666666666652</v>
      </c>
      <c r="U38" s="51">
        <f t="shared" si="2"/>
        <v>2.5399999999999999E-2</v>
      </c>
      <c r="V38" s="50">
        <f t="shared" si="3"/>
        <v>10.555555555555555</v>
      </c>
      <c r="W38" s="14">
        <f t="shared" si="3"/>
        <v>6.5555555555555536</v>
      </c>
    </row>
    <row r="39" spans="2:23" x14ac:dyDescent="0.25">
      <c r="B39" s="4">
        <v>31</v>
      </c>
      <c r="C39" s="33">
        <v>29.5</v>
      </c>
      <c r="D39" s="5">
        <v>53</v>
      </c>
      <c r="E39" s="4">
        <v>52</v>
      </c>
      <c r="F39" s="6">
        <v>50</v>
      </c>
      <c r="G39" s="5" t="s">
        <v>33</v>
      </c>
      <c r="H39" s="6">
        <v>3</v>
      </c>
      <c r="I39" s="6">
        <v>10</v>
      </c>
      <c r="J39" s="14">
        <v>0.43</v>
      </c>
      <c r="K39" s="4">
        <v>55</v>
      </c>
      <c r="L39" s="6">
        <v>48</v>
      </c>
      <c r="M39" s="5" t="s">
        <v>31</v>
      </c>
      <c r="N39" s="5">
        <v>4</v>
      </c>
      <c r="O39" s="11">
        <v>7</v>
      </c>
      <c r="P39" s="6" t="s">
        <v>48</v>
      </c>
      <c r="Q39" s="77">
        <v>999.42487942383934</v>
      </c>
      <c r="R39" s="49">
        <f t="shared" si="1"/>
        <v>11.666666666666666</v>
      </c>
      <c r="S39" s="50">
        <f t="shared" si="1"/>
        <v>11.111111111111111</v>
      </c>
      <c r="T39" s="50">
        <f t="shared" si="1"/>
        <v>10</v>
      </c>
      <c r="U39" s="51">
        <f t="shared" si="2"/>
        <v>1.0921999999999998</v>
      </c>
      <c r="V39" s="50">
        <f t="shared" si="3"/>
        <v>12.777777777777777</v>
      </c>
      <c r="W39" s="14">
        <f t="shared" si="3"/>
        <v>8.8888888888888893</v>
      </c>
    </row>
    <row r="40" spans="2:23" x14ac:dyDescent="0.25">
      <c r="B40" s="1" t="s">
        <v>15</v>
      </c>
      <c r="C40" s="12">
        <f>SUM(C9:C39)</f>
        <v>932.45199999999988</v>
      </c>
      <c r="D40" s="36">
        <f t="shared" ref="D40:O40" si="4">SUM(D9:D39)</f>
        <v>1577</v>
      </c>
      <c r="E40" s="36">
        <f t="shared" ref="E40" si="5">SUM(E9:E39)</f>
        <v>1354.8</v>
      </c>
      <c r="F40" s="36">
        <f t="shared" si="4"/>
        <v>1317.6</v>
      </c>
      <c r="G40" s="36"/>
      <c r="H40" s="36">
        <f t="shared" si="4"/>
        <v>45.5</v>
      </c>
      <c r="I40" s="36">
        <f t="shared" si="4"/>
        <v>200</v>
      </c>
      <c r="J40" s="35">
        <f t="shared" si="4"/>
        <v>1.9700000000000002</v>
      </c>
      <c r="K40" s="36">
        <f t="shared" ref="K40" si="6">SUM(K9:K39)</f>
        <v>1517.4999999999998</v>
      </c>
      <c r="L40" s="36">
        <f t="shared" si="4"/>
        <v>1262.2000000000003</v>
      </c>
      <c r="M40" s="12"/>
      <c r="N40" s="36">
        <f t="shared" si="4"/>
        <v>51</v>
      </c>
      <c r="O40" s="37">
        <f t="shared" si="4"/>
        <v>184</v>
      </c>
      <c r="P40" s="3"/>
      <c r="Q40" s="36">
        <f>SUM(Q9:Q39)</f>
        <v>31591.788945173208</v>
      </c>
      <c r="R40" s="37"/>
      <c r="S40" s="47"/>
      <c r="T40" s="47"/>
      <c r="U40" s="48">
        <f t="shared" si="2"/>
        <v>5.0038000000000009</v>
      </c>
      <c r="V40" s="47"/>
      <c r="W40" s="13"/>
    </row>
    <row r="41" spans="2:23" x14ac:dyDescent="0.25">
      <c r="B41" s="7" t="s">
        <v>16</v>
      </c>
      <c r="C41" s="15">
        <f>C40/31</f>
        <v>30.079096774193545</v>
      </c>
      <c r="D41" s="38">
        <f t="shared" ref="D41:O41" si="7">D40/31</f>
        <v>50.87096774193548</v>
      </c>
      <c r="E41" s="38">
        <f t="shared" ref="E41" si="8">E40/31</f>
        <v>43.703225806451613</v>
      </c>
      <c r="F41" s="38">
        <f t="shared" si="7"/>
        <v>42.50322580645161</v>
      </c>
      <c r="G41" s="38"/>
      <c r="H41" s="38">
        <f t="shared" si="7"/>
        <v>1.467741935483871</v>
      </c>
      <c r="I41" s="38">
        <f t="shared" si="7"/>
        <v>6.4516129032258061</v>
      </c>
      <c r="J41" s="38">
        <f t="shared" si="7"/>
        <v>6.3548387096774198E-2</v>
      </c>
      <c r="K41" s="38">
        <f t="shared" ref="K41" si="9">K40/31</f>
        <v>48.951612903225801</v>
      </c>
      <c r="L41" s="38">
        <f t="shared" si="7"/>
        <v>40.716129032258074</v>
      </c>
      <c r="M41" s="15"/>
      <c r="N41" s="38">
        <f t="shared" si="7"/>
        <v>1.6451612903225807</v>
      </c>
      <c r="O41" s="39">
        <f t="shared" si="7"/>
        <v>5.935483870967742</v>
      </c>
      <c r="P41" s="9"/>
      <c r="Q41" s="38">
        <f>AVERAGE(Q9:Q39)</f>
        <v>1019.0899659733293</v>
      </c>
      <c r="R41" s="39">
        <f t="shared" si="1"/>
        <v>10.483870967741934</v>
      </c>
      <c r="S41" s="52">
        <f t="shared" si="1"/>
        <v>6.5017921146953404</v>
      </c>
      <c r="T41" s="52">
        <f t="shared" si="1"/>
        <v>5.8351254480286725</v>
      </c>
      <c r="U41" s="53">
        <f t="shared" si="2"/>
        <v>0.16141290322580645</v>
      </c>
      <c r="V41" s="52">
        <f t="shared" si="3"/>
        <v>9.4175627240143331</v>
      </c>
      <c r="W41" s="54">
        <f t="shared" si="3"/>
        <v>4.842293906810041</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c r="E45" s="5">
        <v>0.5</v>
      </c>
      <c r="F45" s="5">
        <v>12</v>
      </c>
      <c r="G45" s="5">
        <v>5.5</v>
      </c>
      <c r="H45" s="5">
        <v>5.5</v>
      </c>
      <c r="I45" s="5">
        <v>2.5</v>
      </c>
      <c r="J45" s="5"/>
      <c r="K45" s="6"/>
    </row>
    <row r="46" spans="2:23" ht="30" x14ac:dyDescent="0.25">
      <c r="B46" s="24" t="s">
        <v>28</v>
      </c>
      <c r="C46" s="7"/>
      <c r="D46" s="8"/>
      <c r="E46" s="8">
        <v>1</v>
      </c>
      <c r="F46" s="8">
        <v>30</v>
      </c>
      <c r="G46" s="8">
        <v>29</v>
      </c>
      <c r="H46" s="8">
        <v>28</v>
      </c>
      <c r="I46" s="8">
        <v>8</v>
      </c>
      <c r="J46" s="8"/>
      <c r="K46" s="9"/>
    </row>
  </sheetData>
  <mergeCells count="14">
    <mergeCell ref="Q6:T6"/>
    <mergeCell ref="U6:U8"/>
    <mergeCell ref="V6:W6"/>
    <mergeCell ref="V7:W7"/>
    <mergeCell ref="C43:K43"/>
    <mergeCell ref="B6:B8"/>
    <mergeCell ref="J6:J8"/>
    <mergeCell ref="P6:P8"/>
    <mergeCell ref="C6:I6"/>
    <mergeCell ref="K6:O6"/>
    <mergeCell ref="E7:F7"/>
    <mergeCell ref="G7:H7"/>
    <mergeCell ref="K7:L7"/>
    <mergeCell ref="M7:N7"/>
  </mergeCells>
  <conditionalFormatting sqref="C9:C39">
    <cfRule type="expression" dxfId="167" priority="16">
      <formula>C9&gt;31</formula>
    </cfRule>
  </conditionalFormatting>
  <conditionalFormatting sqref="C9:C39">
    <cfRule type="expression" dxfId="166" priority="15">
      <formula>C9&lt;29</formula>
    </cfRule>
  </conditionalFormatting>
  <conditionalFormatting sqref="D9:D39">
    <cfRule type="expression" dxfId="165" priority="12">
      <formula>D9&lt;40</formula>
    </cfRule>
    <cfRule type="expression" dxfId="164" priority="13">
      <formula>D9&gt;70</formula>
    </cfRule>
  </conditionalFormatting>
  <conditionalFormatting sqref="F9:F39">
    <cfRule type="expression" dxfId="163" priority="9">
      <formula>F9&gt;E9</formula>
    </cfRule>
  </conditionalFormatting>
  <conditionalFormatting sqref="I9:I39">
    <cfRule type="cellIs" dxfId="162" priority="8" operator="greaterThan">
      <formula>10</formula>
    </cfRule>
  </conditionalFormatting>
  <conditionalFormatting sqref="J9:J39">
    <cfRule type="cellIs" dxfId="161" priority="7" operator="greaterThanOrEqual">
      <formula>5</formula>
    </cfRule>
  </conditionalFormatting>
  <conditionalFormatting sqref="K9:K39">
    <cfRule type="cellIs" dxfId="160" priority="5" operator="lessThan">
      <formula>35</formula>
    </cfRule>
    <cfRule type="cellIs" dxfId="159" priority="6" operator="greaterThanOrEqual">
      <formula>85</formula>
    </cfRule>
  </conditionalFormatting>
  <conditionalFormatting sqref="L9:L39">
    <cfRule type="cellIs" dxfId="158" priority="3" operator="notBetween">
      <formula>70</formula>
      <formula>20</formula>
    </cfRule>
    <cfRule type="expression" dxfId="157" priority="4">
      <formula>L9&gt;K9</formula>
    </cfRule>
  </conditionalFormatting>
  <conditionalFormatting sqref="O9:O39">
    <cfRule type="cellIs" dxfId="156" priority="2" operator="greaterThan">
      <formula>10</formula>
    </cfRule>
  </conditionalFormatting>
  <conditionalFormatting sqref="P9:P39">
    <cfRule type="containsBlanks" dxfId="155" priority="1">
      <formula>LEN(TRIM(P9))=0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C57-2018-4BC2-B7F2-F742426981C4}">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127</v>
      </c>
      <c r="D8" s="32" t="s">
        <v>4</v>
      </c>
      <c r="E8" s="29" t="s">
        <v>5</v>
      </c>
      <c r="F8" s="30" t="s">
        <v>6</v>
      </c>
      <c r="G8" s="29" t="s">
        <v>7</v>
      </c>
      <c r="H8" s="30" t="s">
        <v>8</v>
      </c>
      <c r="I8" s="30" t="s">
        <v>9</v>
      </c>
      <c r="J8" s="83"/>
      <c r="K8" s="28" t="s">
        <v>11</v>
      </c>
      <c r="L8" s="30" t="s">
        <v>12</v>
      </c>
      <c r="M8" s="29" t="s">
        <v>7</v>
      </c>
      <c r="N8" s="29" t="s">
        <v>8</v>
      </c>
      <c r="O8" s="31" t="s">
        <v>13</v>
      </c>
      <c r="P8" s="80"/>
      <c r="Q8" s="22" t="s">
        <v>128</v>
      </c>
      <c r="R8" s="43" t="s">
        <v>4</v>
      </c>
      <c r="S8" s="41" t="s">
        <v>5</v>
      </c>
      <c r="T8" s="42" t="s">
        <v>6</v>
      </c>
      <c r="U8" s="83"/>
      <c r="V8" s="40" t="s">
        <v>11</v>
      </c>
      <c r="W8" s="42" t="s">
        <v>12</v>
      </c>
    </row>
    <row r="9" spans="1:23" x14ac:dyDescent="0.25">
      <c r="B9" s="1">
        <v>1</v>
      </c>
      <c r="C9" s="27">
        <v>29.834</v>
      </c>
      <c r="D9" s="1">
        <v>63</v>
      </c>
      <c r="E9" s="1">
        <v>59.8</v>
      </c>
      <c r="F9" s="3">
        <v>57</v>
      </c>
      <c r="G9" s="2" t="s">
        <v>31</v>
      </c>
      <c r="H9" s="3">
        <v>3</v>
      </c>
      <c r="I9" s="3">
        <v>2</v>
      </c>
      <c r="J9" s="13">
        <v>0.28000000000000003</v>
      </c>
      <c r="K9" s="1">
        <v>64</v>
      </c>
      <c r="L9" s="3">
        <v>56.3</v>
      </c>
      <c r="M9" s="2" t="s">
        <v>33</v>
      </c>
      <c r="N9" s="2">
        <v>4</v>
      </c>
      <c r="O9" s="10">
        <v>7</v>
      </c>
      <c r="P9" s="3" t="s">
        <v>49</v>
      </c>
      <c r="Q9" s="78">
        <v>1009.5163175720558</v>
      </c>
      <c r="R9" s="37">
        <f>CONVERT(D9,"F","C")</f>
        <v>17.222222222222221</v>
      </c>
      <c r="S9" s="47">
        <f t="shared" ref="S9:T24" si="0">CONVERT(E9,"F","C")</f>
        <v>15.444444444444443</v>
      </c>
      <c r="T9" s="47">
        <f t="shared" si="0"/>
        <v>13.888888888888889</v>
      </c>
      <c r="U9" s="48">
        <f>CONVERT(J9,"in","cm")</f>
        <v>0.71120000000000005</v>
      </c>
      <c r="V9" s="47">
        <f>CONVERT(K9,"F","C")</f>
        <v>17.777777777777779</v>
      </c>
      <c r="W9" s="13">
        <f>CONVERT(L9,"F","C")</f>
        <v>13.499999999999998</v>
      </c>
    </row>
    <row r="10" spans="1:23" x14ac:dyDescent="0.25">
      <c r="B10" s="4">
        <v>2</v>
      </c>
      <c r="C10" s="33">
        <v>29.69</v>
      </c>
      <c r="D10" s="5">
        <v>62</v>
      </c>
      <c r="E10" s="4">
        <v>58.5</v>
      </c>
      <c r="F10" s="6">
        <v>57</v>
      </c>
      <c r="G10" s="5" t="s">
        <v>31</v>
      </c>
      <c r="H10" s="6">
        <v>4</v>
      </c>
      <c r="I10" s="6">
        <v>10</v>
      </c>
      <c r="J10" s="14">
        <v>0.3</v>
      </c>
      <c r="K10" s="4">
        <v>60.5</v>
      </c>
      <c r="L10" s="6">
        <v>55</v>
      </c>
      <c r="M10" s="5" t="s">
        <v>57</v>
      </c>
      <c r="N10" s="5">
        <v>1.5</v>
      </c>
      <c r="O10" s="11">
        <v>8</v>
      </c>
      <c r="P10" s="6" t="s">
        <v>41</v>
      </c>
      <c r="Q10" s="77">
        <v>1004.6399179299644</v>
      </c>
      <c r="R10" s="49">
        <f t="shared" ref="R10:T41" si="1">CONVERT(D10,"F","C")</f>
        <v>16.666666666666668</v>
      </c>
      <c r="S10" s="50">
        <f t="shared" si="0"/>
        <v>14.722222222222221</v>
      </c>
      <c r="T10" s="50">
        <f t="shared" si="0"/>
        <v>13.888888888888889</v>
      </c>
      <c r="U10" s="51">
        <f t="shared" ref="U10:U41" si="2">CONVERT(J10,"in","cm")</f>
        <v>0.76200000000000001</v>
      </c>
      <c r="V10" s="50">
        <f t="shared" ref="V10:W41" si="3">CONVERT(K10,"F","C")</f>
        <v>15.833333333333332</v>
      </c>
      <c r="W10" s="14">
        <f t="shared" si="3"/>
        <v>12.777777777777777</v>
      </c>
    </row>
    <row r="11" spans="1:23" x14ac:dyDescent="0.25">
      <c r="B11" s="4">
        <v>3</v>
      </c>
      <c r="C11" s="33">
        <v>29.943999999999999</v>
      </c>
      <c r="D11" s="5">
        <v>62</v>
      </c>
      <c r="E11" s="4">
        <v>60.5</v>
      </c>
      <c r="F11" s="6">
        <v>57.8</v>
      </c>
      <c r="G11" s="5" t="s">
        <v>57</v>
      </c>
      <c r="H11" s="6">
        <v>1.5</v>
      </c>
      <c r="I11" s="6">
        <v>7</v>
      </c>
      <c r="J11" s="14">
        <v>7.0000000000000007E-2</v>
      </c>
      <c r="K11" s="4">
        <v>64.400000000000006</v>
      </c>
      <c r="L11" s="6">
        <v>55.4</v>
      </c>
      <c r="M11" s="5" t="s">
        <v>34</v>
      </c>
      <c r="N11" s="5">
        <v>1</v>
      </c>
      <c r="O11" s="11">
        <v>9</v>
      </c>
      <c r="P11" s="6" t="s">
        <v>35</v>
      </c>
      <c r="Q11" s="77">
        <v>1013.2413450764307</v>
      </c>
      <c r="R11" s="49">
        <f t="shared" si="1"/>
        <v>16.666666666666668</v>
      </c>
      <c r="S11" s="50">
        <f t="shared" si="0"/>
        <v>15.833333333333332</v>
      </c>
      <c r="T11" s="50">
        <f t="shared" si="0"/>
        <v>14.333333333333332</v>
      </c>
      <c r="U11" s="51">
        <f t="shared" si="2"/>
        <v>0.17780000000000001</v>
      </c>
      <c r="V11" s="50">
        <f t="shared" si="3"/>
        <v>18.000000000000004</v>
      </c>
      <c r="W11" s="14">
        <f t="shared" si="3"/>
        <v>12.999999999999998</v>
      </c>
    </row>
    <row r="12" spans="1:23" x14ac:dyDescent="0.25">
      <c r="B12" s="4">
        <v>4</v>
      </c>
      <c r="C12" s="33">
        <v>30.27</v>
      </c>
      <c r="D12" s="34">
        <v>62</v>
      </c>
      <c r="E12" s="4">
        <v>62</v>
      </c>
      <c r="F12" s="6">
        <v>57.8</v>
      </c>
      <c r="G12" s="5" t="s">
        <v>34</v>
      </c>
      <c r="H12" s="6">
        <v>1</v>
      </c>
      <c r="I12" s="6">
        <v>8</v>
      </c>
      <c r="J12" s="14"/>
      <c r="K12" s="4">
        <v>67</v>
      </c>
      <c r="L12" s="6">
        <v>53.4</v>
      </c>
      <c r="M12" s="5"/>
      <c r="N12" s="5">
        <v>0</v>
      </c>
      <c r="O12" s="11">
        <v>7</v>
      </c>
      <c r="P12" s="6" t="s">
        <v>35</v>
      </c>
      <c r="Q12" s="77">
        <v>1024.2809720439423</v>
      </c>
      <c r="R12" s="49">
        <f t="shared" si="1"/>
        <v>16.666666666666668</v>
      </c>
      <c r="S12" s="50">
        <f t="shared" si="0"/>
        <v>16.666666666666668</v>
      </c>
      <c r="T12" s="50">
        <f t="shared" si="0"/>
        <v>14.333333333333332</v>
      </c>
      <c r="U12" s="51">
        <f t="shared" si="2"/>
        <v>0</v>
      </c>
      <c r="V12" s="50">
        <f t="shared" si="3"/>
        <v>19.444444444444443</v>
      </c>
      <c r="W12" s="14">
        <f t="shared" si="3"/>
        <v>11.888888888888888</v>
      </c>
    </row>
    <row r="13" spans="1:23" x14ac:dyDescent="0.25">
      <c r="B13" s="4">
        <v>5</v>
      </c>
      <c r="C13" s="33">
        <v>30.207999999999998</v>
      </c>
      <c r="D13" s="34">
        <v>62</v>
      </c>
      <c r="E13" s="4">
        <v>61</v>
      </c>
      <c r="F13" s="6">
        <v>57.5</v>
      </c>
      <c r="G13" s="5" t="s">
        <v>39</v>
      </c>
      <c r="H13" s="6">
        <v>1</v>
      </c>
      <c r="I13" s="6">
        <v>3</v>
      </c>
      <c r="J13" s="14"/>
      <c r="K13" s="4">
        <v>66</v>
      </c>
      <c r="L13" s="6">
        <v>55</v>
      </c>
      <c r="M13" s="5" t="s">
        <v>39</v>
      </c>
      <c r="N13" s="5">
        <v>1.5</v>
      </c>
      <c r="O13" s="11">
        <v>6</v>
      </c>
      <c r="P13" s="6" t="s">
        <v>101</v>
      </c>
      <c r="Q13" s="77">
        <v>1022.1814110869309</v>
      </c>
      <c r="R13" s="49">
        <f t="shared" si="1"/>
        <v>16.666666666666668</v>
      </c>
      <c r="S13" s="50">
        <f t="shared" si="0"/>
        <v>16.111111111111111</v>
      </c>
      <c r="T13" s="50">
        <f t="shared" si="0"/>
        <v>14.166666666666666</v>
      </c>
      <c r="U13" s="51">
        <f t="shared" si="2"/>
        <v>0</v>
      </c>
      <c r="V13" s="50">
        <f t="shared" si="3"/>
        <v>18.888888888888889</v>
      </c>
      <c r="W13" s="14">
        <f t="shared" si="3"/>
        <v>12.777777777777777</v>
      </c>
    </row>
    <row r="14" spans="1:23" x14ac:dyDescent="0.25">
      <c r="B14" s="4">
        <v>6</v>
      </c>
      <c r="C14" s="33">
        <v>30.166</v>
      </c>
      <c r="D14" s="5">
        <v>62</v>
      </c>
      <c r="E14" s="4">
        <v>59</v>
      </c>
      <c r="F14" s="6">
        <v>54</v>
      </c>
      <c r="G14" s="5" t="s">
        <v>39</v>
      </c>
      <c r="H14" s="6">
        <v>1.5</v>
      </c>
      <c r="I14" s="6">
        <v>4</v>
      </c>
      <c r="J14" s="14"/>
      <c r="K14" s="4">
        <v>67</v>
      </c>
      <c r="L14" s="6">
        <v>53.7</v>
      </c>
      <c r="M14" s="5" t="s">
        <v>39</v>
      </c>
      <c r="N14" s="5">
        <v>1.5</v>
      </c>
      <c r="O14" s="11">
        <v>5</v>
      </c>
      <c r="P14" s="6" t="s">
        <v>101</v>
      </c>
      <c r="Q14" s="77">
        <v>1020.7591278579876</v>
      </c>
      <c r="R14" s="49">
        <f t="shared" si="1"/>
        <v>16.666666666666668</v>
      </c>
      <c r="S14" s="50">
        <f t="shared" si="0"/>
        <v>15</v>
      </c>
      <c r="T14" s="50">
        <f t="shared" si="0"/>
        <v>12.222222222222221</v>
      </c>
      <c r="U14" s="51">
        <f t="shared" si="2"/>
        <v>0</v>
      </c>
      <c r="V14" s="50">
        <f t="shared" si="3"/>
        <v>19.444444444444443</v>
      </c>
      <c r="W14" s="14">
        <f t="shared" si="3"/>
        <v>12.055555555555557</v>
      </c>
    </row>
    <row r="15" spans="1:23" x14ac:dyDescent="0.25">
      <c r="B15" s="4">
        <v>7</v>
      </c>
      <c r="C15" s="33">
        <v>30.186</v>
      </c>
      <c r="D15" s="5">
        <v>63</v>
      </c>
      <c r="E15" s="4">
        <v>61</v>
      </c>
      <c r="F15" s="6">
        <v>56.5</v>
      </c>
      <c r="G15" s="5" t="s">
        <v>39</v>
      </c>
      <c r="H15" s="6">
        <v>1</v>
      </c>
      <c r="I15" s="6">
        <v>1</v>
      </c>
      <c r="J15" s="14"/>
      <c r="K15" s="4">
        <v>72.400000000000006</v>
      </c>
      <c r="L15" s="6">
        <v>52</v>
      </c>
      <c r="M15" s="5" t="s">
        <v>31</v>
      </c>
      <c r="N15" s="5">
        <v>0.5</v>
      </c>
      <c r="O15" s="11">
        <v>5</v>
      </c>
      <c r="P15" s="6" t="s">
        <v>101</v>
      </c>
      <c r="Q15" s="77">
        <v>1021.4364055860558</v>
      </c>
      <c r="R15" s="49">
        <f t="shared" si="1"/>
        <v>17.222222222222221</v>
      </c>
      <c r="S15" s="50">
        <f t="shared" si="0"/>
        <v>16.111111111111111</v>
      </c>
      <c r="T15" s="50">
        <f t="shared" si="0"/>
        <v>13.611111111111111</v>
      </c>
      <c r="U15" s="51">
        <f t="shared" si="2"/>
        <v>0</v>
      </c>
      <c r="V15" s="50">
        <f t="shared" si="3"/>
        <v>22.444444444444446</v>
      </c>
      <c r="W15" s="14">
        <f t="shared" si="3"/>
        <v>11.111111111111111</v>
      </c>
    </row>
    <row r="16" spans="1:23" x14ac:dyDescent="0.25">
      <c r="B16" s="4">
        <v>8</v>
      </c>
      <c r="C16" s="33">
        <v>30.228000000000002</v>
      </c>
      <c r="D16" s="5">
        <v>63</v>
      </c>
      <c r="E16" s="4">
        <v>65</v>
      </c>
      <c r="F16" s="6">
        <v>62.5</v>
      </c>
      <c r="G16" s="5" t="s">
        <v>31</v>
      </c>
      <c r="H16" s="6">
        <v>1</v>
      </c>
      <c r="I16" s="6">
        <v>0</v>
      </c>
      <c r="J16" s="14"/>
      <c r="K16" s="4">
        <v>75</v>
      </c>
      <c r="L16" s="6">
        <v>52.2</v>
      </c>
      <c r="M16" s="5" t="s">
        <v>31</v>
      </c>
      <c r="N16" s="5">
        <v>0.5</v>
      </c>
      <c r="O16" s="11">
        <v>5</v>
      </c>
      <c r="P16" s="6" t="s">
        <v>101</v>
      </c>
      <c r="Q16" s="77">
        <v>1022.8586888149991</v>
      </c>
      <c r="R16" s="49">
        <f t="shared" si="1"/>
        <v>17.222222222222221</v>
      </c>
      <c r="S16" s="50">
        <f t="shared" si="0"/>
        <v>18.333333333333332</v>
      </c>
      <c r="T16" s="50">
        <f t="shared" si="0"/>
        <v>16.944444444444443</v>
      </c>
      <c r="U16" s="51">
        <f t="shared" si="2"/>
        <v>0</v>
      </c>
      <c r="V16" s="50">
        <f t="shared" si="3"/>
        <v>23.888888888888889</v>
      </c>
      <c r="W16" s="14">
        <f t="shared" si="3"/>
        <v>11.222222222222223</v>
      </c>
    </row>
    <row r="17" spans="2:23" x14ac:dyDescent="0.25">
      <c r="B17" s="4">
        <v>9</v>
      </c>
      <c r="C17" s="33">
        <v>30.181999999999999</v>
      </c>
      <c r="D17" s="5">
        <v>64</v>
      </c>
      <c r="E17" s="4">
        <v>69</v>
      </c>
      <c r="F17" s="6">
        <v>64</v>
      </c>
      <c r="G17" s="5" t="s">
        <v>39</v>
      </c>
      <c r="H17" s="6">
        <v>1</v>
      </c>
      <c r="I17" s="6">
        <v>8</v>
      </c>
      <c r="J17" s="14"/>
      <c r="K17" s="4">
        <v>80</v>
      </c>
      <c r="L17" s="6">
        <v>58</v>
      </c>
      <c r="M17" s="5" t="s">
        <v>31</v>
      </c>
      <c r="N17" s="5">
        <v>0.5</v>
      </c>
      <c r="O17" s="11">
        <v>5</v>
      </c>
      <c r="P17" s="6" t="s">
        <v>101</v>
      </c>
      <c r="Q17" s="77">
        <v>1021.3009500404421</v>
      </c>
      <c r="R17" s="49">
        <f t="shared" si="1"/>
        <v>17.777777777777779</v>
      </c>
      <c r="S17" s="50">
        <f t="shared" si="0"/>
        <v>20.555555555555554</v>
      </c>
      <c r="T17" s="50">
        <f t="shared" si="0"/>
        <v>17.777777777777779</v>
      </c>
      <c r="U17" s="51">
        <f t="shared" si="2"/>
        <v>0</v>
      </c>
      <c r="V17" s="50">
        <f t="shared" si="3"/>
        <v>26.666666666666664</v>
      </c>
      <c r="W17" s="14">
        <f t="shared" si="3"/>
        <v>14.444444444444445</v>
      </c>
    </row>
    <row r="18" spans="2:23" x14ac:dyDescent="0.25">
      <c r="B18" s="4">
        <v>10</v>
      </c>
      <c r="C18" s="33">
        <v>30.22</v>
      </c>
      <c r="D18" s="5">
        <v>65</v>
      </c>
      <c r="E18" s="4">
        <v>64.8</v>
      </c>
      <c r="F18" s="6">
        <v>62</v>
      </c>
      <c r="G18" s="5" t="s">
        <v>31</v>
      </c>
      <c r="H18" s="6">
        <v>1</v>
      </c>
      <c r="I18" s="6">
        <v>8</v>
      </c>
      <c r="J18" s="14"/>
      <c r="K18" s="4">
        <v>75</v>
      </c>
      <c r="L18" s="6">
        <v>58.6</v>
      </c>
      <c r="M18" s="5" t="s">
        <v>31</v>
      </c>
      <c r="N18" s="5">
        <v>0.5</v>
      </c>
      <c r="O18" s="11">
        <v>4</v>
      </c>
      <c r="P18" s="6" t="s">
        <v>101</v>
      </c>
      <c r="Q18" s="77">
        <v>1022.5877777237718</v>
      </c>
      <c r="R18" s="49">
        <f t="shared" si="1"/>
        <v>18.333333333333332</v>
      </c>
      <c r="S18" s="50">
        <f t="shared" si="0"/>
        <v>18.222222222222221</v>
      </c>
      <c r="T18" s="50">
        <f t="shared" si="0"/>
        <v>16.666666666666668</v>
      </c>
      <c r="U18" s="51">
        <f t="shared" si="2"/>
        <v>0</v>
      </c>
      <c r="V18" s="50">
        <f t="shared" si="3"/>
        <v>23.888888888888889</v>
      </c>
      <c r="W18" s="14">
        <f t="shared" si="3"/>
        <v>14.777777777777779</v>
      </c>
    </row>
    <row r="19" spans="2:23" x14ac:dyDescent="0.25">
      <c r="B19" s="4">
        <v>11</v>
      </c>
      <c r="C19" s="33">
        <v>30.25</v>
      </c>
      <c r="D19" s="5">
        <v>66</v>
      </c>
      <c r="E19" s="4">
        <v>62.5</v>
      </c>
      <c r="F19" s="6">
        <v>59.5</v>
      </c>
      <c r="G19" s="5" t="s">
        <v>31</v>
      </c>
      <c r="H19" s="6">
        <v>1</v>
      </c>
      <c r="I19" s="6">
        <v>0</v>
      </c>
      <c r="J19" s="14"/>
      <c r="K19" s="4">
        <v>66</v>
      </c>
      <c r="L19" s="6">
        <v>53.3</v>
      </c>
      <c r="M19" s="5" t="s">
        <v>31</v>
      </c>
      <c r="N19" s="5">
        <v>0.5</v>
      </c>
      <c r="O19" s="11">
        <v>5</v>
      </c>
      <c r="P19" s="6" t="s">
        <v>101</v>
      </c>
      <c r="Q19" s="77">
        <v>1023.6036943158743</v>
      </c>
      <c r="R19" s="49">
        <f t="shared" si="1"/>
        <v>18.888888888888889</v>
      </c>
      <c r="S19" s="50">
        <f t="shared" si="0"/>
        <v>16.944444444444443</v>
      </c>
      <c r="T19" s="50">
        <f t="shared" si="0"/>
        <v>15.277777777777777</v>
      </c>
      <c r="U19" s="51">
        <f t="shared" si="2"/>
        <v>0</v>
      </c>
      <c r="V19" s="50">
        <f t="shared" si="3"/>
        <v>18.888888888888889</v>
      </c>
      <c r="W19" s="14">
        <f t="shared" si="3"/>
        <v>11.833333333333332</v>
      </c>
    </row>
    <row r="20" spans="2:23" x14ac:dyDescent="0.25">
      <c r="B20" s="4">
        <v>12</v>
      </c>
      <c r="C20" s="33">
        <v>30.303999999999998</v>
      </c>
      <c r="D20" s="5">
        <v>64</v>
      </c>
      <c r="E20" s="4">
        <v>56</v>
      </c>
      <c r="F20" s="6">
        <v>56</v>
      </c>
      <c r="G20" s="5" t="s">
        <v>31</v>
      </c>
      <c r="H20" s="6">
        <v>1.5</v>
      </c>
      <c r="I20" s="6">
        <v>10</v>
      </c>
      <c r="J20" s="14">
        <v>0.02</v>
      </c>
      <c r="K20" s="4">
        <v>60</v>
      </c>
      <c r="L20" s="6">
        <v>49</v>
      </c>
      <c r="M20" s="5" t="s">
        <v>34</v>
      </c>
      <c r="N20" s="5">
        <v>0.5</v>
      </c>
      <c r="O20" s="11">
        <v>8</v>
      </c>
      <c r="P20" s="6" t="s">
        <v>102</v>
      </c>
      <c r="Q20" s="77">
        <v>1025.4323441816582</v>
      </c>
      <c r="R20" s="49">
        <f t="shared" si="1"/>
        <v>17.777777777777779</v>
      </c>
      <c r="S20" s="50">
        <f t="shared" si="0"/>
        <v>13.333333333333332</v>
      </c>
      <c r="T20" s="50">
        <f t="shared" si="0"/>
        <v>13.333333333333332</v>
      </c>
      <c r="U20" s="51">
        <f t="shared" si="2"/>
        <v>5.0799999999999998E-2</v>
      </c>
      <c r="V20" s="50">
        <f t="shared" si="3"/>
        <v>15.555555555555555</v>
      </c>
      <c r="W20" s="14">
        <f t="shared" si="3"/>
        <v>9.4444444444444446</v>
      </c>
    </row>
    <row r="21" spans="2:23" x14ac:dyDescent="0.25">
      <c r="B21" s="4">
        <v>13</v>
      </c>
      <c r="C21" s="33">
        <v>30.26</v>
      </c>
      <c r="D21" s="5">
        <v>64</v>
      </c>
      <c r="E21" s="4">
        <v>60</v>
      </c>
      <c r="F21" s="6">
        <v>58</v>
      </c>
      <c r="G21" s="5" t="s">
        <v>33</v>
      </c>
      <c r="H21" s="6">
        <v>1.5</v>
      </c>
      <c r="I21" s="6">
        <v>10</v>
      </c>
      <c r="J21" s="14">
        <v>0.03</v>
      </c>
      <c r="K21" s="4">
        <v>61</v>
      </c>
      <c r="L21" s="6">
        <v>56</v>
      </c>
      <c r="M21" s="5" t="s">
        <v>33</v>
      </c>
      <c r="N21" s="5">
        <v>1</v>
      </c>
      <c r="O21" s="11">
        <v>9</v>
      </c>
      <c r="P21" s="6" t="s">
        <v>42</v>
      </c>
      <c r="Q21" s="77">
        <v>1023.9423331799081</v>
      </c>
      <c r="R21" s="49">
        <f t="shared" si="1"/>
        <v>17.777777777777779</v>
      </c>
      <c r="S21" s="50">
        <f t="shared" si="0"/>
        <v>15.555555555555555</v>
      </c>
      <c r="T21" s="50">
        <f t="shared" si="0"/>
        <v>14.444444444444445</v>
      </c>
      <c r="U21" s="51">
        <f t="shared" si="2"/>
        <v>7.6200000000000004E-2</v>
      </c>
      <c r="V21" s="50">
        <f t="shared" si="3"/>
        <v>16.111111111111111</v>
      </c>
      <c r="W21" s="14">
        <f t="shared" si="3"/>
        <v>13.333333333333332</v>
      </c>
    </row>
    <row r="22" spans="2:23" x14ac:dyDescent="0.25">
      <c r="B22" s="4">
        <v>14</v>
      </c>
      <c r="C22" s="33">
        <v>30.356000000000002</v>
      </c>
      <c r="D22" s="5">
        <v>61</v>
      </c>
      <c r="E22" s="4">
        <v>53.5</v>
      </c>
      <c r="F22" s="6">
        <v>47</v>
      </c>
      <c r="G22" s="5" t="s">
        <v>34</v>
      </c>
      <c r="H22" s="6">
        <v>1.5</v>
      </c>
      <c r="I22" s="6">
        <v>9</v>
      </c>
      <c r="J22" s="14">
        <v>0.08</v>
      </c>
      <c r="K22" s="4">
        <v>58.1</v>
      </c>
      <c r="L22" s="6">
        <v>49.2</v>
      </c>
      <c r="M22" s="5" t="s">
        <v>34</v>
      </c>
      <c r="N22" s="5">
        <v>1</v>
      </c>
      <c r="O22" s="11">
        <v>7</v>
      </c>
      <c r="P22" s="6" t="s">
        <v>42</v>
      </c>
      <c r="Q22" s="77">
        <v>1027.1932662746356</v>
      </c>
      <c r="R22" s="49">
        <f t="shared" si="1"/>
        <v>16.111111111111111</v>
      </c>
      <c r="S22" s="50">
        <f t="shared" si="0"/>
        <v>11.944444444444445</v>
      </c>
      <c r="T22" s="50">
        <f t="shared" si="0"/>
        <v>8.3333333333333339</v>
      </c>
      <c r="U22" s="51">
        <f t="shared" si="2"/>
        <v>0.20319999999999999</v>
      </c>
      <c r="V22" s="50">
        <f t="shared" si="3"/>
        <v>14.5</v>
      </c>
      <c r="W22" s="14">
        <f t="shared" si="3"/>
        <v>9.5555555555555571</v>
      </c>
    </row>
    <row r="23" spans="2:23" x14ac:dyDescent="0.25">
      <c r="B23" s="4">
        <v>15</v>
      </c>
      <c r="C23" s="33">
        <v>30.082000000000001</v>
      </c>
      <c r="D23" s="5">
        <v>61</v>
      </c>
      <c r="E23" s="4">
        <v>54.7</v>
      </c>
      <c r="F23" s="6">
        <v>54</v>
      </c>
      <c r="G23" s="5" t="s">
        <v>34</v>
      </c>
      <c r="H23" s="6">
        <v>2</v>
      </c>
      <c r="I23" s="6">
        <v>10</v>
      </c>
      <c r="J23" s="14">
        <v>0.14000000000000001</v>
      </c>
      <c r="K23" s="4">
        <v>59.6</v>
      </c>
      <c r="L23" s="6">
        <v>51</v>
      </c>
      <c r="M23" s="5" t="s">
        <v>33</v>
      </c>
      <c r="N23" s="5">
        <v>2</v>
      </c>
      <c r="O23" s="11">
        <v>9</v>
      </c>
      <c r="P23" s="6" t="s">
        <v>42</v>
      </c>
      <c r="Q23" s="77">
        <v>1017.9145614001013</v>
      </c>
      <c r="R23" s="49">
        <f t="shared" si="1"/>
        <v>16.111111111111111</v>
      </c>
      <c r="S23" s="50">
        <f t="shared" si="0"/>
        <v>12.611111111111112</v>
      </c>
      <c r="T23" s="50">
        <f t="shared" si="0"/>
        <v>12.222222222222221</v>
      </c>
      <c r="U23" s="51">
        <f t="shared" si="2"/>
        <v>0.35560000000000003</v>
      </c>
      <c r="V23" s="50">
        <f t="shared" si="3"/>
        <v>15.333333333333334</v>
      </c>
      <c r="W23" s="14">
        <f t="shared" si="3"/>
        <v>10.555555555555555</v>
      </c>
    </row>
    <row r="24" spans="2:23" x14ac:dyDescent="0.25">
      <c r="B24" s="4">
        <v>16</v>
      </c>
      <c r="C24" s="33">
        <v>29.67</v>
      </c>
      <c r="D24" s="5">
        <v>61</v>
      </c>
      <c r="E24" s="4">
        <v>58.5</v>
      </c>
      <c r="F24" s="6">
        <v>55.4</v>
      </c>
      <c r="G24" s="5" t="s">
        <v>33</v>
      </c>
      <c r="H24" s="6">
        <v>4</v>
      </c>
      <c r="I24" s="6">
        <v>10</v>
      </c>
      <c r="J24" s="14">
        <v>0.21</v>
      </c>
      <c r="K24" s="4">
        <v>60.4</v>
      </c>
      <c r="L24" s="6">
        <v>52.1</v>
      </c>
      <c r="M24" s="5" t="s">
        <v>34</v>
      </c>
      <c r="N24" s="5">
        <v>3</v>
      </c>
      <c r="O24" s="11">
        <v>9</v>
      </c>
      <c r="P24" s="6" t="s">
        <v>49</v>
      </c>
      <c r="Q24" s="77">
        <v>1003.9626402018964</v>
      </c>
      <c r="R24" s="49">
        <f t="shared" si="1"/>
        <v>16.111111111111111</v>
      </c>
      <c r="S24" s="50">
        <f t="shared" si="0"/>
        <v>14.722222222222221</v>
      </c>
      <c r="T24" s="50">
        <f t="shared" si="0"/>
        <v>12.999999999999998</v>
      </c>
      <c r="U24" s="51">
        <f t="shared" si="2"/>
        <v>0.53339999999999999</v>
      </c>
      <c r="V24" s="50">
        <f t="shared" si="3"/>
        <v>15.777777777777777</v>
      </c>
      <c r="W24" s="14">
        <f t="shared" si="3"/>
        <v>11.166666666666668</v>
      </c>
    </row>
    <row r="25" spans="2:23" x14ac:dyDescent="0.25">
      <c r="B25" s="4">
        <v>17</v>
      </c>
      <c r="C25" s="33">
        <v>29.884</v>
      </c>
      <c r="D25" s="5">
        <v>60</v>
      </c>
      <c r="E25" s="4">
        <v>50.8</v>
      </c>
      <c r="F25" s="6">
        <v>44</v>
      </c>
      <c r="G25" s="5" t="s">
        <v>57</v>
      </c>
      <c r="H25" s="6">
        <v>3</v>
      </c>
      <c r="I25" s="6">
        <v>7</v>
      </c>
      <c r="J25" s="14">
        <v>0.03</v>
      </c>
      <c r="K25" s="4">
        <v>55.7</v>
      </c>
      <c r="L25" s="6">
        <v>42.6</v>
      </c>
      <c r="M25" s="5"/>
      <c r="N25" s="5">
        <v>0</v>
      </c>
      <c r="O25" s="11">
        <v>5</v>
      </c>
      <c r="P25" s="6" t="s">
        <v>35</v>
      </c>
      <c r="Q25" s="77">
        <v>1011.209511892226</v>
      </c>
      <c r="R25" s="49">
        <f t="shared" si="1"/>
        <v>15.555555555555555</v>
      </c>
      <c r="S25" s="50">
        <f t="shared" si="1"/>
        <v>10.444444444444443</v>
      </c>
      <c r="T25" s="50">
        <f t="shared" si="1"/>
        <v>6.6666666666666661</v>
      </c>
      <c r="U25" s="51">
        <f t="shared" si="2"/>
        <v>7.6200000000000004E-2</v>
      </c>
      <c r="V25" s="50">
        <f t="shared" si="3"/>
        <v>13.166666666666668</v>
      </c>
      <c r="W25" s="14">
        <f t="shared" si="3"/>
        <v>5.8888888888888893</v>
      </c>
    </row>
    <row r="26" spans="2:23" x14ac:dyDescent="0.25">
      <c r="B26" s="4">
        <v>18</v>
      </c>
      <c r="C26" s="33">
        <v>29.79</v>
      </c>
      <c r="D26" s="5">
        <v>58</v>
      </c>
      <c r="E26" s="4">
        <v>50.6</v>
      </c>
      <c r="F26" s="6">
        <v>46</v>
      </c>
      <c r="G26" s="5" t="s">
        <v>33</v>
      </c>
      <c r="H26" s="6">
        <v>3</v>
      </c>
      <c r="I26" s="6">
        <v>10</v>
      </c>
      <c r="J26" s="14">
        <v>0.68</v>
      </c>
      <c r="K26" s="4">
        <v>54.2</v>
      </c>
      <c r="L26" s="6">
        <v>39</v>
      </c>
      <c r="M26" s="5" t="s">
        <v>34</v>
      </c>
      <c r="N26" s="5">
        <v>4</v>
      </c>
      <c r="O26" s="11">
        <v>8</v>
      </c>
      <c r="P26" s="6" t="s">
        <v>99</v>
      </c>
      <c r="Q26" s="77">
        <v>1008.0263065703057</v>
      </c>
      <c r="R26" s="49">
        <f t="shared" si="1"/>
        <v>14.444444444444445</v>
      </c>
      <c r="S26" s="50">
        <f t="shared" si="1"/>
        <v>10.333333333333334</v>
      </c>
      <c r="T26" s="50">
        <f t="shared" si="1"/>
        <v>7.7777777777777777</v>
      </c>
      <c r="U26" s="51">
        <f t="shared" si="2"/>
        <v>1.7271999999999998</v>
      </c>
      <c r="V26" s="50">
        <f t="shared" si="3"/>
        <v>12.333333333333334</v>
      </c>
      <c r="W26" s="14">
        <f t="shared" si="3"/>
        <v>3.8888888888888888</v>
      </c>
    </row>
    <row r="27" spans="2:23" x14ac:dyDescent="0.25">
      <c r="B27" s="4">
        <v>19</v>
      </c>
      <c r="C27" s="33">
        <v>29.57</v>
      </c>
      <c r="D27" s="5">
        <v>57</v>
      </c>
      <c r="E27" s="4">
        <v>50.2</v>
      </c>
      <c r="F27" s="6">
        <v>46.2</v>
      </c>
      <c r="G27" s="5" t="s">
        <v>52</v>
      </c>
      <c r="H27" s="6">
        <v>4</v>
      </c>
      <c r="I27" s="6">
        <v>9</v>
      </c>
      <c r="J27" s="14">
        <v>0.02</v>
      </c>
      <c r="K27" s="4">
        <v>50.4</v>
      </c>
      <c r="L27" s="6">
        <v>43.5</v>
      </c>
      <c r="M27" s="5" t="s">
        <v>52</v>
      </c>
      <c r="N27" s="5">
        <v>3</v>
      </c>
      <c r="O27" s="11">
        <v>6</v>
      </c>
      <c r="P27" s="6" t="s">
        <v>49</v>
      </c>
      <c r="Q27" s="77">
        <v>1000.5762515615553</v>
      </c>
      <c r="R27" s="49">
        <f t="shared" si="1"/>
        <v>13.888888888888889</v>
      </c>
      <c r="S27" s="50">
        <f t="shared" si="1"/>
        <v>10.111111111111112</v>
      </c>
      <c r="T27" s="50">
        <f t="shared" si="1"/>
        <v>7.8888888888888902</v>
      </c>
      <c r="U27" s="51">
        <f t="shared" si="2"/>
        <v>5.0799999999999998E-2</v>
      </c>
      <c r="V27" s="50">
        <f t="shared" si="3"/>
        <v>10.222222222222221</v>
      </c>
      <c r="W27" s="14">
        <f t="shared" si="3"/>
        <v>6.3888888888888884</v>
      </c>
    </row>
    <row r="28" spans="2:23" x14ac:dyDescent="0.25">
      <c r="B28" s="4">
        <v>20</v>
      </c>
      <c r="C28" s="33">
        <v>30.29</v>
      </c>
      <c r="D28" s="5">
        <v>55</v>
      </c>
      <c r="E28" s="4">
        <v>44</v>
      </c>
      <c r="F28" s="6">
        <v>38</v>
      </c>
      <c r="G28" s="5" t="s">
        <v>52</v>
      </c>
      <c r="H28" s="6">
        <v>2</v>
      </c>
      <c r="I28" s="6">
        <v>3</v>
      </c>
      <c r="J28" s="14"/>
      <c r="K28" s="4">
        <v>49.5</v>
      </c>
      <c r="L28" s="6">
        <v>41</v>
      </c>
      <c r="M28" s="5" t="s">
        <v>34</v>
      </c>
      <c r="N28" s="5">
        <v>1</v>
      </c>
      <c r="O28" s="11">
        <v>5</v>
      </c>
      <c r="P28" s="6" t="s">
        <v>35</v>
      </c>
      <c r="Q28" s="77">
        <v>1024.9582497720103</v>
      </c>
      <c r="R28" s="49">
        <f t="shared" si="1"/>
        <v>12.777777777777777</v>
      </c>
      <c r="S28" s="50">
        <f t="shared" si="1"/>
        <v>6.6666666666666661</v>
      </c>
      <c r="T28" s="50">
        <f t="shared" si="1"/>
        <v>3.333333333333333</v>
      </c>
      <c r="U28" s="51">
        <f t="shared" si="2"/>
        <v>0</v>
      </c>
      <c r="V28" s="50">
        <f t="shared" si="3"/>
        <v>9.7222222222222214</v>
      </c>
      <c r="W28" s="14">
        <f t="shared" si="3"/>
        <v>5</v>
      </c>
    </row>
    <row r="29" spans="2:23" x14ac:dyDescent="0.25">
      <c r="B29" s="4">
        <v>21</v>
      </c>
      <c r="C29" s="33">
        <v>30.274000000000001</v>
      </c>
      <c r="D29" s="5">
        <v>56</v>
      </c>
      <c r="E29" s="4">
        <v>54.6</v>
      </c>
      <c r="F29" s="6">
        <v>51</v>
      </c>
      <c r="G29" s="5" t="s">
        <v>34</v>
      </c>
      <c r="H29" s="6">
        <v>1</v>
      </c>
      <c r="I29" s="6">
        <v>10</v>
      </c>
      <c r="J29" s="14">
        <v>0.04</v>
      </c>
      <c r="K29" s="4">
        <v>58</v>
      </c>
      <c r="L29" s="6">
        <v>48</v>
      </c>
      <c r="M29" s="5" t="s">
        <v>52</v>
      </c>
      <c r="N29" s="5">
        <v>1</v>
      </c>
      <c r="O29" s="11">
        <v>7</v>
      </c>
      <c r="P29" s="6" t="s">
        <v>42</v>
      </c>
      <c r="Q29" s="77">
        <v>1024.416427589556</v>
      </c>
      <c r="R29" s="49">
        <f t="shared" si="1"/>
        <v>13.333333333333332</v>
      </c>
      <c r="S29" s="50">
        <f t="shared" si="1"/>
        <v>12.555555555555555</v>
      </c>
      <c r="T29" s="50">
        <f t="shared" si="1"/>
        <v>10.555555555555555</v>
      </c>
      <c r="U29" s="51">
        <f t="shared" si="2"/>
        <v>0.1016</v>
      </c>
      <c r="V29" s="50">
        <f t="shared" si="3"/>
        <v>14.444444444444445</v>
      </c>
      <c r="W29" s="14">
        <f t="shared" si="3"/>
        <v>8.8888888888888893</v>
      </c>
    </row>
    <row r="30" spans="2:23" x14ac:dyDescent="0.25">
      <c r="B30" s="4">
        <v>22</v>
      </c>
      <c r="C30" s="33">
        <v>30.57</v>
      </c>
      <c r="D30" s="5">
        <v>56</v>
      </c>
      <c r="E30" s="4">
        <v>50.7</v>
      </c>
      <c r="F30" s="6">
        <v>46</v>
      </c>
      <c r="G30" s="5" t="s">
        <v>60</v>
      </c>
      <c r="H30" s="6">
        <v>1.5</v>
      </c>
      <c r="I30" s="6">
        <v>9</v>
      </c>
      <c r="J30" s="14"/>
      <c r="K30" s="4">
        <v>52</v>
      </c>
      <c r="L30" s="6">
        <v>45</v>
      </c>
      <c r="M30" s="5"/>
      <c r="N30" s="5">
        <v>0</v>
      </c>
      <c r="O30" s="11">
        <v>4</v>
      </c>
      <c r="P30" s="6" t="s">
        <v>42</v>
      </c>
      <c r="Q30" s="77">
        <v>1034.4401379649653</v>
      </c>
      <c r="R30" s="49">
        <f t="shared" si="1"/>
        <v>13.333333333333332</v>
      </c>
      <c r="S30" s="50">
        <f t="shared" si="1"/>
        <v>10.388888888888891</v>
      </c>
      <c r="T30" s="50">
        <f t="shared" si="1"/>
        <v>7.7777777777777777</v>
      </c>
      <c r="U30" s="51">
        <f t="shared" si="2"/>
        <v>0</v>
      </c>
      <c r="V30" s="50">
        <f t="shared" si="3"/>
        <v>11.111111111111111</v>
      </c>
      <c r="W30" s="14">
        <f t="shared" si="3"/>
        <v>7.2222222222222223</v>
      </c>
    </row>
    <row r="31" spans="2:23" x14ac:dyDescent="0.25">
      <c r="B31" s="4">
        <v>23</v>
      </c>
      <c r="C31" s="33">
        <v>30.45</v>
      </c>
      <c r="D31" s="5">
        <v>56</v>
      </c>
      <c r="E31" s="4">
        <v>53</v>
      </c>
      <c r="F31" s="6">
        <v>48</v>
      </c>
      <c r="G31" s="5" t="s">
        <v>34</v>
      </c>
      <c r="H31" s="6">
        <v>0.5</v>
      </c>
      <c r="I31" s="6">
        <v>10</v>
      </c>
      <c r="J31" s="14"/>
      <c r="K31" s="4">
        <v>55.7</v>
      </c>
      <c r="L31" s="6">
        <v>44</v>
      </c>
      <c r="M31" s="5" t="s">
        <v>34</v>
      </c>
      <c r="N31" s="5">
        <v>0.5</v>
      </c>
      <c r="O31" s="11">
        <v>6</v>
      </c>
      <c r="P31" s="6" t="s">
        <v>42</v>
      </c>
      <c r="Q31" s="77">
        <v>1030.376471596556</v>
      </c>
      <c r="R31" s="49">
        <f t="shared" si="1"/>
        <v>13.333333333333332</v>
      </c>
      <c r="S31" s="50">
        <f t="shared" si="1"/>
        <v>11.666666666666666</v>
      </c>
      <c r="T31" s="50">
        <f t="shared" si="1"/>
        <v>8.8888888888888893</v>
      </c>
      <c r="U31" s="51">
        <f t="shared" si="2"/>
        <v>0</v>
      </c>
      <c r="V31" s="50">
        <f t="shared" si="3"/>
        <v>13.166666666666668</v>
      </c>
      <c r="W31" s="14">
        <f t="shared" si="3"/>
        <v>6.6666666666666661</v>
      </c>
    </row>
    <row r="32" spans="2:23" x14ac:dyDescent="0.25">
      <c r="B32" s="4">
        <v>24</v>
      </c>
      <c r="C32" s="33">
        <v>30.283999999999999</v>
      </c>
      <c r="D32" s="5">
        <v>57</v>
      </c>
      <c r="E32" s="4">
        <v>56</v>
      </c>
      <c r="F32" s="6">
        <v>53.6</v>
      </c>
      <c r="G32" s="5" t="s">
        <v>34</v>
      </c>
      <c r="H32" s="6">
        <v>1.5</v>
      </c>
      <c r="I32" s="6">
        <v>10</v>
      </c>
      <c r="J32" s="14">
        <v>0.04</v>
      </c>
      <c r="K32" s="4">
        <v>58</v>
      </c>
      <c r="L32" s="6">
        <v>51.7</v>
      </c>
      <c r="M32" s="5" t="s">
        <v>60</v>
      </c>
      <c r="N32" s="5">
        <v>1</v>
      </c>
      <c r="O32" s="11">
        <v>8</v>
      </c>
      <c r="P32" s="6" t="s">
        <v>103</v>
      </c>
      <c r="Q32" s="77">
        <v>1024.75506645359</v>
      </c>
      <c r="R32" s="49">
        <f t="shared" si="1"/>
        <v>13.888888888888889</v>
      </c>
      <c r="S32" s="50">
        <f t="shared" si="1"/>
        <v>13.333333333333332</v>
      </c>
      <c r="T32" s="50">
        <f t="shared" si="1"/>
        <v>12</v>
      </c>
      <c r="U32" s="51">
        <f t="shared" si="2"/>
        <v>0.1016</v>
      </c>
      <c r="V32" s="50">
        <f t="shared" si="3"/>
        <v>14.444444444444445</v>
      </c>
      <c r="W32" s="14">
        <f t="shared" si="3"/>
        <v>10.944444444444446</v>
      </c>
    </row>
    <row r="33" spans="2:23" x14ac:dyDescent="0.25">
      <c r="B33" s="4">
        <v>25</v>
      </c>
      <c r="C33" s="33">
        <v>30.308</v>
      </c>
      <c r="D33" s="5">
        <v>57</v>
      </c>
      <c r="E33" s="4">
        <v>52.5</v>
      </c>
      <c r="F33" s="6">
        <v>46</v>
      </c>
      <c r="G33" s="5" t="s">
        <v>52</v>
      </c>
      <c r="H33" s="6">
        <v>1.5</v>
      </c>
      <c r="I33" s="6">
        <v>1</v>
      </c>
      <c r="J33" s="14"/>
      <c r="K33" s="4">
        <v>55.4</v>
      </c>
      <c r="L33" s="6">
        <v>46.2</v>
      </c>
      <c r="M33" s="5"/>
      <c r="N33" s="5">
        <v>0</v>
      </c>
      <c r="O33" s="11">
        <v>4</v>
      </c>
      <c r="P33" s="6" t="s">
        <v>42</v>
      </c>
      <c r="Q33" s="77">
        <v>1025.5677997272719</v>
      </c>
      <c r="R33" s="49">
        <f t="shared" si="1"/>
        <v>13.888888888888889</v>
      </c>
      <c r="S33" s="50">
        <f t="shared" si="1"/>
        <v>11.388888888888889</v>
      </c>
      <c r="T33" s="50">
        <f t="shared" si="1"/>
        <v>7.7777777777777777</v>
      </c>
      <c r="U33" s="51">
        <f t="shared" si="2"/>
        <v>0</v>
      </c>
      <c r="V33" s="50">
        <f t="shared" si="3"/>
        <v>12.999999999999998</v>
      </c>
      <c r="W33" s="14">
        <f t="shared" si="3"/>
        <v>7.8888888888888902</v>
      </c>
    </row>
    <row r="34" spans="2:23" x14ac:dyDescent="0.25">
      <c r="B34" s="4">
        <v>26</v>
      </c>
      <c r="C34" s="33">
        <v>30.03</v>
      </c>
      <c r="D34" s="5">
        <v>57</v>
      </c>
      <c r="E34" s="4">
        <v>51.8</v>
      </c>
      <c r="F34" s="6">
        <v>46</v>
      </c>
      <c r="G34" s="5" t="s">
        <v>57</v>
      </c>
      <c r="H34" s="6">
        <v>3</v>
      </c>
      <c r="I34" s="6">
        <v>3</v>
      </c>
      <c r="J34" s="14">
        <v>0.3</v>
      </c>
      <c r="K34" s="4">
        <v>53.2</v>
      </c>
      <c r="L34" s="6">
        <v>41.5</v>
      </c>
      <c r="M34" s="5" t="s">
        <v>57</v>
      </c>
      <c r="N34" s="5">
        <v>4</v>
      </c>
      <c r="O34" s="11">
        <v>7</v>
      </c>
      <c r="P34" s="6" t="s">
        <v>49</v>
      </c>
      <c r="Q34" s="77">
        <v>1016.1536393071241</v>
      </c>
      <c r="R34" s="49">
        <f t="shared" si="1"/>
        <v>13.888888888888889</v>
      </c>
      <c r="S34" s="50">
        <f t="shared" si="1"/>
        <v>10.999999999999998</v>
      </c>
      <c r="T34" s="50">
        <f t="shared" si="1"/>
        <v>7.7777777777777777</v>
      </c>
      <c r="U34" s="51">
        <f t="shared" si="2"/>
        <v>0.76200000000000001</v>
      </c>
      <c r="V34" s="50">
        <f t="shared" si="3"/>
        <v>11.777777777777779</v>
      </c>
      <c r="W34" s="14">
        <f t="shared" si="3"/>
        <v>5.2777777777777777</v>
      </c>
    </row>
    <row r="35" spans="2:23" x14ac:dyDescent="0.25">
      <c r="B35" s="4">
        <v>27</v>
      </c>
      <c r="C35" s="33">
        <v>29.904</v>
      </c>
      <c r="D35" s="5">
        <v>55</v>
      </c>
      <c r="E35" s="4">
        <v>45</v>
      </c>
      <c r="F35" s="6">
        <v>41.4</v>
      </c>
      <c r="G35" s="5" t="s">
        <v>57</v>
      </c>
      <c r="H35" s="6">
        <v>3</v>
      </c>
      <c r="I35" s="6">
        <v>10</v>
      </c>
      <c r="J35" s="14">
        <v>0.16</v>
      </c>
      <c r="K35" s="4">
        <v>47.4</v>
      </c>
      <c r="L35" s="6">
        <v>39.700000000000003</v>
      </c>
      <c r="M35" s="5" t="s">
        <v>57</v>
      </c>
      <c r="N35" s="5">
        <v>2</v>
      </c>
      <c r="O35" s="11">
        <v>6</v>
      </c>
      <c r="P35" s="6" t="s">
        <v>104</v>
      </c>
      <c r="Q35" s="77">
        <v>1011.8867896202942</v>
      </c>
      <c r="R35" s="49">
        <f t="shared" si="1"/>
        <v>12.777777777777777</v>
      </c>
      <c r="S35" s="50">
        <f t="shared" si="1"/>
        <v>7.2222222222222223</v>
      </c>
      <c r="T35" s="50">
        <f t="shared" si="1"/>
        <v>5.2222222222222214</v>
      </c>
      <c r="U35" s="51">
        <f t="shared" si="2"/>
        <v>0.40639999999999998</v>
      </c>
      <c r="V35" s="50">
        <f t="shared" si="3"/>
        <v>8.5555555555555554</v>
      </c>
      <c r="W35" s="14">
        <f t="shared" si="3"/>
        <v>4.2777777777777795</v>
      </c>
    </row>
    <row r="36" spans="2:23" x14ac:dyDescent="0.25">
      <c r="B36" s="4">
        <v>28</v>
      </c>
      <c r="C36" s="33">
        <v>29.896000000000001</v>
      </c>
      <c r="D36" s="5">
        <v>54</v>
      </c>
      <c r="E36" s="4">
        <v>44</v>
      </c>
      <c r="F36" s="6">
        <v>40.6</v>
      </c>
      <c r="G36" s="5" t="s">
        <v>57</v>
      </c>
      <c r="H36" s="6">
        <v>3</v>
      </c>
      <c r="I36" s="6">
        <v>7</v>
      </c>
      <c r="J36" s="14">
        <v>7.0000000000000007E-2</v>
      </c>
      <c r="K36" s="4">
        <v>46.8</v>
      </c>
      <c r="L36" s="6">
        <v>40</v>
      </c>
      <c r="M36" s="5" t="s">
        <v>52</v>
      </c>
      <c r="N36" s="5">
        <v>3</v>
      </c>
      <c r="O36" s="11">
        <v>5</v>
      </c>
      <c r="P36" s="6" t="s">
        <v>105</v>
      </c>
      <c r="Q36" s="77">
        <v>1011.6158785290671</v>
      </c>
      <c r="R36" s="49">
        <f t="shared" si="1"/>
        <v>12.222222222222221</v>
      </c>
      <c r="S36" s="50">
        <f t="shared" si="1"/>
        <v>6.6666666666666661</v>
      </c>
      <c r="T36" s="50">
        <f t="shared" si="1"/>
        <v>4.7777777777777786</v>
      </c>
      <c r="U36" s="51">
        <f t="shared" si="2"/>
        <v>0.17780000000000001</v>
      </c>
      <c r="V36" s="50">
        <f t="shared" si="3"/>
        <v>8.2222222222222197</v>
      </c>
      <c r="W36" s="14">
        <f t="shared" si="3"/>
        <v>4.4444444444444446</v>
      </c>
    </row>
    <row r="37" spans="2:23" x14ac:dyDescent="0.25">
      <c r="B37" s="4">
        <v>29</v>
      </c>
      <c r="C37" s="33">
        <v>30.173999999999999</v>
      </c>
      <c r="D37" s="5">
        <v>53</v>
      </c>
      <c r="E37" s="4">
        <v>46</v>
      </c>
      <c r="F37" s="6">
        <v>41</v>
      </c>
      <c r="G37" s="5" t="s">
        <v>52</v>
      </c>
      <c r="H37" s="6">
        <v>4</v>
      </c>
      <c r="I37" s="6">
        <v>3</v>
      </c>
      <c r="J37" s="14"/>
      <c r="K37" s="4">
        <v>50</v>
      </c>
      <c r="L37" s="6">
        <v>37.5</v>
      </c>
      <c r="M37" s="5"/>
      <c r="N37" s="5">
        <v>0</v>
      </c>
      <c r="O37" s="11">
        <v>4</v>
      </c>
      <c r="P37" s="6" t="s">
        <v>35</v>
      </c>
      <c r="Q37" s="77">
        <v>1021.0300389492149</v>
      </c>
      <c r="R37" s="49">
        <f t="shared" si="1"/>
        <v>11.666666666666666</v>
      </c>
      <c r="S37" s="50">
        <f t="shared" si="1"/>
        <v>7.7777777777777777</v>
      </c>
      <c r="T37" s="50">
        <f t="shared" si="1"/>
        <v>5</v>
      </c>
      <c r="U37" s="51">
        <f t="shared" si="2"/>
        <v>0</v>
      </c>
      <c r="V37" s="50">
        <f t="shared" si="3"/>
        <v>10</v>
      </c>
      <c r="W37" s="14">
        <f t="shared" si="3"/>
        <v>3.0555555555555554</v>
      </c>
    </row>
    <row r="38" spans="2:23" x14ac:dyDescent="0.25">
      <c r="B38" s="4">
        <v>30</v>
      </c>
      <c r="C38" s="33">
        <v>30.044</v>
      </c>
      <c r="D38" s="5">
        <v>53</v>
      </c>
      <c r="E38" s="4">
        <v>46</v>
      </c>
      <c r="F38" s="6">
        <v>45.3</v>
      </c>
      <c r="G38" s="5" t="s">
        <v>33</v>
      </c>
      <c r="H38" s="6">
        <v>3</v>
      </c>
      <c r="I38" s="6">
        <v>10</v>
      </c>
      <c r="J38" s="14">
        <v>0.69</v>
      </c>
      <c r="K38" s="4">
        <v>52.4</v>
      </c>
      <c r="L38" s="6">
        <v>37</v>
      </c>
      <c r="M38" s="5" t="s">
        <v>60</v>
      </c>
      <c r="N38" s="5">
        <v>1.5</v>
      </c>
      <c r="O38" s="11">
        <v>8</v>
      </c>
      <c r="P38" s="6" t="s">
        <v>106</v>
      </c>
      <c r="Q38" s="77">
        <v>1015.6118171246693</v>
      </c>
      <c r="R38" s="49">
        <f t="shared" si="1"/>
        <v>11.666666666666666</v>
      </c>
      <c r="S38" s="50">
        <f t="shared" si="1"/>
        <v>7.7777777777777777</v>
      </c>
      <c r="T38" s="50">
        <f t="shared" si="1"/>
        <v>7.3888888888888875</v>
      </c>
      <c r="U38" s="51">
        <f t="shared" si="2"/>
        <v>1.7525999999999999</v>
      </c>
      <c r="V38" s="50">
        <f t="shared" si="3"/>
        <v>11.333333333333332</v>
      </c>
      <c r="W38" s="14">
        <f t="shared" si="3"/>
        <v>2.7777777777777777</v>
      </c>
    </row>
    <row r="39" spans="2:23" x14ac:dyDescent="0.25">
      <c r="B39" s="4">
        <v>31</v>
      </c>
      <c r="C39" s="33">
        <v>30.33</v>
      </c>
      <c r="D39" s="5">
        <v>53</v>
      </c>
      <c r="E39" s="4">
        <v>44.2</v>
      </c>
      <c r="F39" s="6">
        <v>43</v>
      </c>
      <c r="G39" s="5" t="s">
        <v>33</v>
      </c>
      <c r="H39" s="6">
        <v>0.5</v>
      </c>
      <c r="I39" s="6">
        <v>3</v>
      </c>
      <c r="J39" s="14"/>
      <c r="K39" s="4">
        <v>52.6</v>
      </c>
      <c r="L39" s="6">
        <v>34</v>
      </c>
      <c r="M39" s="5"/>
      <c r="N39" s="5">
        <v>0</v>
      </c>
      <c r="O39" s="11">
        <v>6</v>
      </c>
      <c r="P39" s="6" t="s">
        <v>42</v>
      </c>
      <c r="Q39" s="77">
        <v>1026.3128052281468</v>
      </c>
      <c r="R39" s="49">
        <f t="shared" si="1"/>
        <v>11.666666666666666</v>
      </c>
      <c r="S39" s="50">
        <f t="shared" si="1"/>
        <v>6.7777777777777795</v>
      </c>
      <c r="T39" s="50">
        <f t="shared" si="1"/>
        <v>6.1111111111111107</v>
      </c>
      <c r="U39" s="51">
        <f t="shared" si="2"/>
        <v>0</v>
      </c>
      <c r="V39" s="50">
        <f t="shared" si="3"/>
        <v>11.444444444444445</v>
      </c>
      <c r="W39" s="14">
        <f t="shared" si="3"/>
        <v>1.1111111111111112</v>
      </c>
    </row>
    <row r="40" spans="2:23" x14ac:dyDescent="0.25">
      <c r="B40" s="1" t="s">
        <v>15</v>
      </c>
      <c r="C40" s="12">
        <f t="shared" ref="C40:O40" si="4">SUM(C9:C39)</f>
        <v>933.64800000000002</v>
      </c>
      <c r="D40" s="36">
        <f t="shared" si="4"/>
        <v>1842</v>
      </c>
      <c r="E40" s="36">
        <f t="shared" ref="E40" si="5">SUM(E9:E39)</f>
        <v>1705.1999999999998</v>
      </c>
      <c r="F40" s="36">
        <f t="shared" si="4"/>
        <v>1592.1</v>
      </c>
      <c r="G40" s="36"/>
      <c r="H40" s="36">
        <f t="shared" si="4"/>
        <v>62</v>
      </c>
      <c r="I40" s="36">
        <f t="shared" si="4"/>
        <v>205</v>
      </c>
      <c r="J40" s="35">
        <f t="shared" si="4"/>
        <v>3.16</v>
      </c>
      <c r="K40" s="36">
        <f t="shared" si="4"/>
        <v>1847.7000000000005</v>
      </c>
      <c r="L40" s="36">
        <f t="shared" si="4"/>
        <v>1490.9000000000003</v>
      </c>
      <c r="M40" s="12"/>
      <c r="N40" s="36">
        <f t="shared" si="4"/>
        <v>40.5</v>
      </c>
      <c r="O40" s="37">
        <f t="shared" si="4"/>
        <v>197</v>
      </c>
      <c r="P40" s="3"/>
      <c r="Q40" s="36">
        <f>SUM(Q9:Q39)</f>
        <v>31591.788945173204</v>
      </c>
      <c r="R40" s="37"/>
      <c r="S40" s="47"/>
      <c r="T40" s="47"/>
      <c r="U40" s="48">
        <f t="shared" si="2"/>
        <v>8.0264000000000006</v>
      </c>
      <c r="V40" s="47"/>
      <c r="W40" s="13"/>
    </row>
    <row r="41" spans="2:23" x14ac:dyDescent="0.25">
      <c r="B41" s="7" t="s">
        <v>16</v>
      </c>
      <c r="C41" s="15">
        <f>C40/31</f>
        <v>30.117677419354841</v>
      </c>
      <c r="D41" s="38">
        <f t="shared" ref="D41:O41" si="6">D40/31</f>
        <v>59.41935483870968</v>
      </c>
      <c r="E41" s="38">
        <f t="shared" ref="E41" si="7">E40/31</f>
        <v>55.00645161290322</v>
      </c>
      <c r="F41" s="38">
        <f t="shared" si="6"/>
        <v>51.358064516129026</v>
      </c>
      <c r="G41" s="38"/>
      <c r="H41" s="38">
        <f t="shared" si="6"/>
        <v>2</v>
      </c>
      <c r="I41" s="38">
        <f t="shared" si="6"/>
        <v>6.612903225806452</v>
      </c>
      <c r="J41" s="38">
        <f t="shared" si="6"/>
        <v>0.10193548387096775</v>
      </c>
      <c r="K41" s="38">
        <f t="shared" si="6"/>
        <v>59.603225806451626</v>
      </c>
      <c r="L41" s="38">
        <f t="shared" si="6"/>
        <v>48.093548387096781</v>
      </c>
      <c r="M41" s="15"/>
      <c r="N41" s="38">
        <f t="shared" si="6"/>
        <v>1.3064516129032258</v>
      </c>
      <c r="O41" s="39">
        <f t="shared" si="6"/>
        <v>6.354838709677419</v>
      </c>
      <c r="P41" s="9"/>
      <c r="Q41" s="38">
        <f>AVERAGE(Q9:Q39)</f>
        <v>1019.0899659733292</v>
      </c>
      <c r="R41" s="39">
        <f t="shared" si="1"/>
        <v>15.232974910394265</v>
      </c>
      <c r="S41" s="52">
        <f t="shared" si="1"/>
        <v>12.781362007168456</v>
      </c>
      <c r="T41" s="52">
        <f t="shared" si="1"/>
        <v>10.754480286738348</v>
      </c>
      <c r="U41" s="53">
        <f t="shared" si="2"/>
        <v>0.25891612903225808</v>
      </c>
      <c r="V41" s="52">
        <f t="shared" si="3"/>
        <v>15.33512544802868</v>
      </c>
      <c r="W41" s="54">
        <f t="shared" si="3"/>
        <v>8.9408602150537675</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3.5</v>
      </c>
      <c r="D45" s="5">
        <v>1.5</v>
      </c>
      <c r="E45" s="5"/>
      <c r="F45" s="5">
        <v>3</v>
      </c>
      <c r="G45" s="5">
        <v>5</v>
      </c>
      <c r="H45" s="5">
        <v>5</v>
      </c>
      <c r="I45" s="5">
        <v>6</v>
      </c>
      <c r="J45" s="5">
        <v>4</v>
      </c>
      <c r="K45" s="6"/>
    </row>
    <row r="46" spans="2:23" ht="30" x14ac:dyDescent="0.25">
      <c r="B46" s="24" t="s">
        <v>28</v>
      </c>
      <c r="C46" s="7">
        <v>18.5</v>
      </c>
      <c r="D46" s="8">
        <v>4</v>
      </c>
      <c r="E46" s="8"/>
      <c r="F46" s="8">
        <v>7.5</v>
      </c>
      <c r="G46" s="8">
        <v>13.5</v>
      </c>
      <c r="H46" s="8">
        <v>20.5</v>
      </c>
      <c r="I46" s="8">
        <v>17.5</v>
      </c>
      <c r="J46" s="8">
        <v>21</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38" priority="13">
      <formula>C9&gt;31</formula>
    </cfRule>
  </conditionalFormatting>
  <conditionalFormatting sqref="C9:C39">
    <cfRule type="expression" dxfId="37" priority="12">
      <formula>C9&lt;29</formula>
    </cfRule>
  </conditionalFormatting>
  <conditionalFormatting sqref="D9:D39">
    <cfRule type="expression" dxfId="36" priority="10">
      <formula>D9&lt;40</formula>
    </cfRule>
    <cfRule type="expression" dxfId="35" priority="11">
      <formula>D9&gt;70</formula>
    </cfRule>
  </conditionalFormatting>
  <conditionalFormatting sqref="F9:F39">
    <cfRule type="expression" dxfId="34" priority="9">
      <formula>F9&gt;E9</formula>
    </cfRule>
  </conditionalFormatting>
  <conditionalFormatting sqref="I9:I39">
    <cfRule type="cellIs" dxfId="33" priority="8" operator="greaterThan">
      <formula>10</formula>
    </cfRule>
  </conditionalFormatting>
  <conditionalFormatting sqref="J9:J39">
    <cfRule type="cellIs" dxfId="32" priority="7" operator="greaterThanOrEqual">
      <formula>5</formula>
    </cfRule>
  </conditionalFormatting>
  <conditionalFormatting sqref="K9:K39">
    <cfRule type="cellIs" dxfId="31" priority="5" operator="lessThan">
      <formula>35</formula>
    </cfRule>
    <cfRule type="cellIs" dxfId="30" priority="6" operator="greaterThanOrEqual">
      <formula>85</formula>
    </cfRule>
  </conditionalFormatting>
  <conditionalFormatting sqref="L9:L39">
    <cfRule type="cellIs" dxfId="29" priority="3" operator="notBetween">
      <formula>70</formula>
      <formula>20</formula>
    </cfRule>
    <cfRule type="expression" dxfId="28" priority="4">
      <formula>L9&gt;K9</formula>
    </cfRule>
  </conditionalFormatting>
  <conditionalFormatting sqref="O9:O39">
    <cfRule type="cellIs" dxfId="27" priority="2" operator="greaterThan">
      <formula>10</formula>
    </cfRule>
  </conditionalFormatting>
  <conditionalFormatting sqref="P9:P39">
    <cfRule type="containsBlanks" dxfId="26" priority="1">
      <formula>LEN(TRIM(P9))=0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C6F-C37A-468A-A4B7-CBE8DE32D058}">
  <dimension ref="A1:W45"/>
  <sheetViews>
    <sheetView topLeftCell="G7"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ht="15" customHeight="1"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ht="30" customHeight="1" x14ac:dyDescent="0.25">
      <c r="A8" s="20"/>
      <c r="B8" s="81"/>
      <c r="C8" s="22" t="s">
        <v>127</v>
      </c>
      <c r="D8" s="32" t="s">
        <v>4</v>
      </c>
      <c r="E8" s="29" t="s">
        <v>5</v>
      </c>
      <c r="F8" s="30" t="s">
        <v>6</v>
      </c>
      <c r="G8" s="29" t="s">
        <v>7</v>
      </c>
      <c r="H8" s="30" t="s">
        <v>8</v>
      </c>
      <c r="I8" s="30" t="s">
        <v>9</v>
      </c>
      <c r="J8" s="83"/>
      <c r="K8" s="28" t="s">
        <v>11</v>
      </c>
      <c r="L8" s="30" t="s">
        <v>12</v>
      </c>
      <c r="M8" s="29" t="s">
        <v>7</v>
      </c>
      <c r="N8" s="29" t="s">
        <v>8</v>
      </c>
      <c r="O8" s="31" t="s">
        <v>13</v>
      </c>
      <c r="P8" s="80"/>
      <c r="Q8" s="22" t="s">
        <v>128</v>
      </c>
      <c r="R8" s="43" t="s">
        <v>4</v>
      </c>
      <c r="S8" s="41" t="s">
        <v>5</v>
      </c>
      <c r="T8" s="42" t="s">
        <v>6</v>
      </c>
      <c r="U8" s="83"/>
      <c r="V8" s="40" t="s">
        <v>11</v>
      </c>
      <c r="W8" s="42" t="s">
        <v>12</v>
      </c>
    </row>
    <row r="9" spans="1:23" x14ac:dyDescent="0.25">
      <c r="B9" s="1">
        <v>1</v>
      </c>
      <c r="C9" s="27">
        <v>30.43</v>
      </c>
      <c r="D9" s="1">
        <v>54</v>
      </c>
      <c r="E9" s="1">
        <v>53.9</v>
      </c>
      <c r="F9" s="3">
        <v>50</v>
      </c>
      <c r="G9" s="2" t="s">
        <v>57</v>
      </c>
      <c r="H9" s="3">
        <v>1.5</v>
      </c>
      <c r="I9" s="3">
        <v>2</v>
      </c>
      <c r="J9" s="13"/>
      <c r="K9" s="1">
        <v>57</v>
      </c>
      <c r="L9" s="3">
        <v>47</v>
      </c>
      <c r="M9" s="2" t="s">
        <v>34</v>
      </c>
      <c r="N9" s="2">
        <v>2</v>
      </c>
      <c r="O9" s="10">
        <v>8</v>
      </c>
      <c r="P9" s="3" t="s">
        <v>35</v>
      </c>
      <c r="Q9" s="78">
        <v>1030.2071521645389</v>
      </c>
      <c r="R9" s="37">
        <f>CONVERT(D9,"F","C")</f>
        <v>12.222222222222221</v>
      </c>
      <c r="S9" s="47">
        <f t="shared" ref="S9:T24" si="0">CONVERT(E9,"F","C")</f>
        <v>12.166666666666666</v>
      </c>
      <c r="T9" s="47">
        <f t="shared" si="0"/>
        <v>10</v>
      </c>
      <c r="U9" s="48">
        <f>CONVERT(J9,"in","cm")</f>
        <v>0</v>
      </c>
      <c r="V9" s="47">
        <f>CONVERT(K9,"F","C")</f>
        <v>13.888888888888889</v>
      </c>
      <c r="W9" s="13">
        <f>CONVERT(L9,"F","C")</f>
        <v>8.3333333333333339</v>
      </c>
    </row>
    <row r="10" spans="1:23" x14ac:dyDescent="0.25">
      <c r="B10" s="4">
        <v>2</v>
      </c>
      <c r="C10" s="33">
        <v>30.452000000000002</v>
      </c>
      <c r="D10" s="5">
        <v>55</v>
      </c>
      <c r="E10" s="4">
        <v>54</v>
      </c>
      <c r="F10" s="6">
        <v>52</v>
      </c>
      <c r="G10" s="5" t="s">
        <v>107</v>
      </c>
      <c r="H10" s="6">
        <v>1</v>
      </c>
      <c r="I10" s="6">
        <v>10</v>
      </c>
      <c r="J10" s="14"/>
      <c r="K10" s="4">
        <v>55</v>
      </c>
      <c r="L10" s="6">
        <v>50.5</v>
      </c>
      <c r="M10" s="5" t="s">
        <v>34</v>
      </c>
      <c r="N10" s="5">
        <v>2</v>
      </c>
      <c r="O10" s="11">
        <v>7</v>
      </c>
      <c r="P10" s="6" t="s">
        <v>80</v>
      </c>
      <c r="Q10" s="77">
        <v>1030.952157665414</v>
      </c>
      <c r="R10" s="49">
        <f t="shared" ref="R10:T40" si="1">CONVERT(D10,"F","C")</f>
        <v>12.777777777777777</v>
      </c>
      <c r="S10" s="50">
        <f t="shared" si="0"/>
        <v>12.222222222222221</v>
      </c>
      <c r="T10" s="50">
        <f t="shared" si="0"/>
        <v>11.111111111111111</v>
      </c>
      <c r="U10" s="51">
        <f t="shared" ref="U10:U40" si="2">CONVERT(J10,"in","cm")</f>
        <v>0</v>
      </c>
      <c r="V10" s="50">
        <f t="shared" ref="V10:W40" si="3">CONVERT(K10,"F","C")</f>
        <v>12.777777777777777</v>
      </c>
      <c r="W10" s="14">
        <f t="shared" si="3"/>
        <v>10.277777777777777</v>
      </c>
    </row>
    <row r="11" spans="1:23" x14ac:dyDescent="0.25">
      <c r="B11" s="4">
        <v>3</v>
      </c>
      <c r="C11" s="33">
        <v>30.07</v>
      </c>
      <c r="D11" s="5">
        <v>56</v>
      </c>
      <c r="E11" s="4">
        <v>56</v>
      </c>
      <c r="F11" s="6">
        <v>55</v>
      </c>
      <c r="G11" s="5" t="s">
        <v>34</v>
      </c>
      <c r="H11" s="6">
        <v>3</v>
      </c>
      <c r="I11" s="6">
        <v>10</v>
      </c>
      <c r="J11" s="14">
        <v>7.0000000000000007E-2</v>
      </c>
      <c r="K11" s="4">
        <v>58.4</v>
      </c>
      <c r="L11" s="6">
        <v>51.6</v>
      </c>
      <c r="M11" s="5" t="s">
        <v>34</v>
      </c>
      <c r="N11" s="5">
        <v>2</v>
      </c>
      <c r="O11" s="11">
        <v>8</v>
      </c>
      <c r="P11" s="6" t="s">
        <v>108</v>
      </c>
      <c r="Q11" s="77">
        <v>1018.0161530593116</v>
      </c>
      <c r="R11" s="49">
        <f t="shared" si="1"/>
        <v>13.333333333333332</v>
      </c>
      <c r="S11" s="50">
        <f t="shared" si="0"/>
        <v>13.333333333333332</v>
      </c>
      <c r="T11" s="50">
        <f t="shared" si="0"/>
        <v>12.777777777777777</v>
      </c>
      <c r="U11" s="51">
        <f t="shared" si="2"/>
        <v>0.17780000000000001</v>
      </c>
      <c r="V11" s="50">
        <f t="shared" si="3"/>
        <v>14.666666666666666</v>
      </c>
      <c r="W11" s="14">
        <f t="shared" si="3"/>
        <v>10.888888888888889</v>
      </c>
    </row>
    <row r="12" spans="1:23" x14ac:dyDescent="0.25">
      <c r="B12" s="4">
        <v>4</v>
      </c>
      <c r="C12" s="33">
        <v>29.792000000000002</v>
      </c>
      <c r="D12" s="34">
        <v>57</v>
      </c>
      <c r="E12" s="4">
        <v>56.7</v>
      </c>
      <c r="F12" s="6">
        <v>54.7</v>
      </c>
      <c r="G12" s="5" t="s">
        <v>34</v>
      </c>
      <c r="H12" s="6">
        <v>4</v>
      </c>
      <c r="I12" s="6">
        <v>9</v>
      </c>
      <c r="J12" s="14"/>
      <c r="K12" s="4">
        <v>58</v>
      </c>
      <c r="L12" s="6">
        <v>52</v>
      </c>
      <c r="M12" s="5" t="s">
        <v>57</v>
      </c>
      <c r="N12" s="5">
        <v>4</v>
      </c>
      <c r="O12" s="11">
        <v>8</v>
      </c>
      <c r="P12" s="6" t="s">
        <v>49</v>
      </c>
      <c r="Q12" s="77">
        <v>1008.6019926391635</v>
      </c>
      <c r="R12" s="49">
        <f t="shared" si="1"/>
        <v>13.888888888888889</v>
      </c>
      <c r="S12" s="50">
        <f t="shared" si="0"/>
        <v>13.722222222222223</v>
      </c>
      <c r="T12" s="50">
        <f t="shared" si="0"/>
        <v>12.611111111111112</v>
      </c>
      <c r="U12" s="51">
        <f t="shared" si="2"/>
        <v>0</v>
      </c>
      <c r="V12" s="50">
        <f t="shared" si="3"/>
        <v>14.444444444444445</v>
      </c>
      <c r="W12" s="14">
        <f t="shared" si="3"/>
        <v>11.111111111111111</v>
      </c>
    </row>
    <row r="13" spans="1:23" x14ac:dyDescent="0.25">
      <c r="B13" s="4">
        <v>5</v>
      </c>
      <c r="C13" s="33">
        <v>29.89</v>
      </c>
      <c r="D13" s="34">
        <v>56</v>
      </c>
      <c r="E13" s="4">
        <v>52.7</v>
      </c>
      <c r="F13" s="6">
        <v>50</v>
      </c>
      <c r="G13" s="5" t="s">
        <v>34</v>
      </c>
      <c r="H13" s="6">
        <v>1.5</v>
      </c>
      <c r="I13" s="6">
        <v>9</v>
      </c>
      <c r="J13" s="14">
        <v>0.24</v>
      </c>
      <c r="K13" s="4">
        <v>55.8</v>
      </c>
      <c r="L13" s="6">
        <v>50.1</v>
      </c>
      <c r="M13" s="5" t="s">
        <v>109</v>
      </c>
      <c r="N13" s="5">
        <v>4</v>
      </c>
      <c r="O13" s="11">
        <v>8</v>
      </c>
      <c r="P13" s="6" t="s">
        <v>49</v>
      </c>
      <c r="Q13" s="77">
        <v>1011.9206535066978</v>
      </c>
      <c r="R13" s="49">
        <f t="shared" si="1"/>
        <v>13.333333333333332</v>
      </c>
      <c r="S13" s="50">
        <f t="shared" si="0"/>
        <v>11.500000000000002</v>
      </c>
      <c r="T13" s="50">
        <f t="shared" si="0"/>
        <v>10</v>
      </c>
      <c r="U13" s="51">
        <f t="shared" si="2"/>
        <v>0.60960000000000003</v>
      </c>
      <c r="V13" s="50">
        <f t="shared" si="3"/>
        <v>13.22222222222222</v>
      </c>
      <c r="W13" s="14">
        <f t="shared" si="3"/>
        <v>10.055555555555555</v>
      </c>
    </row>
    <row r="14" spans="1:23" x14ac:dyDescent="0.25">
      <c r="B14" s="4">
        <v>6</v>
      </c>
      <c r="C14" s="33">
        <v>29.7</v>
      </c>
      <c r="D14" s="5">
        <v>57</v>
      </c>
      <c r="E14" s="4">
        <v>53.7</v>
      </c>
      <c r="F14" s="6">
        <v>52.7</v>
      </c>
      <c r="G14" s="5" t="s">
        <v>34</v>
      </c>
      <c r="H14" s="6">
        <v>2</v>
      </c>
      <c r="I14" s="6">
        <v>10</v>
      </c>
      <c r="J14" s="14">
        <v>0.14000000000000001</v>
      </c>
      <c r="K14" s="4">
        <v>55.7</v>
      </c>
      <c r="L14" s="6">
        <v>44</v>
      </c>
      <c r="M14" s="5" t="s">
        <v>34</v>
      </c>
      <c r="N14" s="5">
        <v>0.5</v>
      </c>
      <c r="O14" s="11">
        <v>8</v>
      </c>
      <c r="P14" s="6" t="s">
        <v>110</v>
      </c>
      <c r="Q14" s="77">
        <v>1005.4865150900498</v>
      </c>
      <c r="R14" s="49">
        <f t="shared" si="1"/>
        <v>13.888888888888889</v>
      </c>
      <c r="S14" s="50">
        <f t="shared" si="0"/>
        <v>12.055555555555557</v>
      </c>
      <c r="T14" s="50">
        <f t="shared" si="0"/>
        <v>11.500000000000002</v>
      </c>
      <c r="U14" s="51">
        <f t="shared" si="2"/>
        <v>0.35560000000000003</v>
      </c>
      <c r="V14" s="50">
        <f t="shared" si="3"/>
        <v>13.166666666666668</v>
      </c>
      <c r="W14" s="14">
        <f t="shared" si="3"/>
        <v>6.6666666666666661</v>
      </c>
    </row>
    <row r="15" spans="1:23" x14ac:dyDescent="0.25">
      <c r="B15" s="4">
        <v>7</v>
      </c>
      <c r="C15" s="33">
        <v>30.08</v>
      </c>
      <c r="D15" s="5">
        <v>56</v>
      </c>
      <c r="E15" s="4">
        <v>48</v>
      </c>
      <c r="F15" s="6">
        <v>47</v>
      </c>
      <c r="G15" s="5" t="s">
        <v>34</v>
      </c>
      <c r="H15" s="6">
        <v>1</v>
      </c>
      <c r="I15" s="6">
        <v>10</v>
      </c>
      <c r="J15" s="14">
        <v>0.01</v>
      </c>
      <c r="K15" s="4">
        <v>55.4</v>
      </c>
      <c r="L15" s="6">
        <v>35.799999999999997</v>
      </c>
      <c r="M15" s="5" t="s">
        <v>34</v>
      </c>
      <c r="N15" s="5">
        <v>1.5</v>
      </c>
      <c r="O15" s="11">
        <v>7</v>
      </c>
      <c r="P15" s="6" t="s">
        <v>35</v>
      </c>
      <c r="Q15" s="77">
        <v>1018.3547919233455</v>
      </c>
      <c r="R15" s="49">
        <f t="shared" si="1"/>
        <v>13.333333333333332</v>
      </c>
      <c r="S15" s="50">
        <f t="shared" si="0"/>
        <v>8.8888888888888893</v>
      </c>
      <c r="T15" s="50">
        <f t="shared" si="0"/>
        <v>8.3333333333333339</v>
      </c>
      <c r="U15" s="51">
        <f t="shared" si="2"/>
        <v>2.5399999999999999E-2</v>
      </c>
      <c r="V15" s="50">
        <f t="shared" si="3"/>
        <v>12.999999999999998</v>
      </c>
      <c r="W15" s="14">
        <f t="shared" si="3"/>
        <v>2.1111111111111094</v>
      </c>
    </row>
    <row r="16" spans="1:23" x14ac:dyDescent="0.25">
      <c r="B16" s="4">
        <v>8</v>
      </c>
      <c r="C16" s="33">
        <v>30.02</v>
      </c>
      <c r="D16" s="5">
        <v>56</v>
      </c>
      <c r="E16" s="4">
        <v>53.5</v>
      </c>
      <c r="F16" s="6">
        <v>50.2</v>
      </c>
      <c r="G16" s="5" t="s">
        <v>34</v>
      </c>
      <c r="H16" s="6">
        <v>3</v>
      </c>
      <c r="I16" s="6">
        <v>10</v>
      </c>
      <c r="J16" s="14">
        <v>0.08</v>
      </c>
      <c r="K16" s="4">
        <v>56.4</v>
      </c>
      <c r="L16" s="6">
        <v>49.5</v>
      </c>
      <c r="M16" s="5" t="s">
        <v>34</v>
      </c>
      <c r="N16" s="5">
        <v>1</v>
      </c>
      <c r="O16" s="11">
        <v>9</v>
      </c>
      <c r="P16" s="6" t="s">
        <v>42</v>
      </c>
      <c r="Q16" s="77">
        <v>1016.3229587391409</v>
      </c>
      <c r="R16" s="49">
        <f t="shared" si="1"/>
        <v>13.333333333333332</v>
      </c>
      <c r="S16" s="50">
        <f t="shared" si="0"/>
        <v>11.944444444444445</v>
      </c>
      <c r="T16" s="50">
        <f t="shared" si="0"/>
        <v>10.111111111111112</v>
      </c>
      <c r="U16" s="51">
        <f t="shared" si="2"/>
        <v>0.20319999999999999</v>
      </c>
      <c r="V16" s="50">
        <f t="shared" si="3"/>
        <v>13.555555555555554</v>
      </c>
      <c r="W16" s="14">
        <f t="shared" si="3"/>
        <v>9.7222222222222214</v>
      </c>
    </row>
    <row r="17" spans="2:23" x14ac:dyDescent="0.25">
      <c r="B17" s="4">
        <v>9</v>
      </c>
      <c r="C17" s="33">
        <v>29.99</v>
      </c>
      <c r="D17" s="5">
        <v>56</v>
      </c>
      <c r="E17" s="4">
        <v>54</v>
      </c>
      <c r="F17" s="6">
        <v>53.7</v>
      </c>
      <c r="G17" s="5" t="s">
        <v>34</v>
      </c>
      <c r="H17" s="6">
        <v>2</v>
      </c>
      <c r="I17" s="6">
        <v>10</v>
      </c>
      <c r="J17" s="14">
        <v>0.14000000000000001</v>
      </c>
      <c r="K17" s="4">
        <v>58</v>
      </c>
      <c r="L17" s="6">
        <v>50</v>
      </c>
      <c r="M17" s="5" t="s">
        <v>34</v>
      </c>
      <c r="N17" s="5">
        <v>1.5</v>
      </c>
      <c r="O17" s="11">
        <v>9</v>
      </c>
      <c r="P17" s="6" t="s">
        <v>41</v>
      </c>
      <c r="Q17" s="77">
        <v>1015.3070421470386</v>
      </c>
      <c r="R17" s="49">
        <f t="shared" si="1"/>
        <v>13.333333333333332</v>
      </c>
      <c r="S17" s="50">
        <f t="shared" si="0"/>
        <v>12.222222222222221</v>
      </c>
      <c r="T17" s="50">
        <f t="shared" si="0"/>
        <v>12.055555555555557</v>
      </c>
      <c r="U17" s="51">
        <f t="shared" si="2"/>
        <v>0.35560000000000003</v>
      </c>
      <c r="V17" s="50">
        <f t="shared" si="3"/>
        <v>14.444444444444445</v>
      </c>
      <c r="W17" s="14">
        <f t="shared" si="3"/>
        <v>10</v>
      </c>
    </row>
    <row r="18" spans="2:23" x14ac:dyDescent="0.25">
      <c r="B18" s="4">
        <v>10</v>
      </c>
      <c r="C18" s="33">
        <v>30.102</v>
      </c>
      <c r="D18" s="5">
        <v>56</v>
      </c>
      <c r="E18" s="4">
        <v>48.5</v>
      </c>
      <c r="F18" s="6">
        <v>43</v>
      </c>
      <c r="G18" s="5" t="s">
        <v>57</v>
      </c>
      <c r="H18" s="6">
        <v>1.5</v>
      </c>
      <c r="I18" s="6">
        <v>7</v>
      </c>
      <c r="J18" s="14">
        <v>7.0000000000000007E-2</v>
      </c>
      <c r="K18" s="4">
        <v>51.6</v>
      </c>
      <c r="L18" s="6">
        <v>42.4</v>
      </c>
      <c r="M18" s="5" t="s">
        <v>57</v>
      </c>
      <c r="N18" s="5">
        <v>2</v>
      </c>
      <c r="O18" s="11">
        <v>6</v>
      </c>
      <c r="P18" s="6" t="s">
        <v>41</v>
      </c>
      <c r="Q18" s="77">
        <v>1019.0997974242207</v>
      </c>
      <c r="R18" s="49">
        <f t="shared" si="1"/>
        <v>13.333333333333332</v>
      </c>
      <c r="S18" s="50">
        <f t="shared" si="0"/>
        <v>9.1666666666666661</v>
      </c>
      <c r="T18" s="50">
        <f t="shared" si="0"/>
        <v>6.1111111111111107</v>
      </c>
      <c r="U18" s="51">
        <f t="shared" si="2"/>
        <v>0.17780000000000001</v>
      </c>
      <c r="V18" s="50">
        <f t="shared" si="3"/>
        <v>10.888888888888889</v>
      </c>
      <c r="W18" s="14">
        <f t="shared" si="3"/>
        <v>5.7777777777777768</v>
      </c>
    </row>
    <row r="19" spans="2:23" x14ac:dyDescent="0.25">
      <c r="B19" s="4">
        <v>11</v>
      </c>
      <c r="C19" s="33">
        <v>30.32</v>
      </c>
      <c r="D19" s="5">
        <v>55</v>
      </c>
      <c r="E19" s="4">
        <v>43.6</v>
      </c>
      <c r="F19" s="6">
        <v>39</v>
      </c>
      <c r="G19" s="5" t="s">
        <v>52</v>
      </c>
      <c r="H19" s="6">
        <v>1.5</v>
      </c>
      <c r="I19" s="6">
        <v>0</v>
      </c>
      <c r="J19" s="14"/>
      <c r="K19" s="4">
        <v>48.7</v>
      </c>
      <c r="L19" s="6">
        <v>30.7</v>
      </c>
      <c r="M19" s="5"/>
      <c r="N19" s="5">
        <v>0</v>
      </c>
      <c r="O19" s="11">
        <v>5</v>
      </c>
      <c r="P19" s="6" t="s">
        <v>44</v>
      </c>
      <c r="Q19" s="77">
        <v>1026.4821246601639</v>
      </c>
      <c r="R19" s="49">
        <f t="shared" si="1"/>
        <v>12.777777777777777</v>
      </c>
      <c r="S19" s="50">
        <f t="shared" si="0"/>
        <v>6.4444444444444446</v>
      </c>
      <c r="T19" s="50">
        <f t="shared" si="0"/>
        <v>3.8888888888888888</v>
      </c>
      <c r="U19" s="51">
        <f t="shared" si="2"/>
        <v>0</v>
      </c>
      <c r="V19" s="50">
        <f t="shared" si="3"/>
        <v>9.2777777777777786</v>
      </c>
      <c r="W19" s="14">
        <f t="shared" si="3"/>
        <v>-0.72222222222222265</v>
      </c>
    </row>
    <row r="20" spans="2:23" x14ac:dyDescent="0.25">
      <c r="B20" s="4">
        <v>12</v>
      </c>
      <c r="C20" s="33">
        <v>30.515999999999998</v>
      </c>
      <c r="D20" s="5">
        <v>53</v>
      </c>
      <c r="E20" s="4">
        <v>43</v>
      </c>
      <c r="F20" s="6">
        <v>39</v>
      </c>
      <c r="G20" s="5" t="s">
        <v>33</v>
      </c>
      <c r="H20" s="6">
        <v>1.5</v>
      </c>
      <c r="I20" s="6">
        <v>2</v>
      </c>
      <c r="J20" s="14"/>
      <c r="K20" s="4">
        <v>47.4</v>
      </c>
      <c r="L20" s="6">
        <v>28.2</v>
      </c>
      <c r="M20" s="5" t="s">
        <v>31</v>
      </c>
      <c r="N20" s="5">
        <v>2</v>
      </c>
      <c r="O20" s="11">
        <v>6</v>
      </c>
      <c r="P20" s="6" t="s">
        <v>44</v>
      </c>
      <c r="Q20" s="77">
        <v>1033.1194463952322</v>
      </c>
      <c r="R20" s="49">
        <f t="shared" si="1"/>
        <v>11.666666666666666</v>
      </c>
      <c r="S20" s="50">
        <f t="shared" si="0"/>
        <v>6.1111111111111107</v>
      </c>
      <c r="T20" s="50">
        <f t="shared" si="0"/>
        <v>3.8888888888888888</v>
      </c>
      <c r="U20" s="51">
        <f t="shared" si="2"/>
        <v>0</v>
      </c>
      <c r="V20" s="50">
        <f t="shared" si="3"/>
        <v>8.5555555555555554</v>
      </c>
      <c r="W20" s="14">
        <f t="shared" si="3"/>
        <v>-2.1111111111111116</v>
      </c>
    </row>
    <row r="21" spans="2:23" x14ac:dyDescent="0.25">
      <c r="B21" s="4">
        <v>13</v>
      </c>
      <c r="C21" s="33">
        <v>30.391999999999999</v>
      </c>
      <c r="D21" s="5">
        <v>52</v>
      </c>
      <c r="E21" s="4">
        <v>46.6</v>
      </c>
      <c r="F21" s="6">
        <v>42</v>
      </c>
      <c r="G21" s="5" t="s">
        <v>31</v>
      </c>
      <c r="H21" s="6">
        <v>2</v>
      </c>
      <c r="I21" s="6">
        <v>3</v>
      </c>
      <c r="J21" s="14"/>
      <c r="K21" s="4">
        <v>53.9</v>
      </c>
      <c r="L21" s="6">
        <v>42.4</v>
      </c>
      <c r="M21" s="5" t="s">
        <v>33</v>
      </c>
      <c r="N21" s="5">
        <v>3</v>
      </c>
      <c r="O21" s="11">
        <v>6</v>
      </c>
      <c r="P21" s="6" t="s">
        <v>44</v>
      </c>
      <c r="Q21" s="77">
        <v>1028.9203244812093</v>
      </c>
      <c r="R21" s="49">
        <f t="shared" si="1"/>
        <v>11.111111111111111</v>
      </c>
      <c r="S21" s="50">
        <f t="shared" si="0"/>
        <v>8.1111111111111125</v>
      </c>
      <c r="T21" s="50">
        <f t="shared" si="0"/>
        <v>5.5555555555555554</v>
      </c>
      <c r="U21" s="51">
        <f t="shared" si="2"/>
        <v>0</v>
      </c>
      <c r="V21" s="50">
        <f t="shared" si="3"/>
        <v>12.166666666666666</v>
      </c>
      <c r="W21" s="14">
        <f t="shared" si="3"/>
        <v>5.7777777777777768</v>
      </c>
    </row>
    <row r="22" spans="2:23" x14ac:dyDescent="0.25">
      <c r="B22" s="4">
        <v>14</v>
      </c>
      <c r="C22" s="33">
        <v>30.234000000000002</v>
      </c>
      <c r="D22" s="5">
        <v>54</v>
      </c>
      <c r="E22" s="4">
        <v>55</v>
      </c>
      <c r="F22" s="6">
        <v>53.1</v>
      </c>
      <c r="G22" s="5" t="s">
        <v>107</v>
      </c>
      <c r="H22" s="6">
        <v>3</v>
      </c>
      <c r="I22" s="6">
        <v>10</v>
      </c>
      <c r="J22" s="14">
        <v>0.05</v>
      </c>
      <c r="K22" s="4">
        <v>57.3</v>
      </c>
      <c r="L22" s="6">
        <v>51.7</v>
      </c>
      <c r="M22" s="5" t="s">
        <v>34</v>
      </c>
      <c r="N22" s="5">
        <v>3</v>
      </c>
      <c r="O22" s="11">
        <v>8</v>
      </c>
      <c r="P22" s="6" t="s">
        <v>37</v>
      </c>
      <c r="Q22" s="77">
        <v>1023.5698304294709</v>
      </c>
      <c r="R22" s="49">
        <f t="shared" si="1"/>
        <v>12.222222222222221</v>
      </c>
      <c r="S22" s="50">
        <f t="shared" si="0"/>
        <v>12.777777777777777</v>
      </c>
      <c r="T22" s="50">
        <f t="shared" si="0"/>
        <v>11.722222222222223</v>
      </c>
      <c r="U22" s="51">
        <f t="shared" si="2"/>
        <v>0.127</v>
      </c>
      <c r="V22" s="50">
        <f t="shared" si="3"/>
        <v>14.055555555555554</v>
      </c>
      <c r="W22" s="14">
        <f t="shared" si="3"/>
        <v>10.944444444444446</v>
      </c>
    </row>
    <row r="23" spans="2:23" x14ac:dyDescent="0.25">
      <c r="B23" s="4">
        <v>15</v>
      </c>
      <c r="C23" s="33">
        <v>30.164000000000001</v>
      </c>
      <c r="D23" s="5">
        <v>55</v>
      </c>
      <c r="E23" s="4">
        <v>55</v>
      </c>
      <c r="F23" s="6">
        <v>55</v>
      </c>
      <c r="G23" s="5" t="s">
        <v>33</v>
      </c>
      <c r="H23" s="6">
        <v>1.5</v>
      </c>
      <c r="I23" s="6">
        <v>10</v>
      </c>
      <c r="J23" s="14"/>
      <c r="K23" s="4">
        <v>57</v>
      </c>
      <c r="L23" s="6">
        <v>53.7</v>
      </c>
      <c r="M23" s="5" t="s">
        <v>33</v>
      </c>
      <c r="N23" s="5">
        <v>1.5</v>
      </c>
      <c r="O23" s="11">
        <v>10</v>
      </c>
      <c r="P23" s="6" t="s">
        <v>37</v>
      </c>
      <c r="Q23" s="77">
        <v>1021.1993583812322</v>
      </c>
      <c r="R23" s="49">
        <f t="shared" si="1"/>
        <v>12.777777777777777</v>
      </c>
      <c r="S23" s="50">
        <f t="shared" si="0"/>
        <v>12.777777777777777</v>
      </c>
      <c r="T23" s="50">
        <f t="shared" si="0"/>
        <v>12.777777777777777</v>
      </c>
      <c r="U23" s="51">
        <f t="shared" si="2"/>
        <v>0</v>
      </c>
      <c r="V23" s="50">
        <f t="shared" si="3"/>
        <v>13.888888888888889</v>
      </c>
      <c r="W23" s="14">
        <f t="shared" si="3"/>
        <v>12.055555555555557</v>
      </c>
    </row>
    <row r="24" spans="2:23" x14ac:dyDescent="0.25">
      <c r="B24" s="4">
        <v>16</v>
      </c>
      <c r="C24" s="33">
        <v>30.1</v>
      </c>
      <c r="D24" s="5">
        <v>56</v>
      </c>
      <c r="E24" s="4">
        <v>51.3</v>
      </c>
      <c r="F24" s="6">
        <v>50</v>
      </c>
      <c r="G24" s="5" t="s">
        <v>31</v>
      </c>
      <c r="H24" s="6">
        <v>2</v>
      </c>
      <c r="I24" s="6">
        <v>5</v>
      </c>
      <c r="J24" s="14">
        <v>0.03</v>
      </c>
      <c r="K24" s="4">
        <v>56.6</v>
      </c>
      <c r="L24" s="6">
        <v>48.4</v>
      </c>
      <c r="M24" s="5" t="s">
        <v>33</v>
      </c>
      <c r="N24" s="5">
        <v>0.5</v>
      </c>
      <c r="O24" s="11">
        <v>9</v>
      </c>
      <c r="P24" s="6" t="s">
        <v>35</v>
      </c>
      <c r="Q24" s="77">
        <v>1019.032069651414</v>
      </c>
      <c r="R24" s="49">
        <f t="shared" si="1"/>
        <v>13.333333333333332</v>
      </c>
      <c r="S24" s="50">
        <f t="shared" si="0"/>
        <v>10.72222222222222</v>
      </c>
      <c r="T24" s="50">
        <f t="shared" si="0"/>
        <v>10</v>
      </c>
      <c r="U24" s="51">
        <f t="shared" si="2"/>
        <v>7.6200000000000004E-2</v>
      </c>
      <c r="V24" s="50">
        <f t="shared" si="3"/>
        <v>13.666666666666668</v>
      </c>
      <c r="W24" s="14">
        <f t="shared" si="3"/>
        <v>9.1111111111111107</v>
      </c>
    </row>
    <row r="25" spans="2:23" x14ac:dyDescent="0.25">
      <c r="B25" s="4">
        <v>17</v>
      </c>
      <c r="C25" s="33">
        <v>30.34</v>
      </c>
      <c r="D25" s="5">
        <v>55</v>
      </c>
      <c r="E25" s="4">
        <v>47</v>
      </c>
      <c r="F25" s="6">
        <v>46.3</v>
      </c>
      <c r="G25" s="5" t="s">
        <v>52</v>
      </c>
      <c r="H25" s="6">
        <v>1</v>
      </c>
      <c r="I25" s="6">
        <v>0</v>
      </c>
      <c r="J25" s="14"/>
      <c r="K25" s="4">
        <v>56</v>
      </c>
      <c r="L25" s="6">
        <v>36.1</v>
      </c>
      <c r="M25" s="5" t="s">
        <v>33</v>
      </c>
      <c r="N25" s="5">
        <v>0.5</v>
      </c>
      <c r="O25" s="11">
        <v>7</v>
      </c>
      <c r="P25" s="6" t="s">
        <v>101</v>
      </c>
      <c r="Q25" s="77">
        <v>1027.1594023882319</v>
      </c>
      <c r="R25" s="49">
        <f t="shared" si="1"/>
        <v>12.777777777777777</v>
      </c>
      <c r="S25" s="50">
        <f t="shared" si="1"/>
        <v>8.3333333333333339</v>
      </c>
      <c r="T25" s="50">
        <f t="shared" si="1"/>
        <v>7.9444444444444429</v>
      </c>
      <c r="U25" s="51">
        <f t="shared" si="2"/>
        <v>0</v>
      </c>
      <c r="V25" s="50">
        <f t="shared" si="3"/>
        <v>13.333333333333332</v>
      </c>
      <c r="W25" s="14">
        <f t="shared" si="3"/>
        <v>2.2777777777777786</v>
      </c>
    </row>
    <row r="26" spans="2:23" x14ac:dyDescent="0.25">
      <c r="B26" s="4">
        <v>18</v>
      </c>
      <c r="C26" s="33">
        <v>30.55</v>
      </c>
      <c r="D26" s="5">
        <v>54</v>
      </c>
      <c r="E26" s="4">
        <v>43</v>
      </c>
      <c r="F26" s="6">
        <v>43</v>
      </c>
      <c r="G26" s="5" t="s">
        <v>33</v>
      </c>
      <c r="H26" s="6">
        <v>0.5</v>
      </c>
      <c r="I26" s="6">
        <v>0</v>
      </c>
      <c r="J26" s="14"/>
      <c r="K26" s="4">
        <v>54.4</v>
      </c>
      <c r="L26" s="6">
        <v>32.6</v>
      </c>
      <c r="M26" s="5" t="s">
        <v>34</v>
      </c>
      <c r="N26" s="5">
        <v>0.5</v>
      </c>
      <c r="O26" s="11">
        <v>6</v>
      </c>
      <c r="P26" s="6" t="s">
        <v>101</v>
      </c>
      <c r="Q26" s="77">
        <v>1034.2708185329484</v>
      </c>
      <c r="R26" s="49">
        <f t="shared" si="1"/>
        <v>12.222222222222221</v>
      </c>
      <c r="S26" s="50">
        <f t="shared" si="1"/>
        <v>6.1111111111111107</v>
      </c>
      <c r="T26" s="50">
        <f t="shared" si="1"/>
        <v>6.1111111111111107</v>
      </c>
      <c r="U26" s="51">
        <f t="shared" si="2"/>
        <v>0</v>
      </c>
      <c r="V26" s="50">
        <f t="shared" si="3"/>
        <v>12.444444444444443</v>
      </c>
      <c r="W26" s="14">
        <f t="shared" si="3"/>
        <v>0.33333333333333409</v>
      </c>
    </row>
    <row r="27" spans="2:23" x14ac:dyDescent="0.25">
      <c r="B27" s="4">
        <v>19</v>
      </c>
      <c r="C27" s="33">
        <v>30.51</v>
      </c>
      <c r="D27" s="5">
        <v>53</v>
      </c>
      <c r="E27" s="4">
        <v>41</v>
      </c>
      <c r="F27" s="6">
        <v>40.9</v>
      </c>
      <c r="G27" s="5"/>
      <c r="H27" s="6">
        <v>0</v>
      </c>
      <c r="I27" s="6">
        <v>10</v>
      </c>
      <c r="J27" s="14">
        <v>0.03</v>
      </c>
      <c r="K27" s="4">
        <v>53.6</v>
      </c>
      <c r="L27" s="6">
        <v>32.799999999999997</v>
      </c>
      <c r="M27" s="5" t="s">
        <v>57</v>
      </c>
      <c r="N27" s="5">
        <v>1</v>
      </c>
      <c r="O27" s="11">
        <v>6</v>
      </c>
      <c r="P27" s="6" t="s">
        <v>37</v>
      </c>
      <c r="Q27" s="77">
        <v>1032.9162630768117</v>
      </c>
      <c r="R27" s="49">
        <f t="shared" si="1"/>
        <v>11.666666666666666</v>
      </c>
      <c r="S27" s="50">
        <f t="shared" si="1"/>
        <v>5</v>
      </c>
      <c r="T27" s="50">
        <f t="shared" si="1"/>
        <v>4.9444444444444438</v>
      </c>
      <c r="U27" s="51">
        <f t="shared" si="2"/>
        <v>7.6200000000000004E-2</v>
      </c>
      <c r="V27" s="50">
        <f t="shared" si="3"/>
        <v>12</v>
      </c>
      <c r="W27" s="14">
        <f t="shared" si="3"/>
        <v>0.44444444444444287</v>
      </c>
    </row>
    <row r="28" spans="2:23" x14ac:dyDescent="0.25">
      <c r="B28" s="4">
        <v>20</v>
      </c>
      <c r="C28" s="33">
        <v>30.35</v>
      </c>
      <c r="D28" s="5">
        <v>54</v>
      </c>
      <c r="E28" s="4">
        <v>47</v>
      </c>
      <c r="F28" s="6">
        <v>44</v>
      </c>
      <c r="G28" s="5" t="s">
        <v>52</v>
      </c>
      <c r="H28" s="6">
        <v>2</v>
      </c>
      <c r="I28" s="6">
        <v>10</v>
      </c>
      <c r="J28" s="14">
        <v>0.2</v>
      </c>
      <c r="K28" s="4">
        <v>49.5</v>
      </c>
      <c r="L28" s="6">
        <v>42</v>
      </c>
      <c r="M28" s="5" t="s">
        <v>52</v>
      </c>
      <c r="N28" s="5">
        <v>2</v>
      </c>
      <c r="O28" s="11">
        <v>6</v>
      </c>
      <c r="P28" s="6" t="s">
        <v>111</v>
      </c>
      <c r="Q28" s="77">
        <v>1027.4980412522661</v>
      </c>
      <c r="R28" s="49">
        <f t="shared" si="1"/>
        <v>12.222222222222221</v>
      </c>
      <c r="S28" s="50">
        <f t="shared" si="1"/>
        <v>8.3333333333333339</v>
      </c>
      <c r="T28" s="50">
        <f t="shared" si="1"/>
        <v>6.6666666666666661</v>
      </c>
      <c r="U28" s="51">
        <f t="shared" si="2"/>
        <v>0.50800000000000001</v>
      </c>
      <c r="V28" s="50">
        <f t="shared" si="3"/>
        <v>9.7222222222222214</v>
      </c>
      <c r="W28" s="14">
        <f t="shared" si="3"/>
        <v>5.5555555555555554</v>
      </c>
    </row>
    <row r="29" spans="2:23" x14ac:dyDescent="0.25">
      <c r="B29" s="4">
        <v>21</v>
      </c>
      <c r="C29" s="33">
        <v>30.34</v>
      </c>
      <c r="D29" s="5">
        <v>52</v>
      </c>
      <c r="E29" s="4">
        <v>39.200000000000003</v>
      </c>
      <c r="F29" s="6">
        <v>38</v>
      </c>
      <c r="G29" s="5" t="s">
        <v>33</v>
      </c>
      <c r="H29" s="6">
        <v>0.5</v>
      </c>
      <c r="I29" s="6">
        <v>7</v>
      </c>
      <c r="J29" s="14">
        <v>0.19</v>
      </c>
      <c r="K29" s="4">
        <v>48</v>
      </c>
      <c r="L29" s="6">
        <v>36</v>
      </c>
      <c r="M29" s="5" t="s">
        <v>34</v>
      </c>
      <c r="N29" s="5">
        <v>1.5</v>
      </c>
      <c r="O29" s="11">
        <v>6</v>
      </c>
      <c r="P29" s="6" t="s">
        <v>41</v>
      </c>
      <c r="Q29" s="77">
        <v>1027.1594023882319</v>
      </c>
      <c r="R29" s="49">
        <f t="shared" si="1"/>
        <v>11.111111111111111</v>
      </c>
      <c r="S29" s="50">
        <f t="shared" si="1"/>
        <v>4.0000000000000018</v>
      </c>
      <c r="T29" s="50">
        <f t="shared" si="1"/>
        <v>3.333333333333333</v>
      </c>
      <c r="U29" s="51">
        <f t="shared" si="2"/>
        <v>0.48260000000000003</v>
      </c>
      <c r="V29" s="50">
        <f t="shared" si="3"/>
        <v>8.8888888888888893</v>
      </c>
      <c r="W29" s="14">
        <f t="shared" si="3"/>
        <v>2.2222222222222223</v>
      </c>
    </row>
    <row r="30" spans="2:23" x14ac:dyDescent="0.25">
      <c r="B30" s="4">
        <v>22</v>
      </c>
      <c r="C30" s="33">
        <v>29.364000000000001</v>
      </c>
      <c r="D30" s="5">
        <v>53</v>
      </c>
      <c r="E30" s="4">
        <v>49</v>
      </c>
      <c r="F30" s="6">
        <v>49</v>
      </c>
      <c r="G30" s="5" t="s">
        <v>31</v>
      </c>
      <c r="H30" s="6">
        <v>5</v>
      </c>
      <c r="I30" s="6">
        <v>10</v>
      </c>
      <c r="J30" s="14">
        <v>0.44</v>
      </c>
      <c r="K30" s="4">
        <v>50</v>
      </c>
      <c r="L30" s="6">
        <v>41</v>
      </c>
      <c r="M30" s="5" t="s">
        <v>52</v>
      </c>
      <c r="N30" s="5">
        <v>1</v>
      </c>
      <c r="O30" s="11">
        <v>8</v>
      </c>
      <c r="P30" s="6" t="s">
        <v>36</v>
      </c>
      <c r="Q30" s="77">
        <v>994.10824925850397</v>
      </c>
      <c r="R30" s="49">
        <f t="shared" si="1"/>
        <v>11.666666666666666</v>
      </c>
      <c r="S30" s="50">
        <f t="shared" si="1"/>
        <v>9.4444444444444446</v>
      </c>
      <c r="T30" s="50">
        <f t="shared" si="1"/>
        <v>9.4444444444444446</v>
      </c>
      <c r="U30" s="51">
        <f t="shared" si="2"/>
        <v>1.1175999999999999</v>
      </c>
      <c r="V30" s="50">
        <f t="shared" si="3"/>
        <v>10</v>
      </c>
      <c r="W30" s="14">
        <f t="shared" si="3"/>
        <v>5</v>
      </c>
    </row>
    <row r="31" spans="2:23" x14ac:dyDescent="0.25">
      <c r="B31" s="4">
        <v>23</v>
      </c>
      <c r="C31" s="33">
        <v>29.294</v>
      </c>
      <c r="D31" s="5">
        <v>52</v>
      </c>
      <c r="E31" s="4">
        <v>41.2</v>
      </c>
      <c r="F31" s="6">
        <v>41</v>
      </c>
      <c r="G31" s="5"/>
      <c r="H31" s="6">
        <v>0</v>
      </c>
      <c r="I31" s="6">
        <v>8</v>
      </c>
      <c r="J31" s="14">
        <v>0.42</v>
      </c>
      <c r="K31" s="4">
        <v>47</v>
      </c>
      <c r="L31" s="6">
        <v>38</v>
      </c>
      <c r="M31" s="5" t="s">
        <v>33</v>
      </c>
      <c r="N31" s="5">
        <v>1.5</v>
      </c>
      <c r="O31" s="11">
        <v>7</v>
      </c>
      <c r="P31" s="6" t="s">
        <v>41</v>
      </c>
      <c r="Q31" s="77">
        <v>991.73777721026534</v>
      </c>
      <c r="R31" s="49">
        <f t="shared" si="1"/>
        <v>11.111111111111111</v>
      </c>
      <c r="S31" s="50">
        <f t="shared" si="1"/>
        <v>5.1111111111111125</v>
      </c>
      <c r="T31" s="50">
        <f t="shared" si="1"/>
        <v>5</v>
      </c>
      <c r="U31" s="51">
        <f t="shared" si="2"/>
        <v>1.0668</v>
      </c>
      <c r="V31" s="50">
        <f t="shared" si="3"/>
        <v>8.3333333333333339</v>
      </c>
      <c r="W31" s="14">
        <f t="shared" si="3"/>
        <v>3.333333333333333</v>
      </c>
    </row>
    <row r="32" spans="2:23" x14ac:dyDescent="0.25">
      <c r="B32" s="4">
        <v>24</v>
      </c>
      <c r="C32" s="33">
        <v>29.61</v>
      </c>
      <c r="D32" s="5">
        <v>52</v>
      </c>
      <c r="E32" s="4">
        <v>43.8</v>
      </c>
      <c r="F32" s="6">
        <v>42</v>
      </c>
      <c r="G32" s="5" t="s">
        <v>60</v>
      </c>
      <c r="H32" s="6">
        <v>2</v>
      </c>
      <c r="I32" s="6">
        <v>10</v>
      </c>
      <c r="J32" s="14">
        <v>0.01</v>
      </c>
      <c r="K32" s="4">
        <v>47</v>
      </c>
      <c r="L32" s="6">
        <v>40.1</v>
      </c>
      <c r="M32" s="5" t="s">
        <v>33</v>
      </c>
      <c r="N32" s="5">
        <v>0.5</v>
      </c>
      <c r="O32" s="11">
        <v>6</v>
      </c>
      <c r="P32" s="6" t="s">
        <v>42</v>
      </c>
      <c r="Q32" s="77">
        <v>1002.4387653137429</v>
      </c>
      <c r="R32" s="49">
        <f t="shared" si="1"/>
        <v>11.111111111111111</v>
      </c>
      <c r="S32" s="50">
        <f t="shared" si="1"/>
        <v>6.5555555555555536</v>
      </c>
      <c r="T32" s="50">
        <f t="shared" si="1"/>
        <v>5.5555555555555554</v>
      </c>
      <c r="U32" s="51">
        <f t="shared" si="2"/>
        <v>2.5399999999999999E-2</v>
      </c>
      <c r="V32" s="50">
        <f t="shared" si="3"/>
        <v>8.3333333333333339</v>
      </c>
      <c r="W32" s="14">
        <f t="shared" si="3"/>
        <v>4.5000000000000009</v>
      </c>
    </row>
    <row r="33" spans="2:23" x14ac:dyDescent="0.25">
      <c r="B33" s="4">
        <v>25</v>
      </c>
      <c r="C33" s="33">
        <v>29.98</v>
      </c>
      <c r="D33" s="5">
        <v>51</v>
      </c>
      <c r="E33" s="4">
        <v>43</v>
      </c>
      <c r="F33" s="6">
        <v>41.4</v>
      </c>
      <c r="G33" s="5"/>
      <c r="H33" s="6">
        <v>0</v>
      </c>
      <c r="I33" s="6">
        <v>8</v>
      </c>
      <c r="J33" s="14">
        <v>0.04</v>
      </c>
      <c r="K33" s="4">
        <v>50.4</v>
      </c>
      <c r="L33" s="6">
        <v>39</v>
      </c>
      <c r="M33" s="5" t="s">
        <v>34</v>
      </c>
      <c r="N33" s="5">
        <v>1</v>
      </c>
      <c r="O33" s="11">
        <v>5</v>
      </c>
      <c r="P33" s="6" t="s">
        <v>35</v>
      </c>
      <c r="Q33" s="77">
        <v>1014.9684032830047</v>
      </c>
      <c r="R33" s="49">
        <f t="shared" si="1"/>
        <v>10.555555555555555</v>
      </c>
      <c r="S33" s="50">
        <f t="shared" si="1"/>
        <v>6.1111111111111107</v>
      </c>
      <c r="T33" s="50">
        <f t="shared" si="1"/>
        <v>5.2222222222222214</v>
      </c>
      <c r="U33" s="51">
        <f t="shared" si="2"/>
        <v>0.1016</v>
      </c>
      <c r="V33" s="50">
        <f t="shared" si="3"/>
        <v>10.222222222222221</v>
      </c>
      <c r="W33" s="14">
        <f t="shared" si="3"/>
        <v>3.8888888888888888</v>
      </c>
    </row>
    <row r="34" spans="2:23" x14ac:dyDescent="0.25">
      <c r="B34" s="4">
        <v>26</v>
      </c>
      <c r="C34" s="33">
        <v>29.942</v>
      </c>
      <c r="D34" s="5">
        <v>52</v>
      </c>
      <c r="E34" s="4">
        <v>53</v>
      </c>
      <c r="F34" s="6">
        <v>52.9</v>
      </c>
      <c r="G34" s="5" t="s">
        <v>34</v>
      </c>
      <c r="H34" s="6">
        <v>2</v>
      </c>
      <c r="I34" s="6">
        <v>10</v>
      </c>
      <c r="J34" s="14">
        <v>0.36</v>
      </c>
      <c r="K34" s="4">
        <v>54</v>
      </c>
      <c r="L34" s="6">
        <v>48</v>
      </c>
      <c r="M34" s="5" t="s">
        <v>34</v>
      </c>
      <c r="N34" s="5">
        <v>1.5</v>
      </c>
      <c r="O34" s="11">
        <v>9</v>
      </c>
      <c r="P34" s="6" t="s">
        <v>50</v>
      </c>
      <c r="Q34" s="77">
        <v>1013.6815755996751</v>
      </c>
      <c r="R34" s="49">
        <f t="shared" si="1"/>
        <v>11.111111111111111</v>
      </c>
      <c r="S34" s="50">
        <f t="shared" si="1"/>
        <v>11.666666666666666</v>
      </c>
      <c r="T34" s="50">
        <f t="shared" si="1"/>
        <v>11.611111111111111</v>
      </c>
      <c r="U34" s="51">
        <f t="shared" si="2"/>
        <v>0.91439999999999988</v>
      </c>
      <c r="V34" s="50">
        <f t="shared" si="3"/>
        <v>12.222222222222221</v>
      </c>
      <c r="W34" s="14">
        <f t="shared" si="3"/>
        <v>8.8888888888888893</v>
      </c>
    </row>
    <row r="35" spans="2:23" x14ac:dyDescent="0.25">
      <c r="B35" s="4">
        <v>27</v>
      </c>
      <c r="C35" s="33">
        <v>29.917999999999999</v>
      </c>
      <c r="D35" s="5">
        <v>53</v>
      </c>
      <c r="E35" s="4">
        <v>52.4</v>
      </c>
      <c r="F35" s="6">
        <v>52</v>
      </c>
      <c r="G35" s="5" t="s">
        <v>107</v>
      </c>
      <c r="H35" s="6">
        <v>3</v>
      </c>
      <c r="I35" s="6">
        <v>10</v>
      </c>
      <c r="J35" s="14">
        <v>0.18</v>
      </c>
      <c r="K35" s="4">
        <v>55</v>
      </c>
      <c r="L35" s="6">
        <v>49</v>
      </c>
      <c r="M35" s="5" t="s">
        <v>33</v>
      </c>
      <c r="N35" s="5">
        <v>4</v>
      </c>
      <c r="O35" s="11">
        <v>10</v>
      </c>
      <c r="P35" s="6" t="s">
        <v>36</v>
      </c>
      <c r="Q35" s="77">
        <v>1012.8688423259931</v>
      </c>
      <c r="R35" s="49">
        <f t="shared" si="1"/>
        <v>11.666666666666666</v>
      </c>
      <c r="S35" s="50">
        <f t="shared" si="1"/>
        <v>11.333333333333332</v>
      </c>
      <c r="T35" s="50">
        <f t="shared" si="1"/>
        <v>11.111111111111111</v>
      </c>
      <c r="U35" s="51">
        <f t="shared" si="2"/>
        <v>0.45719999999999994</v>
      </c>
      <c r="V35" s="50">
        <f t="shared" si="3"/>
        <v>12.777777777777777</v>
      </c>
      <c r="W35" s="14">
        <f t="shared" si="3"/>
        <v>9.4444444444444446</v>
      </c>
    </row>
    <row r="36" spans="2:23" x14ac:dyDescent="0.25">
      <c r="B36" s="4">
        <v>28</v>
      </c>
      <c r="C36" s="33">
        <v>29.65</v>
      </c>
      <c r="D36" s="5">
        <v>55</v>
      </c>
      <c r="E36" s="4">
        <v>56.1</v>
      </c>
      <c r="F36" s="6">
        <v>56</v>
      </c>
      <c r="G36" s="5" t="s">
        <v>34</v>
      </c>
      <c r="H36" s="6">
        <v>3</v>
      </c>
      <c r="I36" s="6">
        <v>10</v>
      </c>
      <c r="J36" s="14">
        <v>0.02</v>
      </c>
      <c r="K36" s="4">
        <v>56.7</v>
      </c>
      <c r="L36" s="6">
        <v>48</v>
      </c>
      <c r="M36" s="5" t="s">
        <v>57</v>
      </c>
      <c r="N36" s="5">
        <v>3</v>
      </c>
      <c r="O36" s="11">
        <v>9</v>
      </c>
      <c r="P36" s="6" t="s">
        <v>35</v>
      </c>
      <c r="Q36" s="77">
        <v>1003.7933207698791</v>
      </c>
      <c r="R36" s="49">
        <f t="shared" si="1"/>
        <v>12.777777777777777</v>
      </c>
      <c r="S36" s="50">
        <f t="shared" si="1"/>
        <v>13.388888888888889</v>
      </c>
      <c r="T36" s="50">
        <f t="shared" si="1"/>
        <v>13.333333333333332</v>
      </c>
      <c r="U36" s="51">
        <f t="shared" si="2"/>
        <v>5.0799999999999998E-2</v>
      </c>
      <c r="V36" s="50">
        <f t="shared" si="3"/>
        <v>13.722222222222223</v>
      </c>
      <c r="W36" s="14">
        <f t="shared" si="3"/>
        <v>8.8888888888888893</v>
      </c>
    </row>
    <row r="37" spans="2:23" x14ac:dyDescent="0.25">
      <c r="B37" s="4">
        <v>29</v>
      </c>
      <c r="C37" s="33">
        <v>30.18</v>
      </c>
      <c r="D37" s="5">
        <v>54</v>
      </c>
      <c r="E37" s="4">
        <v>43.4</v>
      </c>
      <c r="F37" s="6">
        <v>41.8</v>
      </c>
      <c r="G37" s="5"/>
      <c r="H37" s="6">
        <v>0</v>
      </c>
      <c r="I37" s="6">
        <v>10</v>
      </c>
      <c r="J37" s="14">
        <v>0.6</v>
      </c>
      <c r="K37" s="4">
        <v>55</v>
      </c>
      <c r="L37" s="6">
        <v>41.6</v>
      </c>
      <c r="M37" s="5" t="s">
        <v>34</v>
      </c>
      <c r="N37" s="5">
        <v>3</v>
      </c>
      <c r="O37" s="11">
        <v>7</v>
      </c>
      <c r="P37" s="6" t="s">
        <v>36</v>
      </c>
      <c r="Q37" s="77">
        <v>1021.7411805636865</v>
      </c>
      <c r="R37" s="49">
        <f t="shared" si="1"/>
        <v>12.222222222222221</v>
      </c>
      <c r="S37" s="50">
        <f t="shared" si="1"/>
        <v>6.3333333333333321</v>
      </c>
      <c r="T37" s="50">
        <f t="shared" si="1"/>
        <v>5.4444444444444429</v>
      </c>
      <c r="U37" s="51">
        <f t="shared" si="2"/>
        <v>1.524</v>
      </c>
      <c r="V37" s="50">
        <f t="shared" si="3"/>
        <v>12.777777777777777</v>
      </c>
      <c r="W37" s="14">
        <f t="shared" si="3"/>
        <v>5.3333333333333339</v>
      </c>
    </row>
    <row r="38" spans="2:23" x14ac:dyDescent="0.25">
      <c r="B38" s="4">
        <v>30</v>
      </c>
      <c r="C38" s="33">
        <v>29.57</v>
      </c>
      <c r="D38" s="5">
        <v>54</v>
      </c>
      <c r="E38" s="4">
        <v>50</v>
      </c>
      <c r="F38" s="6">
        <v>47.5</v>
      </c>
      <c r="G38" s="5" t="s">
        <v>57</v>
      </c>
      <c r="H38" s="6">
        <v>3</v>
      </c>
      <c r="I38" s="6">
        <v>3</v>
      </c>
      <c r="J38" s="14">
        <v>0.14000000000000001</v>
      </c>
      <c r="K38" s="4">
        <v>54.8</v>
      </c>
      <c r="L38" s="6">
        <v>40</v>
      </c>
      <c r="M38" s="5" t="s">
        <v>52</v>
      </c>
      <c r="N38" s="5">
        <v>4</v>
      </c>
      <c r="O38" s="11">
        <v>7</v>
      </c>
      <c r="P38" s="6" t="s">
        <v>49</v>
      </c>
      <c r="Q38" s="77">
        <v>1001.0842098576064</v>
      </c>
      <c r="R38" s="49">
        <f t="shared" si="1"/>
        <v>12.222222222222221</v>
      </c>
      <c r="S38" s="50">
        <f t="shared" si="1"/>
        <v>10</v>
      </c>
      <c r="T38" s="50">
        <f t="shared" si="1"/>
        <v>8.6111111111111107</v>
      </c>
      <c r="U38" s="51">
        <f t="shared" si="2"/>
        <v>0.35560000000000003</v>
      </c>
      <c r="V38" s="50">
        <f t="shared" si="3"/>
        <v>12.666666666666664</v>
      </c>
      <c r="W38" s="14">
        <f t="shared" si="3"/>
        <v>4.4444444444444446</v>
      </c>
    </row>
    <row r="39" spans="2:23" x14ac:dyDescent="0.25">
      <c r="B39" s="1" t="s">
        <v>15</v>
      </c>
      <c r="C39" s="12">
        <f t="shared" ref="C39:O39" si="4">SUM(C8:C38)</f>
        <v>901.85</v>
      </c>
      <c r="D39" s="36">
        <f t="shared" si="4"/>
        <v>1628</v>
      </c>
      <c r="E39" s="36">
        <f t="shared" ref="E39" si="5">SUM(E8:E38)</f>
        <v>1474.6000000000001</v>
      </c>
      <c r="F39" s="36">
        <f t="shared" si="4"/>
        <v>1422.2</v>
      </c>
      <c r="G39" s="36"/>
      <c r="H39" s="36">
        <f t="shared" si="4"/>
        <v>54</v>
      </c>
      <c r="I39" s="36">
        <f t="shared" si="4"/>
        <v>223</v>
      </c>
      <c r="J39" s="35">
        <f t="shared" si="4"/>
        <v>3.46</v>
      </c>
      <c r="K39" s="36">
        <f t="shared" si="4"/>
        <v>1613.6</v>
      </c>
      <c r="L39" s="36">
        <f t="shared" si="4"/>
        <v>1292.1999999999998</v>
      </c>
      <c r="M39" s="12"/>
      <c r="N39" s="36">
        <f t="shared" si="4"/>
        <v>55.5</v>
      </c>
      <c r="O39" s="37">
        <f t="shared" si="4"/>
        <v>221</v>
      </c>
      <c r="P39" s="3"/>
      <c r="Q39" s="37">
        <f>SUM(Q9:Q38)</f>
        <v>30532.018620178493</v>
      </c>
      <c r="R39" s="37"/>
      <c r="S39" s="47"/>
      <c r="T39" s="47"/>
      <c r="U39" s="48">
        <f t="shared" si="2"/>
        <v>8.7884000000000011</v>
      </c>
      <c r="V39" s="47"/>
      <c r="W39" s="13"/>
    </row>
    <row r="40" spans="2:23" x14ac:dyDescent="0.25">
      <c r="B40" s="7" t="s">
        <v>16</v>
      </c>
      <c r="C40" s="15">
        <f>C39/30</f>
        <v>30.061666666666667</v>
      </c>
      <c r="D40" s="38">
        <f>D39/30</f>
        <v>54.266666666666666</v>
      </c>
      <c r="E40" s="38">
        <f>E39/30</f>
        <v>49.153333333333336</v>
      </c>
      <c r="F40" s="38">
        <f>F39/30</f>
        <v>47.406666666666666</v>
      </c>
      <c r="G40" s="38"/>
      <c r="H40" s="38">
        <f>H39/30</f>
        <v>1.8</v>
      </c>
      <c r="I40" s="38">
        <f>I39/30</f>
        <v>7.4333333333333336</v>
      </c>
      <c r="J40" s="38">
        <f>J39/30</f>
        <v>0.11533333333333333</v>
      </c>
      <c r="K40" s="38">
        <f>K39/30</f>
        <v>53.786666666666662</v>
      </c>
      <c r="L40" s="38">
        <f>L39/30</f>
        <v>43.073333333333331</v>
      </c>
      <c r="M40" s="15"/>
      <c r="N40" s="38">
        <f>N39/30</f>
        <v>1.85</v>
      </c>
      <c r="O40" s="39">
        <f>O39/30</f>
        <v>7.3666666666666663</v>
      </c>
      <c r="P40" s="9"/>
      <c r="Q40" s="38">
        <f>AVERAGE(Q9:Q38)</f>
        <v>1017.7339540059497</v>
      </c>
      <c r="R40" s="39">
        <f t="shared" si="1"/>
        <v>12.37037037037037</v>
      </c>
      <c r="S40" s="52">
        <f t="shared" si="1"/>
        <v>9.5296296296296301</v>
      </c>
      <c r="T40" s="52">
        <f t="shared" si="1"/>
        <v>8.5592592592592585</v>
      </c>
      <c r="U40" s="53">
        <f t="shared" si="2"/>
        <v>0.29294666666666663</v>
      </c>
      <c r="V40" s="52">
        <f t="shared" si="3"/>
        <v>12.103703703703701</v>
      </c>
      <c r="W40" s="54">
        <f t="shared" si="3"/>
        <v>6.1518518518518501</v>
      </c>
    </row>
    <row r="42" spans="2:23" x14ac:dyDescent="0.25">
      <c r="B42" s="1"/>
      <c r="C42" s="87" t="s">
        <v>17</v>
      </c>
      <c r="D42" s="88"/>
      <c r="E42" s="88"/>
      <c r="F42" s="88"/>
      <c r="G42" s="88"/>
      <c r="H42" s="88"/>
      <c r="I42" s="88"/>
      <c r="J42" s="88"/>
      <c r="K42" s="89"/>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3</v>
      </c>
      <c r="D44" s="5">
        <v>0.5</v>
      </c>
      <c r="E44" s="5"/>
      <c r="F44" s="5"/>
      <c r="G44" s="5">
        <v>2</v>
      </c>
      <c r="H44" s="5">
        <v>5.5</v>
      </c>
      <c r="I44" s="5">
        <v>13</v>
      </c>
      <c r="J44" s="5">
        <v>3.5</v>
      </c>
      <c r="K44" s="6"/>
    </row>
    <row r="45" spans="2:23" ht="30" x14ac:dyDescent="0.25">
      <c r="B45" s="24" t="s">
        <v>28</v>
      </c>
      <c r="C45" s="7">
        <v>11.5</v>
      </c>
      <c r="D45" s="8">
        <v>2</v>
      </c>
      <c r="E45" s="8"/>
      <c r="F45" s="8"/>
      <c r="G45" s="8">
        <v>11</v>
      </c>
      <c r="H45" s="8">
        <v>15</v>
      </c>
      <c r="I45" s="8">
        <v>54</v>
      </c>
      <c r="J45" s="8">
        <v>16</v>
      </c>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25" priority="13">
      <formula>C9&gt;31</formula>
    </cfRule>
  </conditionalFormatting>
  <conditionalFormatting sqref="C9:C38">
    <cfRule type="expression" dxfId="24" priority="12">
      <formula>C9&lt;29</formula>
    </cfRule>
  </conditionalFormatting>
  <conditionalFormatting sqref="D9:D38">
    <cfRule type="expression" dxfId="23" priority="10">
      <formula>D9&lt;40</formula>
    </cfRule>
    <cfRule type="expression" dxfId="22" priority="11">
      <formula>D9&gt;70</formula>
    </cfRule>
  </conditionalFormatting>
  <conditionalFormatting sqref="F9:F38">
    <cfRule type="expression" dxfId="21" priority="9">
      <formula>F9&gt;E9</formula>
    </cfRule>
  </conditionalFormatting>
  <conditionalFormatting sqref="I9:I38">
    <cfRule type="cellIs" dxfId="20" priority="8" operator="greaterThan">
      <formula>10</formula>
    </cfRule>
  </conditionalFormatting>
  <conditionalFormatting sqref="J9:J38">
    <cfRule type="cellIs" dxfId="19" priority="7" operator="greaterThanOrEqual">
      <formula>5</formula>
    </cfRule>
  </conditionalFormatting>
  <conditionalFormatting sqref="K9:K38">
    <cfRule type="cellIs" dxfId="18" priority="5" operator="lessThan">
      <formula>35</formula>
    </cfRule>
    <cfRule type="cellIs" dxfId="17" priority="6" operator="greaterThanOrEqual">
      <formula>85</formula>
    </cfRule>
  </conditionalFormatting>
  <conditionalFormatting sqref="L9:L38">
    <cfRule type="cellIs" dxfId="16" priority="3" operator="notBetween">
      <formula>70</formula>
      <formula>20</formula>
    </cfRule>
    <cfRule type="expression" dxfId="15" priority="4">
      <formula>L9&gt;K9</formula>
    </cfRule>
  </conditionalFormatting>
  <conditionalFormatting sqref="O9:O38">
    <cfRule type="cellIs" dxfId="14" priority="2" operator="greaterThan">
      <formula>10</formula>
    </cfRule>
  </conditionalFormatting>
  <conditionalFormatting sqref="P9:P38">
    <cfRule type="containsBlanks" dxfId="13" priority="1">
      <formula>LEN(TRIM(P9))=0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C949-3710-4FDC-9270-12357607C7BD}">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127</v>
      </c>
      <c r="D8" s="32" t="s">
        <v>4</v>
      </c>
      <c r="E8" s="29" t="s">
        <v>5</v>
      </c>
      <c r="F8" s="30" t="s">
        <v>6</v>
      </c>
      <c r="G8" s="29" t="s">
        <v>7</v>
      </c>
      <c r="H8" s="30" t="s">
        <v>8</v>
      </c>
      <c r="I8" s="30" t="s">
        <v>9</v>
      </c>
      <c r="J8" s="83"/>
      <c r="K8" s="28" t="s">
        <v>11</v>
      </c>
      <c r="L8" s="30" t="s">
        <v>12</v>
      </c>
      <c r="M8" s="29" t="s">
        <v>7</v>
      </c>
      <c r="N8" s="29" t="s">
        <v>8</v>
      </c>
      <c r="O8" s="31" t="s">
        <v>13</v>
      </c>
      <c r="P8" s="80"/>
      <c r="Q8" s="22" t="s">
        <v>128</v>
      </c>
      <c r="R8" s="43" t="s">
        <v>4</v>
      </c>
      <c r="S8" s="41" t="s">
        <v>5</v>
      </c>
      <c r="T8" s="42" t="s">
        <v>6</v>
      </c>
      <c r="U8" s="83"/>
      <c r="V8" s="40" t="s">
        <v>11</v>
      </c>
      <c r="W8" s="42" t="s">
        <v>12</v>
      </c>
    </row>
    <row r="9" spans="1:23" x14ac:dyDescent="0.25">
      <c r="B9" s="1">
        <v>1</v>
      </c>
      <c r="C9" s="27">
        <v>30.11</v>
      </c>
      <c r="D9" s="1">
        <v>51</v>
      </c>
      <c r="E9" s="1">
        <v>39</v>
      </c>
      <c r="F9" s="3">
        <v>33.700000000000003</v>
      </c>
      <c r="G9" s="2" t="s">
        <v>52</v>
      </c>
      <c r="H9" s="3">
        <v>3</v>
      </c>
      <c r="I9" s="3">
        <v>1</v>
      </c>
      <c r="J9" s="13"/>
      <c r="K9" s="1">
        <v>45</v>
      </c>
      <c r="L9" s="3">
        <v>38</v>
      </c>
      <c r="M9" s="2" t="s">
        <v>52</v>
      </c>
      <c r="N9" s="2">
        <v>2</v>
      </c>
      <c r="O9" s="10">
        <v>5</v>
      </c>
      <c r="P9" s="3" t="s">
        <v>112</v>
      </c>
      <c r="Q9" s="78">
        <v>1019.8786668114989</v>
      </c>
      <c r="R9" s="37">
        <f>CONVERT(D9,"F","C")</f>
        <v>10.555555555555555</v>
      </c>
      <c r="S9" s="47">
        <f t="shared" ref="S9:T24" si="0">CONVERT(E9,"F","C")</f>
        <v>3.8888888888888888</v>
      </c>
      <c r="T9" s="47">
        <f t="shared" si="0"/>
        <v>0.94444444444444597</v>
      </c>
      <c r="U9" s="48">
        <f>CONVERT(J9,"in","cm")</f>
        <v>0</v>
      </c>
      <c r="V9" s="47">
        <f>CONVERT(K9,"F","C")</f>
        <v>7.2222222222222223</v>
      </c>
      <c r="W9" s="13">
        <f>CONVERT(L9,"F","C")</f>
        <v>3.333333333333333</v>
      </c>
    </row>
    <row r="10" spans="1:23" x14ac:dyDescent="0.25">
      <c r="B10" s="4">
        <v>2</v>
      </c>
      <c r="C10" s="33">
        <v>30.04</v>
      </c>
      <c r="D10" s="5">
        <v>50</v>
      </c>
      <c r="E10" s="4">
        <v>40</v>
      </c>
      <c r="F10" s="6">
        <v>37</v>
      </c>
      <c r="G10" s="5" t="s">
        <v>60</v>
      </c>
      <c r="H10" s="6">
        <v>0.5</v>
      </c>
      <c r="I10" s="6">
        <v>7</v>
      </c>
      <c r="J10" s="14"/>
      <c r="K10" s="4">
        <v>43.6</v>
      </c>
      <c r="L10" s="6">
        <v>33.4</v>
      </c>
      <c r="M10" s="5" t="s">
        <v>39</v>
      </c>
      <c r="N10" s="5">
        <v>0.5</v>
      </c>
      <c r="O10" s="11">
        <v>4</v>
      </c>
      <c r="P10" s="6" t="s">
        <v>35</v>
      </c>
      <c r="Q10" s="77">
        <v>1017.5081947632602</v>
      </c>
      <c r="R10" s="49">
        <f t="shared" ref="R10:T41" si="1">CONVERT(D10,"F","C")</f>
        <v>10</v>
      </c>
      <c r="S10" s="50">
        <f t="shared" si="0"/>
        <v>4.4444444444444446</v>
      </c>
      <c r="T10" s="50">
        <f t="shared" si="0"/>
        <v>2.7777777777777777</v>
      </c>
      <c r="U10" s="51">
        <f t="shared" ref="U10:U41" si="2">CONVERT(J10,"in","cm")</f>
        <v>0</v>
      </c>
      <c r="V10" s="50">
        <f t="shared" ref="V10:W41" si="3">CONVERT(K10,"F","C")</f>
        <v>6.4444444444444446</v>
      </c>
      <c r="W10" s="14">
        <f t="shared" si="3"/>
        <v>0.77777777777777701</v>
      </c>
    </row>
    <row r="11" spans="1:23" x14ac:dyDescent="0.25">
      <c r="B11" s="4">
        <v>3</v>
      </c>
      <c r="C11" s="33">
        <v>29.93</v>
      </c>
      <c r="D11" s="5">
        <v>49</v>
      </c>
      <c r="E11" s="4">
        <v>34.9</v>
      </c>
      <c r="F11" s="6">
        <v>33</v>
      </c>
      <c r="G11" s="5" t="s">
        <v>39</v>
      </c>
      <c r="H11" s="6">
        <v>0.5</v>
      </c>
      <c r="I11" s="6">
        <v>10</v>
      </c>
      <c r="J11" s="14">
        <v>0.04</v>
      </c>
      <c r="K11" s="4">
        <v>40.299999999999997</v>
      </c>
      <c r="L11" s="6">
        <v>32.200000000000003</v>
      </c>
      <c r="M11" s="5" t="s">
        <v>39</v>
      </c>
      <c r="N11" s="5">
        <v>3</v>
      </c>
      <c r="O11" s="11">
        <v>5</v>
      </c>
      <c r="P11" s="6" t="s">
        <v>113</v>
      </c>
      <c r="Q11" s="77">
        <v>1013.7831672588851</v>
      </c>
      <c r="R11" s="49">
        <f t="shared" si="1"/>
        <v>9.4444444444444446</v>
      </c>
      <c r="S11" s="50">
        <f t="shared" si="0"/>
        <v>1.6111111111111103</v>
      </c>
      <c r="T11" s="50">
        <f t="shared" si="0"/>
        <v>0.55555555555555558</v>
      </c>
      <c r="U11" s="51">
        <f t="shared" si="2"/>
        <v>0.1016</v>
      </c>
      <c r="V11" s="50">
        <f t="shared" si="3"/>
        <v>4.6111111111111098</v>
      </c>
      <c r="W11" s="14">
        <f t="shared" si="3"/>
        <v>0.11111111111111269</v>
      </c>
    </row>
    <row r="12" spans="1:23" x14ac:dyDescent="0.25">
      <c r="B12" s="4">
        <v>4</v>
      </c>
      <c r="C12" s="33">
        <v>29.86</v>
      </c>
      <c r="D12" s="34">
        <v>49</v>
      </c>
      <c r="E12" s="4">
        <v>40.200000000000003</v>
      </c>
      <c r="F12" s="6">
        <v>37.5</v>
      </c>
      <c r="G12" s="5" t="s">
        <v>57</v>
      </c>
      <c r="H12" s="6">
        <v>3</v>
      </c>
      <c r="I12" s="6">
        <v>10</v>
      </c>
      <c r="J12" s="14">
        <v>0.46</v>
      </c>
      <c r="K12" s="4">
        <v>41</v>
      </c>
      <c r="L12" s="6">
        <v>35</v>
      </c>
      <c r="M12" s="5" t="s">
        <v>39</v>
      </c>
      <c r="N12" s="5">
        <v>1</v>
      </c>
      <c r="O12" s="11">
        <v>5</v>
      </c>
      <c r="P12" s="6" t="s">
        <v>50</v>
      </c>
      <c r="Q12" s="77">
        <v>1011.4126952106463</v>
      </c>
      <c r="R12" s="49">
        <f t="shared" si="1"/>
        <v>9.4444444444444446</v>
      </c>
      <c r="S12" s="50">
        <f t="shared" si="0"/>
        <v>4.5555555555555571</v>
      </c>
      <c r="T12" s="50">
        <f t="shared" si="0"/>
        <v>3.0555555555555554</v>
      </c>
      <c r="U12" s="51">
        <f t="shared" si="2"/>
        <v>1.1684000000000001</v>
      </c>
      <c r="V12" s="50">
        <f t="shared" si="3"/>
        <v>5</v>
      </c>
      <c r="W12" s="14">
        <f t="shared" si="3"/>
        <v>1.6666666666666665</v>
      </c>
    </row>
    <row r="13" spans="1:23" x14ac:dyDescent="0.25">
      <c r="B13" s="4">
        <v>5</v>
      </c>
      <c r="C13" s="33">
        <v>30.324000000000002</v>
      </c>
      <c r="D13" s="34">
        <v>49</v>
      </c>
      <c r="E13" s="4">
        <v>34</v>
      </c>
      <c r="F13" s="6">
        <v>32</v>
      </c>
      <c r="G13" s="5" t="s">
        <v>40</v>
      </c>
      <c r="H13" s="6">
        <v>2</v>
      </c>
      <c r="I13" s="6">
        <v>0</v>
      </c>
      <c r="J13" s="14">
        <v>0.02</v>
      </c>
      <c r="K13" s="4">
        <v>39.6</v>
      </c>
      <c r="L13" s="6">
        <v>33</v>
      </c>
      <c r="M13" s="5" t="s">
        <v>60</v>
      </c>
      <c r="N13" s="5">
        <v>3</v>
      </c>
      <c r="O13" s="11">
        <v>6</v>
      </c>
      <c r="P13" s="6" t="s">
        <v>35</v>
      </c>
      <c r="Q13" s="77">
        <v>1027.1255385018292</v>
      </c>
      <c r="R13" s="49">
        <f t="shared" si="1"/>
        <v>9.4444444444444446</v>
      </c>
      <c r="S13" s="50">
        <f t="shared" si="0"/>
        <v>1.1111111111111112</v>
      </c>
      <c r="T13" s="50">
        <f t="shared" si="0"/>
        <v>0</v>
      </c>
      <c r="U13" s="51">
        <f t="shared" si="2"/>
        <v>5.0799999999999998E-2</v>
      </c>
      <c r="V13" s="50">
        <f t="shared" si="3"/>
        <v>4.2222222222222232</v>
      </c>
      <c r="W13" s="14">
        <f t="shared" si="3"/>
        <v>0.55555555555555558</v>
      </c>
    </row>
    <row r="14" spans="1:23" x14ac:dyDescent="0.25">
      <c r="B14" s="4">
        <v>6</v>
      </c>
      <c r="C14" s="33">
        <v>30.352</v>
      </c>
      <c r="D14" s="5">
        <v>47</v>
      </c>
      <c r="E14" s="4">
        <v>38.6</v>
      </c>
      <c r="F14" s="6">
        <v>37</v>
      </c>
      <c r="G14" s="5" t="s">
        <v>60</v>
      </c>
      <c r="H14" s="6">
        <v>4</v>
      </c>
      <c r="I14" s="6">
        <v>0</v>
      </c>
      <c r="J14" s="14">
        <v>0.22</v>
      </c>
      <c r="K14" s="4">
        <v>44</v>
      </c>
      <c r="L14" s="6">
        <v>35</v>
      </c>
      <c r="M14" s="5" t="s">
        <v>60</v>
      </c>
      <c r="N14" s="5">
        <v>4</v>
      </c>
      <c r="O14" s="11">
        <v>5</v>
      </c>
      <c r="P14" s="6" t="s">
        <v>35</v>
      </c>
      <c r="Q14" s="77">
        <v>1028.0737273211244</v>
      </c>
      <c r="R14" s="49">
        <f t="shared" si="1"/>
        <v>8.3333333333333339</v>
      </c>
      <c r="S14" s="50">
        <f t="shared" si="0"/>
        <v>3.6666666666666674</v>
      </c>
      <c r="T14" s="50">
        <f t="shared" si="0"/>
        <v>2.7777777777777777</v>
      </c>
      <c r="U14" s="51">
        <f t="shared" si="2"/>
        <v>0.55879999999999996</v>
      </c>
      <c r="V14" s="50">
        <f t="shared" si="3"/>
        <v>6.6666666666666661</v>
      </c>
      <c r="W14" s="14">
        <f t="shared" si="3"/>
        <v>1.6666666666666665</v>
      </c>
    </row>
    <row r="15" spans="1:23" x14ac:dyDescent="0.25">
      <c r="B15" s="4">
        <v>7</v>
      </c>
      <c r="C15" s="33">
        <v>30.062000000000001</v>
      </c>
      <c r="D15" s="5">
        <v>47</v>
      </c>
      <c r="E15" s="4">
        <v>40.1</v>
      </c>
      <c r="F15" s="6">
        <v>39</v>
      </c>
      <c r="G15" s="5" t="s">
        <v>60</v>
      </c>
      <c r="H15" s="6">
        <v>3</v>
      </c>
      <c r="I15" s="6">
        <v>1</v>
      </c>
      <c r="J15" s="14">
        <v>0.14000000000000001</v>
      </c>
      <c r="K15" s="4">
        <v>44</v>
      </c>
      <c r="L15" s="6">
        <v>37.4</v>
      </c>
      <c r="M15" s="5" t="s">
        <v>60</v>
      </c>
      <c r="N15" s="5">
        <v>3</v>
      </c>
      <c r="O15" s="11">
        <v>7</v>
      </c>
      <c r="P15" s="6" t="s">
        <v>42</v>
      </c>
      <c r="Q15" s="77">
        <v>1018.2532002641353</v>
      </c>
      <c r="R15" s="49">
        <f t="shared" si="1"/>
        <v>8.3333333333333339</v>
      </c>
      <c r="S15" s="50">
        <f t="shared" si="0"/>
        <v>4.5000000000000009</v>
      </c>
      <c r="T15" s="50">
        <f t="shared" si="0"/>
        <v>3.8888888888888888</v>
      </c>
      <c r="U15" s="51">
        <f t="shared" si="2"/>
        <v>0.35560000000000003</v>
      </c>
      <c r="V15" s="50">
        <f t="shared" si="3"/>
        <v>6.6666666666666661</v>
      </c>
      <c r="W15" s="14">
        <f t="shared" si="3"/>
        <v>2.9999999999999991</v>
      </c>
    </row>
    <row r="16" spans="1:23" x14ac:dyDescent="0.25">
      <c r="B16" s="4">
        <v>8</v>
      </c>
      <c r="C16" s="33">
        <v>29.86</v>
      </c>
      <c r="D16" s="5">
        <v>48</v>
      </c>
      <c r="E16" s="4">
        <v>48</v>
      </c>
      <c r="F16" s="6">
        <v>47</v>
      </c>
      <c r="G16" s="5" t="s">
        <v>31</v>
      </c>
      <c r="H16" s="6">
        <v>1</v>
      </c>
      <c r="I16" s="6">
        <v>10</v>
      </c>
      <c r="J16" s="14">
        <v>0.02</v>
      </c>
      <c r="K16" s="4">
        <v>54</v>
      </c>
      <c r="L16" s="6">
        <v>41.6</v>
      </c>
      <c r="M16" s="5"/>
      <c r="N16" s="5">
        <v>0</v>
      </c>
      <c r="O16" s="11">
        <v>6</v>
      </c>
      <c r="P16" s="6" t="s">
        <v>35</v>
      </c>
      <c r="Q16" s="77">
        <v>1011.4126952106463</v>
      </c>
      <c r="R16" s="49">
        <f t="shared" si="1"/>
        <v>8.8888888888888893</v>
      </c>
      <c r="S16" s="50">
        <f t="shared" si="0"/>
        <v>8.8888888888888893</v>
      </c>
      <c r="T16" s="50">
        <f t="shared" si="0"/>
        <v>8.3333333333333339</v>
      </c>
      <c r="U16" s="51">
        <f t="shared" si="2"/>
        <v>5.0799999999999998E-2</v>
      </c>
      <c r="V16" s="50">
        <f t="shared" si="3"/>
        <v>12.222222222222221</v>
      </c>
      <c r="W16" s="14">
        <f t="shared" si="3"/>
        <v>5.3333333333333339</v>
      </c>
    </row>
    <row r="17" spans="2:23" x14ac:dyDescent="0.25">
      <c r="B17" s="4">
        <v>9</v>
      </c>
      <c r="C17" s="33">
        <v>29.846</v>
      </c>
      <c r="D17" s="5">
        <v>49</v>
      </c>
      <c r="E17" s="4">
        <v>45.7</v>
      </c>
      <c r="F17" s="6">
        <v>45.5</v>
      </c>
      <c r="G17" s="5" t="s">
        <v>33</v>
      </c>
      <c r="H17" s="6">
        <v>0.5</v>
      </c>
      <c r="I17" s="6">
        <v>1</v>
      </c>
      <c r="J17" s="14">
        <v>0.03</v>
      </c>
      <c r="K17" s="4">
        <v>53</v>
      </c>
      <c r="L17" s="6">
        <v>41.5</v>
      </c>
      <c r="M17" s="5" t="s">
        <v>60</v>
      </c>
      <c r="N17" s="5">
        <v>1</v>
      </c>
      <c r="O17" s="11">
        <v>4</v>
      </c>
      <c r="P17" s="6" t="s">
        <v>71</v>
      </c>
      <c r="Q17" s="77">
        <v>1010.9386008009989</v>
      </c>
      <c r="R17" s="49">
        <f t="shared" si="1"/>
        <v>9.4444444444444446</v>
      </c>
      <c r="S17" s="50">
        <f t="shared" si="0"/>
        <v>7.6111111111111125</v>
      </c>
      <c r="T17" s="50">
        <f t="shared" si="0"/>
        <v>7.5</v>
      </c>
      <c r="U17" s="51">
        <f t="shared" si="2"/>
        <v>7.6200000000000004E-2</v>
      </c>
      <c r="V17" s="50">
        <f t="shared" si="3"/>
        <v>11.666666666666666</v>
      </c>
      <c r="W17" s="14">
        <f t="shared" si="3"/>
        <v>5.2777777777777777</v>
      </c>
    </row>
    <row r="18" spans="2:23" x14ac:dyDescent="0.25">
      <c r="B18" s="4">
        <v>10</v>
      </c>
      <c r="C18" s="33">
        <v>29.942</v>
      </c>
      <c r="D18" s="5">
        <v>51</v>
      </c>
      <c r="E18" s="4">
        <v>47.5</v>
      </c>
      <c r="F18" s="6">
        <v>47</v>
      </c>
      <c r="G18" s="5" t="s">
        <v>39</v>
      </c>
      <c r="H18" s="6">
        <v>1</v>
      </c>
      <c r="I18" s="6">
        <v>8</v>
      </c>
      <c r="J18" s="14"/>
      <c r="K18" s="4">
        <v>49</v>
      </c>
      <c r="L18" s="6">
        <v>44.1</v>
      </c>
      <c r="M18" s="5" t="s">
        <v>33</v>
      </c>
      <c r="N18" s="5">
        <v>1.5</v>
      </c>
      <c r="O18" s="11">
        <v>6</v>
      </c>
      <c r="P18" s="6" t="s">
        <v>42</v>
      </c>
      <c r="Q18" s="77">
        <v>1014.1895338957262</v>
      </c>
      <c r="R18" s="49">
        <f t="shared" si="1"/>
        <v>10.555555555555555</v>
      </c>
      <c r="S18" s="50">
        <f t="shared" si="0"/>
        <v>8.6111111111111107</v>
      </c>
      <c r="T18" s="50">
        <f t="shared" si="0"/>
        <v>8.3333333333333339</v>
      </c>
      <c r="U18" s="51">
        <f t="shared" si="2"/>
        <v>0</v>
      </c>
      <c r="V18" s="50">
        <f t="shared" si="3"/>
        <v>9.4444444444444446</v>
      </c>
      <c r="W18" s="14">
        <f t="shared" si="3"/>
        <v>6.7222222222222232</v>
      </c>
    </row>
    <row r="19" spans="2:23" x14ac:dyDescent="0.25">
      <c r="B19" s="4">
        <v>11</v>
      </c>
      <c r="C19" s="33">
        <v>29.55</v>
      </c>
      <c r="D19" s="5">
        <v>52</v>
      </c>
      <c r="E19" s="4">
        <v>49</v>
      </c>
      <c r="F19" s="6">
        <v>48.2</v>
      </c>
      <c r="G19" s="5" t="s">
        <v>31</v>
      </c>
      <c r="H19" s="6">
        <v>3</v>
      </c>
      <c r="I19" s="6">
        <v>10</v>
      </c>
      <c r="J19" s="14">
        <v>0.43</v>
      </c>
      <c r="K19" s="4">
        <v>50.4</v>
      </c>
      <c r="L19" s="6">
        <v>43.5</v>
      </c>
      <c r="M19" s="5"/>
      <c r="N19" s="5">
        <v>0</v>
      </c>
      <c r="O19" s="11">
        <v>8</v>
      </c>
      <c r="P19" s="6" t="s">
        <v>114</v>
      </c>
      <c r="Q19" s="77">
        <v>1000.9148904255894</v>
      </c>
      <c r="R19" s="49">
        <f t="shared" si="1"/>
        <v>11.111111111111111</v>
      </c>
      <c r="S19" s="50">
        <f t="shared" si="0"/>
        <v>9.4444444444444446</v>
      </c>
      <c r="T19" s="50">
        <f t="shared" si="0"/>
        <v>9.0000000000000018</v>
      </c>
      <c r="U19" s="51">
        <f t="shared" si="2"/>
        <v>1.0921999999999998</v>
      </c>
      <c r="V19" s="50">
        <f t="shared" si="3"/>
        <v>10.222222222222221</v>
      </c>
      <c r="W19" s="14">
        <f t="shared" si="3"/>
        <v>6.3888888888888884</v>
      </c>
    </row>
    <row r="20" spans="2:23" x14ac:dyDescent="0.25">
      <c r="B20" s="4">
        <v>12</v>
      </c>
      <c r="C20" s="33">
        <v>29.6</v>
      </c>
      <c r="D20" s="5">
        <v>51</v>
      </c>
      <c r="E20" s="4">
        <v>46</v>
      </c>
      <c r="F20" s="6">
        <v>43.6</v>
      </c>
      <c r="G20" s="5" t="s">
        <v>96</v>
      </c>
      <c r="H20" s="6">
        <v>3</v>
      </c>
      <c r="I20" s="6">
        <v>6</v>
      </c>
      <c r="J20" s="14">
        <v>0.14000000000000001</v>
      </c>
      <c r="K20" s="4">
        <v>50</v>
      </c>
      <c r="L20" s="6">
        <v>39.5</v>
      </c>
      <c r="M20" s="5" t="s">
        <v>34</v>
      </c>
      <c r="N20" s="5">
        <v>1</v>
      </c>
      <c r="O20" s="11">
        <v>8</v>
      </c>
      <c r="P20" s="6" t="s">
        <v>41</v>
      </c>
      <c r="Q20" s="77">
        <v>1002.60808474576</v>
      </c>
      <c r="R20" s="49">
        <f t="shared" si="1"/>
        <v>10.555555555555555</v>
      </c>
      <c r="S20" s="50">
        <f t="shared" si="0"/>
        <v>7.7777777777777777</v>
      </c>
      <c r="T20" s="50">
        <f t="shared" si="0"/>
        <v>6.4444444444444446</v>
      </c>
      <c r="U20" s="51">
        <f t="shared" si="2"/>
        <v>0.35560000000000003</v>
      </c>
      <c r="V20" s="50">
        <f t="shared" si="3"/>
        <v>10</v>
      </c>
      <c r="W20" s="14">
        <f t="shared" si="3"/>
        <v>4.166666666666667</v>
      </c>
    </row>
    <row r="21" spans="2:23" x14ac:dyDescent="0.25">
      <c r="B21" s="4">
        <v>13</v>
      </c>
      <c r="C21" s="33">
        <v>29.684000000000001</v>
      </c>
      <c r="D21" s="5">
        <v>51</v>
      </c>
      <c r="E21" s="4">
        <v>49</v>
      </c>
      <c r="F21" s="6">
        <v>47</v>
      </c>
      <c r="G21" s="5" t="s">
        <v>96</v>
      </c>
      <c r="H21" s="6">
        <v>4</v>
      </c>
      <c r="I21" s="6">
        <v>9</v>
      </c>
      <c r="J21" s="14">
        <v>0.25</v>
      </c>
      <c r="K21" s="4">
        <v>52.5</v>
      </c>
      <c r="L21" s="6">
        <v>44.5</v>
      </c>
      <c r="M21" s="5" t="s">
        <v>33</v>
      </c>
      <c r="N21" s="5">
        <v>5</v>
      </c>
      <c r="O21" s="11">
        <v>9</v>
      </c>
      <c r="P21" s="6" t="s">
        <v>115</v>
      </c>
      <c r="Q21" s="77">
        <v>1005.4526512036465</v>
      </c>
      <c r="R21" s="49">
        <f t="shared" si="1"/>
        <v>10.555555555555555</v>
      </c>
      <c r="S21" s="50">
        <f t="shared" si="0"/>
        <v>9.4444444444444446</v>
      </c>
      <c r="T21" s="50">
        <f t="shared" si="0"/>
        <v>8.3333333333333339</v>
      </c>
      <c r="U21" s="51">
        <f t="shared" si="2"/>
        <v>0.63500000000000001</v>
      </c>
      <c r="V21" s="50">
        <f t="shared" si="3"/>
        <v>11.388888888888889</v>
      </c>
      <c r="W21" s="14">
        <f t="shared" si="3"/>
        <v>6.9444444444444446</v>
      </c>
    </row>
    <row r="22" spans="2:23" x14ac:dyDescent="0.25">
      <c r="B22" s="4">
        <v>14</v>
      </c>
      <c r="C22" s="33">
        <v>29.58</v>
      </c>
      <c r="D22" s="5">
        <v>52</v>
      </c>
      <c r="E22" s="4">
        <v>48.5</v>
      </c>
      <c r="F22" s="6">
        <v>46</v>
      </c>
      <c r="G22" s="5" t="s">
        <v>34</v>
      </c>
      <c r="H22" s="6">
        <v>4</v>
      </c>
      <c r="I22" s="6">
        <v>7</v>
      </c>
      <c r="J22" s="14">
        <v>0.17</v>
      </c>
      <c r="K22" s="4">
        <v>52</v>
      </c>
      <c r="L22" s="6">
        <v>45</v>
      </c>
      <c r="M22" s="5" t="s">
        <v>34</v>
      </c>
      <c r="N22" s="5">
        <v>2</v>
      </c>
      <c r="O22" s="11">
        <v>8</v>
      </c>
      <c r="P22" s="6" t="s">
        <v>49</v>
      </c>
      <c r="Q22" s="77">
        <v>1001.9308070176918</v>
      </c>
      <c r="R22" s="49">
        <f t="shared" si="1"/>
        <v>11.111111111111111</v>
      </c>
      <c r="S22" s="50">
        <f t="shared" si="0"/>
        <v>9.1666666666666661</v>
      </c>
      <c r="T22" s="50">
        <f t="shared" si="0"/>
        <v>7.7777777777777777</v>
      </c>
      <c r="U22" s="51">
        <f t="shared" si="2"/>
        <v>0.43179999999999996</v>
      </c>
      <c r="V22" s="50">
        <f t="shared" si="3"/>
        <v>11.111111111111111</v>
      </c>
      <c r="W22" s="14">
        <f t="shared" si="3"/>
        <v>7.2222222222222223</v>
      </c>
    </row>
    <row r="23" spans="2:23" x14ac:dyDescent="0.25">
      <c r="B23" s="4">
        <v>15</v>
      </c>
      <c r="C23" s="33">
        <v>29.72</v>
      </c>
      <c r="D23" s="5">
        <v>53</v>
      </c>
      <c r="E23" s="4">
        <v>48.3</v>
      </c>
      <c r="F23" s="6">
        <v>46</v>
      </c>
      <c r="G23" s="5" t="s">
        <v>34</v>
      </c>
      <c r="H23" s="6">
        <v>2</v>
      </c>
      <c r="I23" s="6">
        <v>10</v>
      </c>
      <c r="J23" s="14">
        <v>0.08</v>
      </c>
      <c r="K23" s="4">
        <v>52</v>
      </c>
      <c r="L23" s="6">
        <v>42.1</v>
      </c>
      <c r="M23" s="5" t="s">
        <v>34</v>
      </c>
      <c r="N23" s="5">
        <v>4</v>
      </c>
      <c r="O23" s="11">
        <v>7</v>
      </c>
      <c r="P23" s="6" t="s">
        <v>116</v>
      </c>
      <c r="Q23" s="77">
        <v>1006.671751114169</v>
      </c>
      <c r="R23" s="49">
        <f t="shared" si="1"/>
        <v>11.666666666666666</v>
      </c>
      <c r="S23" s="50">
        <f t="shared" si="0"/>
        <v>9.0555555555555536</v>
      </c>
      <c r="T23" s="50">
        <f t="shared" si="0"/>
        <v>7.7777777777777777</v>
      </c>
      <c r="U23" s="51">
        <f t="shared" si="2"/>
        <v>0.20319999999999999</v>
      </c>
      <c r="V23" s="50">
        <f t="shared" si="3"/>
        <v>11.111111111111111</v>
      </c>
      <c r="W23" s="14">
        <f t="shared" si="3"/>
        <v>5.6111111111111116</v>
      </c>
    </row>
    <row r="24" spans="2:23" x14ac:dyDescent="0.25">
      <c r="B24" s="4">
        <v>16</v>
      </c>
      <c r="C24" s="33">
        <v>29.99</v>
      </c>
      <c r="D24" s="5">
        <v>52</v>
      </c>
      <c r="E24" s="4">
        <v>49</v>
      </c>
      <c r="F24" s="6">
        <v>47</v>
      </c>
      <c r="G24" s="5" t="s">
        <v>33</v>
      </c>
      <c r="H24" s="6">
        <v>3</v>
      </c>
      <c r="I24" s="6">
        <v>10</v>
      </c>
      <c r="J24" s="14">
        <v>0.28000000000000003</v>
      </c>
      <c r="K24" s="4">
        <v>54.5</v>
      </c>
      <c r="L24" s="6">
        <v>46.6</v>
      </c>
      <c r="M24" s="5" t="s">
        <v>33</v>
      </c>
      <c r="N24" s="5">
        <v>5</v>
      </c>
      <c r="O24" s="11">
        <v>9</v>
      </c>
      <c r="P24" s="6" t="s">
        <v>117</v>
      </c>
      <c r="Q24" s="77">
        <v>1015.8150004430897</v>
      </c>
      <c r="R24" s="49">
        <f t="shared" si="1"/>
        <v>11.111111111111111</v>
      </c>
      <c r="S24" s="50">
        <f t="shared" si="0"/>
        <v>9.4444444444444446</v>
      </c>
      <c r="T24" s="50">
        <f t="shared" si="0"/>
        <v>8.3333333333333339</v>
      </c>
      <c r="U24" s="51">
        <f t="shared" si="2"/>
        <v>0.71120000000000005</v>
      </c>
      <c r="V24" s="50">
        <f t="shared" si="3"/>
        <v>12.5</v>
      </c>
      <c r="W24" s="14">
        <f t="shared" si="3"/>
        <v>8.1111111111111125</v>
      </c>
    </row>
    <row r="25" spans="2:23" x14ac:dyDescent="0.25">
      <c r="B25" s="4">
        <v>17</v>
      </c>
      <c r="C25" s="33">
        <v>29.896000000000001</v>
      </c>
      <c r="D25" s="5">
        <v>52</v>
      </c>
      <c r="E25" s="4">
        <v>49.3</v>
      </c>
      <c r="F25" s="6">
        <v>45</v>
      </c>
      <c r="G25" s="5" t="s">
        <v>109</v>
      </c>
      <c r="H25" s="6">
        <v>3</v>
      </c>
      <c r="I25" s="6">
        <v>2</v>
      </c>
      <c r="J25" s="14">
        <v>7.0000000000000007E-2</v>
      </c>
      <c r="K25" s="4">
        <v>54.6</v>
      </c>
      <c r="L25" s="6">
        <v>45.8</v>
      </c>
      <c r="M25" s="5" t="s">
        <v>33</v>
      </c>
      <c r="N25" s="5">
        <v>1.5</v>
      </c>
      <c r="O25" s="11">
        <v>8</v>
      </c>
      <c r="P25" s="6" t="s">
        <v>118</v>
      </c>
      <c r="Q25" s="77">
        <v>1012.6317951211694</v>
      </c>
      <c r="R25" s="49">
        <f t="shared" si="1"/>
        <v>11.111111111111111</v>
      </c>
      <c r="S25" s="50">
        <f t="shared" si="1"/>
        <v>9.6111111111111089</v>
      </c>
      <c r="T25" s="50">
        <f t="shared" si="1"/>
        <v>7.2222222222222223</v>
      </c>
      <c r="U25" s="51">
        <f t="shared" si="2"/>
        <v>0.17780000000000001</v>
      </c>
      <c r="V25" s="50">
        <f t="shared" si="3"/>
        <v>12.555555555555555</v>
      </c>
      <c r="W25" s="14">
        <f t="shared" si="3"/>
        <v>7.6666666666666652</v>
      </c>
    </row>
    <row r="26" spans="2:23" x14ac:dyDescent="0.25">
      <c r="B26" s="4">
        <v>18</v>
      </c>
      <c r="C26" s="33">
        <v>29.802</v>
      </c>
      <c r="D26" s="5">
        <v>53</v>
      </c>
      <c r="E26" s="4">
        <v>53.4</v>
      </c>
      <c r="F26" s="6">
        <v>53</v>
      </c>
      <c r="G26" s="5" t="s">
        <v>33</v>
      </c>
      <c r="H26" s="6">
        <v>2</v>
      </c>
      <c r="I26" s="6">
        <v>10</v>
      </c>
      <c r="J26" s="14">
        <v>0.36</v>
      </c>
      <c r="K26" s="4">
        <v>55</v>
      </c>
      <c r="L26" s="6">
        <v>47</v>
      </c>
      <c r="M26" s="5" t="s">
        <v>96</v>
      </c>
      <c r="N26" s="5">
        <v>4</v>
      </c>
      <c r="O26" s="11">
        <v>9</v>
      </c>
      <c r="P26" s="6" t="s">
        <v>117</v>
      </c>
      <c r="Q26" s="77">
        <v>1009.4485897992487</v>
      </c>
      <c r="R26" s="49">
        <f t="shared" si="1"/>
        <v>11.666666666666666</v>
      </c>
      <c r="S26" s="50">
        <f t="shared" si="1"/>
        <v>11.888888888888888</v>
      </c>
      <c r="T26" s="50">
        <f t="shared" si="1"/>
        <v>11.666666666666666</v>
      </c>
      <c r="U26" s="51">
        <f t="shared" si="2"/>
        <v>0.91439999999999988</v>
      </c>
      <c r="V26" s="50">
        <f t="shared" si="3"/>
        <v>12.777777777777777</v>
      </c>
      <c r="W26" s="14">
        <f t="shared" si="3"/>
        <v>8.3333333333333339</v>
      </c>
    </row>
    <row r="27" spans="2:23" x14ac:dyDescent="0.25">
      <c r="B27" s="4">
        <v>19</v>
      </c>
      <c r="C27" s="33">
        <v>29.61</v>
      </c>
      <c r="D27" s="5">
        <v>53</v>
      </c>
      <c r="E27" s="4">
        <v>49.5</v>
      </c>
      <c r="F27" s="6">
        <v>48</v>
      </c>
      <c r="G27" s="5" t="s">
        <v>33</v>
      </c>
      <c r="H27" s="6">
        <v>2</v>
      </c>
      <c r="I27" s="6">
        <v>7</v>
      </c>
      <c r="J27" s="14">
        <v>0.2</v>
      </c>
      <c r="K27" s="4">
        <v>53.9</v>
      </c>
      <c r="L27" s="6">
        <v>44.6</v>
      </c>
      <c r="M27" s="5" t="s">
        <v>34</v>
      </c>
      <c r="N27" s="5">
        <v>4</v>
      </c>
      <c r="O27" s="11">
        <v>9</v>
      </c>
      <c r="P27" s="6" t="s">
        <v>49</v>
      </c>
      <c r="Q27" s="77">
        <v>1002.946723609794</v>
      </c>
      <c r="R27" s="49">
        <f t="shared" si="1"/>
        <v>11.666666666666666</v>
      </c>
      <c r="S27" s="50">
        <f t="shared" si="1"/>
        <v>9.7222222222222214</v>
      </c>
      <c r="T27" s="50">
        <f t="shared" si="1"/>
        <v>8.8888888888888893</v>
      </c>
      <c r="U27" s="51">
        <f t="shared" si="2"/>
        <v>0.50800000000000001</v>
      </c>
      <c r="V27" s="50">
        <f t="shared" si="3"/>
        <v>12.166666666666666</v>
      </c>
      <c r="W27" s="14">
        <f t="shared" si="3"/>
        <v>7.0000000000000009</v>
      </c>
    </row>
    <row r="28" spans="2:23" x14ac:dyDescent="0.25">
      <c r="B28" s="4">
        <v>20</v>
      </c>
      <c r="C28" s="33">
        <v>29.783999999999999</v>
      </c>
      <c r="D28" s="5">
        <v>52</v>
      </c>
      <c r="E28" s="4">
        <v>46</v>
      </c>
      <c r="F28" s="6">
        <v>43</v>
      </c>
      <c r="G28" s="5" t="s">
        <v>34</v>
      </c>
      <c r="H28" s="6">
        <v>2</v>
      </c>
      <c r="I28" s="6">
        <v>9</v>
      </c>
      <c r="J28" s="14">
        <v>0.73</v>
      </c>
      <c r="K28" s="4">
        <v>50.7</v>
      </c>
      <c r="L28" s="6">
        <v>43.6</v>
      </c>
      <c r="M28" s="5" t="s">
        <v>33</v>
      </c>
      <c r="N28" s="5">
        <v>3</v>
      </c>
      <c r="O28" s="11">
        <v>7</v>
      </c>
      <c r="P28" s="6" t="s">
        <v>119</v>
      </c>
      <c r="Q28" s="77">
        <v>1008.8390398439873</v>
      </c>
      <c r="R28" s="49">
        <f t="shared" si="1"/>
        <v>11.111111111111111</v>
      </c>
      <c r="S28" s="50">
        <f t="shared" si="1"/>
        <v>7.7777777777777777</v>
      </c>
      <c r="T28" s="50">
        <f t="shared" si="1"/>
        <v>6.1111111111111107</v>
      </c>
      <c r="U28" s="51">
        <f t="shared" si="2"/>
        <v>1.8541999999999998</v>
      </c>
      <c r="V28" s="50">
        <f t="shared" si="3"/>
        <v>10.388888888888891</v>
      </c>
      <c r="W28" s="14">
        <f t="shared" si="3"/>
        <v>6.4444444444444446</v>
      </c>
    </row>
    <row r="29" spans="2:23" x14ac:dyDescent="0.25">
      <c r="B29" s="4">
        <v>21</v>
      </c>
      <c r="C29" s="33">
        <v>29.39</v>
      </c>
      <c r="D29" s="5">
        <v>53</v>
      </c>
      <c r="E29" s="4">
        <v>44</v>
      </c>
      <c r="F29" s="6">
        <v>43.5</v>
      </c>
      <c r="G29" s="5" t="s">
        <v>33</v>
      </c>
      <c r="H29" s="6">
        <v>0.5</v>
      </c>
      <c r="I29" s="6">
        <v>10</v>
      </c>
      <c r="J29" s="14">
        <v>0.1</v>
      </c>
      <c r="K29" s="4">
        <v>47.1</v>
      </c>
      <c r="L29" s="6">
        <v>41.2</v>
      </c>
      <c r="M29" s="5" t="s">
        <v>57</v>
      </c>
      <c r="N29" s="5">
        <v>1</v>
      </c>
      <c r="O29" s="11">
        <v>7</v>
      </c>
      <c r="P29" s="6" t="s">
        <v>42</v>
      </c>
      <c r="Q29" s="77">
        <v>995.49666860104378</v>
      </c>
      <c r="R29" s="49">
        <f t="shared" si="1"/>
        <v>11.666666666666666</v>
      </c>
      <c r="S29" s="50">
        <f t="shared" si="1"/>
        <v>6.6666666666666661</v>
      </c>
      <c r="T29" s="50">
        <f t="shared" si="1"/>
        <v>6.3888888888888884</v>
      </c>
      <c r="U29" s="51">
        <f t="shared" si="2"/>
        <v>0.254</v>
      </c>
      <c r="V29" s="50">
        <f t="shared" si="3"/>
        <v>8.3888888888888893</v>
      </c>
      <c r="W29" s="14">
        <f t="shared" si="3"/>
        <v>5.1111111111111125</v>
      </c>
    </row>
    <row r="30" spans="2:23" x14ac:dyDescent="0.25">
      <c r="B30" s="4">
        <v>22</v>
      </c>
      <c r="C30" s="33">
        <v>29.564</v>
      </c>
      <c r="D30" s="5">
        <v>51</v>
      </c>
      <c r="E30" s="4">
        <v>40</v>
      </c>
      <c r="F30" s="6">
        <v>37.299999999999997</v>
      </c>
      <c r="G30" s="5" t="s">
        <v>57</v>
      </c>
      <c r="H30" s="6">
        <v>1</v>
      </c>
      <c r="I30" s="6">
        <v>8</v>
      </c>
      <c r="J30" s="14">
        <v>0.17</v>
      </c>
      <c r="K30" s="4">
        <v>43</v>
      </c>
      <c r="L30" s="6">
        <v>35</v>
      </c>
      <c r="M30" s="5"/>
      <c r="N30" s="5">
        <v>0</v>
      </c>
      <c r="O30" s="11">
        <v>5</v>
      </c>
      <c r="P30" s="6" t="s">
        <v>120</v>
      </c>
      <c r="Q30" s="77">
        <v>1001.3889848352372</v>
      </c>
      <c r="R30" s="49">
        <f t="shared" si="1"/>
        <v>10.555555555555555</v>
      </c>
      <c r="S30" s="50">
        <f t="shared" si="1"/>
        <v>4.4444444444444446</v>
      </c>
      <c r="T30" s="50">
        <f t="shared" si="1"/>
        <v>2.9444444444444429</v>
      </c>
      <c r="U30" s="51">
        <f t="shared" si="2"/>
        <v>0.43179999999999996</v>
      </c>
      <c r="V30" s="50">
        <f t="shared" si="3"/>
        <v>6.1111111111111107</v>
      </c>
      <c r="W30" s="14">
        <f t="shared" si="3"/>
        <v>1.6666666666666665</v>
      </c>
    </row>
    <row r="31" spans="2:23" x14ac:dyDescent="0.25">
      <c r="B31" s="4">
        <v>23</v>
      </c>
      <c r="C31" s="33">
        <v>29.803999999999998</v>
      </c>
      <c r="D31" s="5">
        <v>50</v>
      </c>
      <c r="E31" s="4">
        <v>43.8</v>
      </c>
      <c r="F31" s="6">
        <v>39.299999999999997</v>
      </c>
      <c r="G31" s="5" t="s">
        <v>52</v>
      </c>
      <c r="H31" s="6">
        <v>4</v>
      </c>
      <c r="I31" s="6">
        <v>7</v>
      </c>
      <c r="J31" s="14">
        <v>0.02</v>
      </c>
      <c r="K31" s="4">
        <v>45</v>
      </c>
      <c r="L31" s="6">
        <v>38</v>
      </c>
      <c r="M31" s="5" t="s">
        <v>52</v>
      </c>
      <c r="N31" s="5">
        <v>4</v>
      </c>
      <c r="O31" s="11">
        <v>5</v>
      </c>
      <c r="P31" s="6" t="s">
        <v>121</v>
      </c>
      <c r="Q31" s="77">
        <v>1009.5163175720554</v>
      </c>
      <c r="R31" s="49">
        <f t="shared" si="1"/>
        <v>10</v>
      </c>
      <c r="S31" s="50">
        <f t="shared" si="1"/>
        <v>6.5555555555555536</v>
      </c>
      <c r="T31" s="50">
        <f t="shared" si="1"/>
        <v>4.0555555555555536</v>
      </c>
      <c r="U31" s="51">
        <f t="shared" si="2"/>
        <v>5.0799999999999998E-2</v>
      </c>
      <c r="V31" s="50">
        <f t="shared" si="3"/>
        <v>7.2222222222222223</v>
      </c>
      <c r="W31" s="14">
        <f t="shared" si="3"/>
        <v>3.333333333333333</v>
      </c>
    </row>
    <row r="32" spans="2:23" x14ac:dyDescent="0.25">
      <c r="B32" s="4">
        <v>24</v>
      </c>
      <c r="C32" s="33">
        <v>29.952000000000002</v>
      </c>
      <c r="D32" s="5">
        <v>48</v>
      </c>
      <c r="E32" s="4">
        <v>42.5</v>
      </c>
      <c r="F32" s="6">
        <v>39</v>
      </c>
      <c r="G32" s="5" t="s">
        <v>60</v>
      </c>
      <c r="H32" s="6">
        <v>4</v>
      </c>
      <c r="I32" s="6">
        <v>10</v>
      </c>
      <c r="J32" s="14">
        <v>0.02</v>
      </c>
      <c r="K32" s="4">
        <v>43</v>
      </c>
      <c r="L32" s="6">
        <v>39</v>
      </c>
      <c r="M32" s="5" t="s">
        <v>60</v>
      </c>
      <c r="N32" s="5">
        <v>4</v>
      </c>
      <c r="O32" s="11">
        <v>5</v>
      </c>
      <c r="P32" s="6" t="s">
        <v>121</v>
      </c>
      <c r="Q32" s="77">
        <v>1014.5281727597602</v>
      </c>
      <c r="R32" s="49">
        <f t="shared" si="1"/>
        <v>8.8888888888888893</v>
      </c>
      <c r="S32" s="50">
        <f t="shared" si="1"/>
        <v>5.833333333333333</v>
      </c>
      <c r="T32" s="50">
        <f t="shared" si="1"/>
        <v>3.8888888888888888</v>
      </c>
      <c r="U32" s="51">
        <f t="shared" si="2"/>
        <v>5.0799999999999998E-2</v>
      </c>
      <c r="V32" s="50">
        <f t="shared" si="3"/>
        <v>6.1111111111111107</v>
      </c>
      <c r="W32" s="14">
        <f t="shared" si="3"/>
        <v>3.8888888888888888</v>
      </c>
    </row>
    <row r="33" spans="2:23" x14ac:dyDescent="0.25">
      <c r="B33" s="4">
        <v>25</v>
      </c>
      <c r="C33" s="33">
        <v>29.87</v>
      </c>
      <c r="D33" s="5">
        <v>46</v>
      </c>
      <c r="E33" s="4">
        <v>36.5</v>
      </c>
      <c r="F33" s="6">
        <v>34.5</v>
      </c>
      <c r="G33" s="5" t="s">
        <v>60</v>
      </c>
      <c r="H33" s="6">
        <v>1.5</v>
      </c>
      <c r="I33" s="6">
        <v>10</v>
      </c>
      <c r="J33" s="14">
        <v>0.01</v>
      </c>
      <c r="K33" s="4">
        <v>40</v>
      </c>
      <c r="L33" s="6">
        <v>31.5</v>
      </c>
      <c r="M33" s="5"/>
      <c r="N33" s="5">
        <v>0</v>
      </c>
      <c r="O33" s="11">
        <v>5</v>
      </c>
      <c r="P33" s="6" t="s">
        <v>122</v>
      </c>
      <c r="Q33" s="77">
        <v>1011.7513340746805</v>
      </c>
      <c r="R33" s="49">
        <f t="shared" si="1"/>
        <v>7.7777777777777777</v>
      </c>
      <c r="S33" s="50">
        <f t="shared" si="1"/>
        <v>2.5</v>
      </c>
      <c r="T33" s="50">
        <f t="shared" si="1"/>
        <v>1.3888888888888888</v>
      </c>
      <c r="U33" s="51">
        <f t="shared" si="2"/>
        <v>2.5399999999999999E-2</v>
      </c>
      <c r="V33" s="50">
        <f t="shared" si="3"/>
        <v>4.4444444444444446</v>
      </c>
      <c r="W33" s="14">
        <f t="shared" si="3"/>
        <v>-0.27777777777777779</v>
      </c>
    </row>
    <row r="34" spans="2:23" x14ac:dyDescent="0.25">
      <c r="B34" s="4">
        <v>26</v>
      </c>
      <c r="C34" s="33">
        <v>29.474</v>
      </c>
      <c r="D34" s="5">
        <v>45</v>
      </c>
      <c r="E34" s="4">
        <v>34</v>
      </c>
      <c r="F34" s="6">
        <v>33.6</v>
      </c>
      <c r="G34" s="5" t="s">
        <v>107</v>
      </c>
      <c r="H34" s="6">
        <v>2</v>
      </c>
      <c r="I34" s="6">
        <v>10</v>
      </c>
      <c r="J34" s="14">
        <v>0.45</v>
      </c>
      <c r="K34" s="4">
        <v>36</v>
      </c>
      <c r="L34" s="6">
        <v>28.4</v>
      </c>
      <c r="M34" s="5" t="s">
        <v>39</v>
      </c>
      <c r="N34" s="5">
        <v>4</v>
      </c>
      <c r="O34" s="11">
        <v>7</v>
      </c>
      <c r="P34" s="6" t="s">
        <v>123</v>
      </c>
      <c r="Q34" s="77">
        <v>998.34123505893035</v>
      </c>
      <c r="R34" s="49">
        <f t="shared" si="1"/>
        <v>7.2222222222222223</v>
      </c>
      <c r="S34" s="50">
        <f t="shared" si="1"/>
        <v>1.1111111111111112</v>
      </c>
      <c r="T34" s="50">
        <f t="shared" si="1"/>
        <v>0.88888888888888962</v>
      </c>
      <c r="U34" s="51">
        <f t="shared" si="2"/>
        <v>1.143</v>
      </c>
      <c r="V34" s="50">
        <f t="shared" si="3"/>
        <v>2.2222222222222223</v>
      </c>
      <c r="W34" s="14">
        <f t="shared" si="3"/>
        <v>-2.0000000000000009</v>
      </c>
    </row>
    <row r="35" spans="2:23" x14ac:dyDescent="0.25">
      <c r="B35" s="4">
        <v>27</v>
      </c>
      <c r="C35" s="33">
        <v>29.65</v>
      </c>
      <c r="D35" s="5">
        <v>45</v>
      </c>
      <c r="E35" s="4">
        <v>28.7</v>
      </c>
      <c r="F35" s="6"/>
      <c r="G35" s="5"/>
      <c r="H35" s="6">
        <v>0</v>
      </c>
      <c r="I35" s="6">
        <v>6</v>
      </c>
      <c r="J35" s="14"/>
      <c r="K35" s="4">
        <v>39.4</v>
      </c>
      <c r="L35" s="6">
        <v>19</v>
      </c>
      <c r="M35" s="5" t="s">
        <v>60</v>
      </c>
      <c r="N35" s="5">
        <v>2</v>
      </c>
      <c r="O35" s="11">
        <v>5</v>
      </c>
      <c r="P35" s="6" t="s">
        <v>35</v>
      </c>
      <c r="Q35" s="77">
        <v>1004.3012790659302</v>
      </c>
      <c r="R35" s="49">
        <f t="shared" si="1"/>
        <v>7.2222222222222223</v>
      </c>
      <c r="S35" s="50">
        <f t="shared" si="1"/>
        <v>-1.8333333333333337</v>
      </c>
      <c r="T35" s="50">
        <f t="shared" si="1"/>
        <v>-17.777777777777779</v>
      </c>
      <c r="U35" s="51">
        <f t="shared" si="2"/>
        <v>0</v>
      </c>
      <c r="V35" s="50">
        <f t="shared" si="3"/>
        <v>4.1111111111111098</v>
      </c>
      <c r="W35" s="14">
        <f t="shared" si="3"/>
        <v>-7.2222222222222223</v>
      </c>
    </row>
    <row r="36" spans="2:23" x14ac:dyDescent="0.25">
      <c r="B36" s="4">
        <v>28</v>
      </c>
      <c r="C36" s="33">
        <v>30.03</v>
      </c>
      <c r="D36" s="5">
        <v>46</v>
      </c>
      <c r="E36" s="4">
        <v>33</v>
      </c>
      <c r="F36" s="6">
        <v>29.5</v>
      </c>
      <c r="G36" s="5" t="s">
        <v>57</v>
      </c>
      <c r="H36" s="6">
        <v>1</v>
      </c>
      <c r="I36" s="6">
        <v>5</v>
      </c>
      <c r="J36" s="14">
        <v>0.53</v>
      </c>
      <c r="K36" s="4">
        <v>40.5</v>
      </c>
      <c r="L36" s="6">
        <v>31</v>
      </c>
      <c r="M36" s="5"/>
      <c r="N36" s="5">
        <v>0</v>
      </c>
      <c r="O36" s="11">
        <v>5</v>
      </c>
      <c r="P36" s="6" t="s">
        <v>35</v>
      </c>
      <c r="Q36" s="77">
        <v>1017.1695558992263</v>
      </c>
      <c r="R36" s="49">
        <f t="shared" si="1"/>
        <v>7.7777777777777777</v>
      </c>
      <c r="S36" s="50">
        <f t="shared" si="1"/>
        <v>0.55555555555555558</v>
      </c>
      <c r="T36" s="50">
        <f t="shared" si="1"/>
        <v>-1.3888888888888888</v>
      </c>
      <c r="U36" s="51">
        <f t="shared" si="2"/>
        <v>1.3462000000000001</v>
      </c>
      <c r="V36" s="50">
        <f t="shared" si="3"/>
        <v>4.7222222222222223</v>
      </c>
      <c r="W36" s="14">
        <f t="shared" si="3"/>
        <v>-0.55555555555555558</v>
      </c>
    </row>
    <row r="37" spans="2:23" x14ac:dyDescent="0.25">
      <c r="B37" s="4">
        <v>29</v>
      </c>
      <c r="C37" s="33">
        <v>30.22</v>
      </c>
      <c r="D37" s="5">
        <v>46</v>
      </c>
      <c r="E37" s="4">
        <v>39.4</v>
      </c>
      <c r="F37" s="6">
        <v>37</v>
      </c>
      <c r="G37" s="5" t="s">
        <v>107</v>
      </c>
      <c r="H37" s="6">
        <v>1</v>
      </c>
      <c r="I37" s="6">
        <v>0</v>
      </c>
      <c r="J37" s="14"/>
      <c r="K37" s="4">
        <v>44.5</v>
      </c>
      <c r="L37" s="6">
        <v>34.200000000000003</v>
      </c>
      <c r="M37" s="5" t="s">
        <v>31</v>
      </c>
      <c r="N37" s="5">
        <v>4</v>
      </c>
      <c r="O37" s="11">
        <v>7</v>
      </c>
      <c r="P37" s="6" t="s">
        <v>35</v>
      </c>
      <c r="Q37" s="77">
        <v>1023.603694315874</v>
      </c>
      <c r="R37" s="49">
        <f t="shared" si="1"/>
        <v>7.7777777777777777</v>
      </c>
      <c r="S37" s="50">
        <f t="shared" si="1"/>
        <v>4.1111111111111098</v>
      </c>
      <c r="T37" s="50">
        <f t="shared" si="1"/>
        <v>2.7777777777777777</v>
      </c>
      <c r="U37" s="51">
        <f t="shared" si="2"/>
        <v>0</v>
      </c>
      <c r="V37" s="50">
        <f t="shared" si="3"/>
        <v>6.9444444444444446</v>
      </c>
      <c r="W37" s="14">
        <f t="shared" si="3"/>
        <v>1.2222222222222239</v>
      </c>
    </row>
    <row r="38" spans="2:23" x14ac:dyDescent="0.25">
      <c r="B38" s="4">
        <v>30</v>
      </c>
      <c r="C38" s="33">
        <v>29.975999999999999</v>
      </c>
      <c r="D38" s="5">
        <v>45</v>
      </c>
      <c r="E38" s="4">
        <v>36.5</v>
      </c>
      <c r="F38" s="6">
        <v>31.5</v>
      </c>
      <c r="G38" s="5" t="s">
        <v>39</v>
      </c>
      <c r="H38" s="6">
        <v>5</v>
      </c>
      <c r="I38" s="6">
        <v>10</v>
      </c>
      <c r="J38" s="14"/>
      <c r="K38" s="4">
        <v>43</v>
      </c>
      <c r="L38" s="6">
        <v>35</v>
      </c>
      <c r="M38" s="5" t="s">
        <v>31</v>
      </c>
      <c r="N38" s="5">
        <v>5</v>
      </c>
      <c r="O38" s="11">
        <v>7</v>
      </c>
      <c r="P38" s="6" t="s">
        <v>124</v>
      </c>
      <c r="Q38" s="77">
        <v>1015.3409060334419</v>
      </c>
      <c r="R38" s="49">
        <f t="shared" si="1"/>
        <v>7.2222222222222223</v>
      </c>
      <c r="S38" s="50">
        <f t="shared" si="1"/>
        <v>2.5</v>
      </c>
      <c r="T38" s="50">
        <f t="shared" si="1"/>
        <v>-0.27777777777777779</v>
      </c>
      <c r="U38" s="51">
        <f t="shared" si="2"/>
        <v>0</v>
      </c>
      <c r="V38" s="50">
        <f t="shared" si="3"/>
        <v>6.1111111111111107</v>
      </c>
      <c r="W38" s="14">
        <f t="shared" si="3"/>
        <v>1.6666666666666665</v>
      </c>
    </row>
    <row r="39" spans="2:23" x14ac:dyDescent="0.25">
      <c r="B39" s="4">
        <v>31</v>
      </c>
      <c r="C39" s="33">
        <v>29.635999999999999</v>
      </c>
      <c r="D39" s="5">
        <v>46</v>
      </c>
      <c r="E39" s="4">
        <v>40.799999999999997</v>
      </c>
      <c r="F39" s="6">
        <v>40</v>
      </c>
      <c r="G39" s="5" t="s">
        <v>31</v>
      </c>
      <c r="H39" s="6">
        <v>3</v>
      </c>
      <c r="I39" s="6">
        <v>10</v>
      </c>
      <c r="J39" s="14">
        <v>0.56000000000000005</v>
      </c>
      <c r="K39" s="4">
        <v>47</v>
      </c>
      <c r="L39" s="6">
        <v>39</v>
      </c>
      <c r="M39" s="5" t="s">
        <v>34</v>
      </c>
      <c r="N39" s="5">
        <v>5</v>
      </c>
      <c r="O39" s="11">
        <v>8</v>
      </c>
      <c r="P39" s="6" t="s">
        <v>125</v>
      </c>
      <c r="Q39" s="77">
        <v>1003.8271846562827</v>
      </c>
      <c r="R39" s="49">
        <f t="shared" si="1"/>
        <v>7.7777777777777777</v>
      </c>
      <c r="S39" s="50">
        <f t="shared" si="1"/>
        <v>4.8888888888888875</v>
      </c>
      <c r="T39" s="50">
        <f t="shared" si="1"/>
        <v>4.4444444444444446</v>
      </c>
      <c r="U39" s="51">
        <f t="shared" si="2"/>
        <v>1.4224000000000001</v>
      </c>
      <c r="V39" s="50">
        <f t="shared" si="3"/>
        <v>8.3333333333333339</v>
      </c>
      <c r="W39" s="14">
        <f t="shared" si="3"/>
        <v>3.8888888888888888</v>
      </c>
    </row>
    <row r="40" spans="2:23" x14ac:dyDescent="0.25">
      <c r="B40" s="1" t="s">
        <v>15</v>
      </c>
      <c r="C40" s="12">
        <f t="shared" ref="C40:O40" si="4">SUM(C9:C39)</f>
        <v>925.10799999999995</v>
      </c>
      <c r="D40" s="36">
        <f t="shared" si="4"/>
        <v>1532</v>
      </c>
      <c r="E40" s="36">
        <f t="shared" ref="E40" si="5">SUM(E9:E39)</f>
        <v>1315.1999999999998</v>
      </c>
      <c r="F40" s="36">
        <f t="shared" si="4"/>
        <v>1220.6999999999998</v>
      </c>
      <c r="G40" s="36"/>
      <c r="H40" s="36">
        <f t="shared" si="4"/>
        <v>69.5</v>
      </c>
      <c r="I40" s="36">
        <f t="shared" si="4"/>
        <v>214</v>
      </c>
      <c r="J40" s="35">
        <f t="shared" si="4"/>
        <v>5.5</v>
      </c>
      <c r="K40" s="36">
        <f t="shared" si="4"/>
        <v>1447.6000000000001</v>
      </c>
      <c r="L40" s="36">
        <f t="shared" si="4"/>
        <v>1184.7000000000003</v>
      </c>
      <c r="M40" s="12"/>
      <c r="N40" s="36">
        <f t="shared" si="4"/>
        <v>77.5</v>
      </c>
      <c r="O40" s="37">
        <f t="shared" si="4"/>
        <v>201</v>
      </c>
      <c r="P40" s="3"/>
      <c r="Q40" s="36">
        <f>SUM(Q9:Q39)</f>
        <v>31335.100686235361</v>
      </c>
      <c r="R40" s="37"/>
      <c r="S40" s="47"/>
      <c r="T40" s="47"/>
      <c r="U40" s="48">
        <f t="shared" si="2"/>
        <v>13.969999999999999</v>
      </c>
      <c r="V40" s="47"/>
      <c r="W40" s="13"/>
    </row>
    <row r="41" spans="2:23" x14ac:dyDescent="0.25">
      <c r="B41" s="7" t="s">
        <v>16</v>
      </c>
      <c r="C41" s="15">
        <f>C40/31</f>
        <v>29.842193548387094</v>
      </c>
      <c r="D41" s="38">
        <f t="shared" ref="D41:O41" si="6">D40/31</f>
        <v>49.41935483870968</v>
      </c>
      <c r="E41" s="38">
        <f t="shared" ref="E41" si="7">E40/31</f>
        <v>42.4258064516129</v>
      </c>
      <c r="F41" s="38">
        <f t="shared" si="6"/>
        <v>39.3774193548387</v>
      </c>
      <c r="G41" s="38"/>
      <c r="H41" s="38">
        <f t="shared" si="6"/>
        <v>2.2419354838709675</v>
      </c>
      <c r="I41" s="38">
        <f t="shared" si="6"/>
        <v>6.903225806451613</v>
      </c>
      <c r="J41" s="38">
        <f t="shared" si="6"/>
        <v>0.17741935483870969</v>
      </c>
      <c r="K41" s="38">
        <f t="shared" si="6"/>
        <v>46.696774193548393</v>
      </c>
      <c r="L41" s="38">
        <f t="shared" si="6"/>
        <v>38.216129032258074</v>
      </c>
      <c r="M41" s="15"/>
      <c r="N41" s="38">
        <f t="shared" si="6"/>
        <v>2.5</v>
      </c>
      <c r="O41" s="39">
        <f t="shared" si="6"/>
        <v>6.4838709677419351</v>
      </c>
      <c r="P41" s="9"/>
      <c r="Q41" s="38">
        <f>AVERAGE(Q9:Q39)</f>
        <v>1010.8096995559794</v>
      </c>
      <c r="R41" s="39">
        <f t="shared" si="1"/>
        <v>9.67741935483871</v>
      </c>
      <c r="S41" s="52">
        <f t="shared" si="1"/>
        <v>5.7921146953404996</v>
      </c>
      <c r="T41" s="52">
        <f t="shared" si="1"/>
        <v>4.098566308243722</v>
      </c>
      <c r="U41" s="53">
        <f t="shared" si="2"/>
        <v>0.45064516129032262</v>
      </c>
      <c r="V41" s="52">
        <f t="shared" si="3"/>
        <v>8.1648745519713284</v>
      </c>
      <c r="W41" s="54">
        <f t="shared" si="3"/>
        <v>3.4534050179211522</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2</v>
      </c>
      <c r="D45" s="5">
        <v>5.5</v>
      </c>
      <c r="E45" s="5">
        <v>0.5</v>
      </c>
      <c r="F45" s="5">
        <v>3.5</v>
      </c>
      <c r="G45" s="5">
        <v>4</v>
      </c>
      <c r="H45" s="5">
        <v>5</v>
      </c>
      <c r="I45" s="5">
        <v>5.5</v>
      </c>
      <c r="J45" s="5">
        <v>2</v>
      </c>
      <c r="K45" s="6"/>
    </row>
    <row r="46" spans="2:23" ht="30" x14ac:dyDescent="0.25">
      <c r="B46" s="24" t="s">
        <v>28</v>
      </c>
      <c r="C46" s="7">
        <v>13</v>
      </c>
      <c r="D46" s="8">
        <v>28</v>
      </c>
      <c r="E46" s="8">
        <v>2</v>
      </c>
      <c r="F46" s="8">
        <v>16</v>
      </c>
      <c r="G46" s="8">
        <v>27</v>
      </c>
      <c r="H46" s="8">
        <v>23</v>
      </c>
      <c r="I46" s="8">
        <v>30</v>
      </c>
      <c r="J46" s="8">
        <v>6</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2" priority="13">
      <formula>C9&gt;31</formula>
    </cfRule>
  </conditionalFormatting>
  <conditionalFormatting sqref="C9:C39">
    <cfRule type="expression" dxfId="11" priority="12">
      <formula>C9&lt;29</formula>
    </cfRule>
  </conditionalFormatting>
  <conditionalFormatting sqref="D9:D39">
    <cfRule type="expression" dxfId="10" priority="10">
      <formula>D9&lt;40</formula>
    </cfRule>
    <cfRule type="expression" dxfId="9" priority="11">
      <formula>D9&gt;70</formula>
    </cfRule>
  </conditionalFormatting>
  <conditionalFormatting sqref="F9:F39">
    <cfRule type="expression" dxfId="8" priority="9">
      <formula>F9&gt;E9</formula>
    </cfRule>
  </conditionalFormatting>
  <conditionalFormatting sqref="I9:I39">
    <cfRule type="cellIs" dxfId="7" priority="8" operator="greaterThan">
      <formula>10</formula>
    </cfRule>
  </conditionalFormatting>
  <conditionalFormatting sqref="J9:J39">
    <cfRule type="cellIs" dxfId="6" priority="7" operator="greaterThanOrEqual">
      <formula>5</formula>
    </cfRule>
  </conditionalFormatting>
  <conditionalFormatting sqref="K9:K39">
    <cfRule type="cellIs" dxfId="5" priority="5" operator="lessThan">
      <formula>35</formula>
    </cfRule>
    <cfRule type="cellIs" dxfId="4" priority="6" operator="greaterThanOrEqual">
      <formula>85</formula>
    </cfRule>
  </conditionalFormatting>
  <conditionalFormatting sqref="L9:L34 L36:L39">
    <cfRule type="cellIs" dxfId="3" priority="3" operator="notBetween">
      <formula>70</formula>
      <formula>20</formula>
    </cfRule>
    <cfRule type="expression" dxfId="2" priority="4">
      <formula>L9&gt;K9</formula>
    </cfRule>
  </conditionalFormatting>
  <conditionalFormatting sqref="O9:O39">
    <cfRule type="cellIs" dxfId="1" priority="2" operator="greaterThan">
      <formula>10</formula>
    </cfRule>
  </conditionalFormatting>
  <conditionalFormatting sqref="P9:P39">
    <cfRule type="containsBlanks" dxfId="0" priority="1">
      <formula>LEN(TRIM(P9))=0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A58AF-0B59-43BE-82CF-C543EDB09835}">
  <dimension ref="A58:D97"/>
  <sheetViews>
    <sheetView topLeftCell="A52" workbookViewId="0">
      <selection activeCell="A58" sqref="A58:D97"/>
    </sheetView>
  </sheetViews>
  <sheetFormatPr defaultRowHeight="15" x14ac:dyDescent="0.25"/>
  <sheetData>
    <row r="58" spans="1:4" x14ac:dyDescent="0.25">
      <c r="A58" s="55" t="s">
        <v>129</v>
      </c>
      <c r="B58" s="56"/>
      <c r="C58" s="56"/>
      <c r="D58" s="56"/>
    </row>
    <row r="59" spans="1:4" x14ac:dyDescent="0.25">
      <c r="A59" s="56" t="s">
        <v>130</v>
      </c>
      <c r="B59" s="56"/>
      <c r="C59" s="56"/>
      <c r="D59" s="56"/>
    </row>
    <row r="60" spans="1:4" x14ac:dyDescent="0.25">
      <c r="A60" s="56" t="s">
        <v>131</v>
      </c>
      <c r="B60" s="56"/>
      <c r="C60" s="56"/>
      <c r="D60" s="56"/>
    </row>
    <row r="61" spans="1:4" x14ac:dyDescent="0.25">
      <c r="A61" s="56" t="s">
        <v>132</v>
      </c>
      <c r="B61" s="56"/>
      <c r="C61" s="56"/>
      <c r="D61" s="56"/>
    </row>
    <row r="62" spans="1:4" x14ac:dyDescent="0.25">
      <c r="A62" s="56" t="s">
        <v>133</v>
      </c>
      <c r="B62" s="56"/>
      <c r="C62" s="56"/>
      <c r="D62" s="56"/>
    </row>
    <row r="63" spans="1:4" x14ac:dyDescent="0.25">
      <c r="A63" s="56" t="s">
        <v>134</v>
      </c>
      <c r="B63" s="56"/>
      <c r="C63" s="56"/>
      <c r="D63" s="56"/>
    </row>
    <row r="64" spans="1:4" x14ac:dyDescent="0.25">
      <c r="A64" s="57"/>
      <c r="B64" s="56"/>
      <c r="C64" s="56"/>
      <c r="D64" s="56"/>
    </row>
    <row r="65" spans="1:4" x14ac:dyDescent="0.25">
      <c r="A65" s="58"/>
      <c r="B65" s="59" t="s">
        <v>135</v>
      </c>
      <c r="C65" s="60" t="s">
        <v>136</v>
      </c>
      <c r="D65" s="61" t="s">
        <v>137</v>
      </c>
    </row>
    <row r="66" spans="1:4" ht="15.75" thickBot="1" x14ac:dyDescent="0.3">
      <c r="A66" s="62" t="s">
        <v>138</v>
      </c>
      <c r="B66" s="63" t="s">
        <v>139</v>
      </c>
      <c r="C66" s="64" t="s">
        <v>139</v>
      </c>
      <c r="D66" s="65" t="s">
        <v>139</v>
      </c>
    </row>
    <row r="67" spans="1:4" x14ac:dyDescent="0.25">
      <c r="A67" s="66">
        <v>42</v>
      </c>
      <c r="B67" s="67">
        <f>SUM(D67+C67)</f>
        <v>2.8000000000000004E-2</v>
      </c>
      <c r="C67" s="68">
        <v>-0.03</v>
      </c>
      <c r="D67" s="69">
        <v>5.8000000000000003E-2</v>
      </c>
    </row>
    <row r="68" spans="1:4" x14ac:dyDescent="0.25">
      <c r="A68" s="66">
        <v>43</v>
      </c>
      <c r="B68" s="70">
        <f t="shared" ref="B68:B97" si="0">SUM(D68+C68)</f>
        <v>2.5000000000000001E-2</v>
      </c>
      <c r="C68" s="71">
        <v>-3.3000000000000002E-2</v>
      </c>
      <c r="D68" s="72">
        <v>5.8000000000000003E-2</v>
      </c>
    </row>
    <row r="69" spans="1:4" x14ac:dyDescent="0.25">
      <c r="A69" s="66">
        <v>44</v>
      </c>
      <c r="B69" s="70">
        <f t="shared" si="0"/>
        <v>2.2000000000000006E-2</v>
      </c>
      <c r="C69" s="68">
        <v>-3.5999999999999997E-2</v>
      </c>
      <c r="D69" s="72">
        <v>5.8000000000000003E-2</v>
      </c>
    </row>
    <row r="70" spans="1:4" x14ac:dyDescent="0.25">
      <c r="A70" s="66">
        <v>45</v>
      </c>
      <c r="B70" s="70">
        <f t="shared" si="0"/>
        <v>1.9000000000000003E-2</v>
      </c>
      <c r="C70" s="71">
        <v>-3.9E-2</v>
      </c>
      <c r="D70" s="72">
        <v>5.8000000000000003E-2</v>
      </c>
    </row>
    <row r="71" spans="1:4" x14ac:dyDescent="0.25">
      <c r="A71" s="66">
        <v>46</v>
      </c>
      <c r="B71" s="70">
        <f t="shared" si="0"/>
        <v>1.6E-2</v>
      </c>
      <c r="C71" s="68">
        <v>-4.2000000000000003E-2</v>
      </c>
      <c r="D71" s="72">
        <v>5.8000000000000003E-2</v>
      </c>
    </row>
    <row r="72" spans="1:4" x14ac:dyDescent="0.25">
      <c r="A72" s="66">
        <v>47</v>
      </c>
      <c r="B72" s="70">
        <f t="shared" si="0"/>
        <v>1.3000000000000005E-2</v>
      </c>
      <c r="C72" s="71">
        <v>-4.4999999999999998E-2</v>
      </c>
      <c r="D72" s="72">
        <v>5.8000000000000003E-2</v>
      </c>
    </row>
    <row r="73" spans="1:4" x14ac:dyDescent="0.25">
      <c r="A73" s="66">
        <v>48</v>
      </c>
      <c r="B73" s="70">
        <f t="shared" si="0"/>
        <v>1.0000000000000002E-2</v>
      </c>
      <c r="C73" s="68">
        <v>-4.8000000000000001E-2</v>
      </c>
      <c r="D73" s="72">
        <v>5.8000000000000003E-2</v>
      </c>
    </row>
    <row r="74" spans="1:4" x14ac:dyDescent="0.25">
      <c r="A74" s="66">
        <v>49</v>
      </c>
      <c r="B74" s="70">
        <f t="shared" si="0"/>
        <v>7.0000000000000062E-3</v>
      </c>
      <c r="C74" s="71">
        <v>-5.0999999999999997E-2</v>
      </c>
      <c r="D74" s="72">
        <v>5.8000000000000003E-2</v>
      </c>
    </row>
    <row r="75" spans="1:4" x14ac:dyDescent="0.25">
      <c r="A75" s="66">
        <v>50</v>
      </c>
      <c r="B75" s="70">
        <f t="shared" si="0"/>
        <v>4.0000000000000036E-3</v>
      </c>
      <c r="C75" s="68">
        <v>-5.3999999999999999E-2</v>
      </c>
      <c r="D75" s="72">
        <v>5.8000000000000003E-2</v>
      </c>
    </row>
    <row r="76" spans="1:4" x14ac:dyDescent="0.25">
      <c r="A76" s="66">
        <v>51</v>
      </c>
      <c r="B76" s="70">
        <f t="shared" si="0"/>
        <v>1.0000000000000009E-3</v>
      </c>
      <c r="C76" s="71">
        <v>-5.7000000000000002E-2</v>
      </c>
      <c r="D76" s="72">
        <v>5.8000000000000003E-2</v>
      </c>
    </row>
    <row r="77" spans="1:4" x14ac:dyDescent="0.25">
      <c r="A77" s="66">
        <v>52</v>
      </c>
      <c r="B77" s="70">
        <f t="shared" si="0"/>
        <v>-1.9999999999999948E-3</v>
      </c>
      <c r="C77" s="68">
        <v>-0.06</v>
      </c>
      <c r="D77" s="72">
        <v>5.8000000000000003E-2</v>
      </c>
    </row>
    <row r="78" spans="1:4" x14ac:dyDescent="0.25">
      <c r="A78" s="66">
        <v>53</v>
      </c>
      <c r="B78" s="70">
        <f t="shared" si="0"/>
        <v>-4.9999999999999975E-3</v>
      </c>
      <c r="C78" s="71">
        <v>-6.3E-2</v>
      </c>
      <c r="D78" s="72">
        <v>5.8000000000000003E-2</v>
      </c>
    </row>
    <row r="79" spans="1:4" x14ac:dyDescent="0.25">
      <c r="A79" s="66">
        <v>54</v>
      </c>
      <c r="B79" s="70">
        <f t="shared" si="0"/>
        <v>-8.0000000000000002E-3</v>
      </c>
      <c r="C79" s="68">
        <v>-6.6000000000000003E-2</v>
      </c>
      <c r="D79" s="72">
        <v>5.8000000000000003E-2</v>
      </c>
    </row>
    <row r="80" spans="1:4" x14ac:dyDescent="0.25">
      <c r="A80" s="66">
        <v>55</v>
      </c>
      <c r="B80" s="70">
        <f t="shared" si="0"/>
        <v>-1.1000000000000003E-2</v>
      </c>
      <c r="C80" s="71">
        <v>-6.9000000000000006E-2</v>
      </c>
      <c r="D80" s="72">
        <v>5.8000000000000003E-2</v>
      </c>
    </row>
    <row r="81" spans="1:4" x14ac:dyDescent="0.25">
      <c r="A81" s="66">
        <v>56</v>
      </c>
      <c r="B81" s="70">
        <f t="shared" si="0"/>
        <v>-1.3999999999999992E-2</v>
      </c>
      <c r="C81" s="68">
        <v>-7.1999999999999995E-2</v>
      </c>
      <c r="D81" s="72">
        <v>5.8000000000000003E-2</v>
      </c>
    </row>
    <row r="82" spans="1:4" x14ac:dyDescent="0.25">
      <c r="A82" s="66">
        <v>57</v>
      </c>
      <c r="B82" s="70">
        <f t="shared" si="0"/>
        <v>-1.6999999999999994E-2</v>
      </c>
      <c r="C82" s="71">
        <v>-7.4999999999999997E-2</v>
      </c>
      <c r="D82" s="72">
        <v>5.8000000000000003E-2</v>
      </c>
    </row>
    <row r="83" spans="1:4" x14ac:dyDescent="0.25">
      <c r="A83" s="66">
        <v>58</v>
      </c>
      <c r="B83" s="70">
        <f t="shared" si="0"/>
        <v>-1.9999999999999997E-2</v>
      </c>
      <c r="C83" s="68">
        <v>-7.8E-2</v>
      </c>
      <c r="D83" s="72">
        <v>5.8000000000000003E-2</v>
      </c>
    </row>
    <row r="84" spans="1:4" x14ac:dyDescent="0.25">
      <c r="A84" s="66">
        <v>59</v>
      </c>
      <c r="B84" s="70">
        <f t="shared" si="0"/>
        <v>-2.3E-2</v>
      </c>
      <c r="C84" s="71">
        <v>-8.1000000000000003E-2</v>
      </c>
      <c r="D84" s="72">
        <v>5.8000000000000003E-2</v>
      </c>
    </row>
    <row r="85" spans="1:4" x14ac:dyDescent="0.25">
      <c r="A85" s="66">
        <v>60</v>
      </c>
      <c r="B85" s="70">
        <f t="shared" si="0"/>
        <v>-2.6000000000000002E-2</v>
      </c>
      <c r="C85" s="68">
        <v>-8.4000000000000005E-2</v>
      </c>
      <c r="D85" s="72">
        <v>5.8000000000000003E-2</v>
      </c>
    </row>
    <row r="86" spans="1:4" x14ac:dyDescent="0.25">
      <c r="A86" s="66">
        <v>61</v>
      </c>
      <c r="B86" s="70">
        <f t="shared" si="0"/>
        <v>-2.9000000000000102E-2</v>
      </c>
      <c r="C86" s="71">
        <v>-8.7000000000000105E-2</v>
      </c>
      <c r="D86" s="72">
        <v>5.8000000000000003E-2</v>
      </c>
    </row>
    <row r="87" spans="1:4" x14ac:dyDescent="0.25">
      <c r="A87" s="66">
        <v>62</v>
      </c>
      <c r="B87" s="70">
        <f t="shared" si="0"/>
        <v>-3.2000000000000091E-2</v>
      </c>
      <c r="C87" s="68">
        <v>-9.0000000000000094E-2</v>
      </c>
      <c r="D87" s="72">
        <v>5.8000000000000003E-2</v>
      </c>
    </row>
    <row r="88" spans="1:4" x14ac:dyDescent="0.25">
      <c r="A88" s="66">
        <v>63</v>
      </c>
      <c r="B88" s="70">
        <f t="shared" si="0"/>
        <v>-3.5000000000000094E-2</v>
      </c>
      <c r="C88" s="71">
        <v>-9.3000000000000096E-2</v>
      </c>
      <c r="D88" s="72">
        <v>5.8000000000000003E-2</v>
      </c>
    </row>
    <row r="89" spans="1:4" x14ac:dyDescent="0.25">
      <c r="A89" s="66">
        <v>64</v>
      </c>
      <c r="B89" s="70">
        <f>SUM(D89+C89)</f>
        <v>-3.8000000000000096E-2</v>
      </c>
      <c r="C89" s="68">
        <v>-9.6000000000000099E-2</v>
      </c>
      <c r="D89" s="72">
        <v>5.8000000000000003E-2</v>
      </c>
    </row>
    <row r="90" spans="1:4" x14ac:dyDescent="0.25">
      <c r="A90" s="66">
        <v>65</v>
      </c>
      <c r="B90" s="70">
        <f t="shared" si="0"/>
        <v>-4.1000000000000099E-2</v>
      </c>
      <c r="C90" s="71">
        <v>-9.9000000000000102E-2</v>
      </c>
      <c r="D90" s="72">
        <v>5.8000000000000003E-2</v>
      </c>
    </row>
    <row r="91" spans="1:4" x14ac:dyDescent="0.25">
      <c r="A91" s="66">
        <v>66</v>
      </c>
      <c r="B91" s="70">
        <f t="shared" si="0"/>
        <v>-4.3999999999999991E-2</v>
      </c>
      <c r="C91" s="68">
        <v>-0.10199999999999999</v>
      </c>
      <c r="D91" s="72">
        <v>5.8000000000000003E-2</v>
      </c>
    </row>
    <row r="92" spans="1:4" x14ac:dyDescent="0.25">
      <c r="A92" s="66">
        <v>67</v>
      </c>
      <c r="B92" s="70">
        <f t="shared" si="0"/>
        <v>-4.6999999999999993E-2</v>
      </c>
      <c r="C92" s="71">
        <v>-0.105</v>
      </c>
      <c r="D92" s="72">
        <v>5.8000000000000003E-2</v>
      </c>
    </row>
    <row r="93" spans="1:4" x14ac:dyDescent="0.25">
      <c r="A93" s="66">
        <v>68</v>
      </c>
      <c r="B93" s="70">
        <f t="shared" si="0"/>
        <v>-4.9999999999999996E-2</v>
      </c>
      <c r="C93" s="68">
        <v>-0.108</v>
      </c>
      <c r="D93" s="72">
        <v>5.8000000000000003E-2</v>
      </c>
    </row>
    <row r="94" spans="1:4" x14ac:dyDescent="0.25">
      <c r="A94" s="66">
        <v>69</v>
      </c>
      <c r="B94" s="70">
        <f t="shared" si="0"/>
        <v>-5.2999999999999999E-2</v>
      </c>
      <c r="C94" s="71">
        <v>-0.111</v>
      </c>
      <c r="D94" s="72">
        <v>5.8000000000000003E-2</v>
      </c>
    </row>
    <row r="95" spans="1:4" x14ac:dyDescent="0.25">
      <c r="A95" s="66">
        <v>70</v>
      </c>
      <c r="B95" s="70">
        <f t="shared" si="0"/>
        <v>-5.6000000000000001E-2</v>
      </c>
      <c r="C95" s="68">
        <v>-0.114</v>
      </c>
      <c r="D95" s="72">
        <v>5.8000000000000003E-2</v>
      </c>
    </row>
    <row r="96" spans="1:4" x14ac:dyDescent="0.25">
      <c r="A96" s="66">
        <v>71</v>
      </c>
      <c r="B96" s="70">
        <f t="shared" si="0"/>
        <v>-5.9000000000000004E-2</v>
      </c>
      <c r="C96" s="71">
        <v>-0.11700000000000001</v>
      </c>
      <c r="D96" s="72">
        <v>5.8000000000000003E-2</v>
      </c>
    </row>
    <row r="97" spans="1:4" x14ac:dyDescent="0.25">
      <c r="A97" s="73">
        <v>72</v>
      </c>
      <c r="B97" s="74">
        <f t="shared" si="0"/>
        <v>-6.1999999999999993E-2</v>
      </c>
      <c r="C97" s="75">
        <v>-0.12</v>
      </c>
      <c r="D97" s="76">
        <v>5.8000000000000003E-2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0C9D-265C-4864-B5D3-E1B2736BF595}">
  <dimension ref="A1:W43"/>
  <sheetViews>
    <sheetView topLeftCell="G5"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ht="15" customHeight="1"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ht="30" customHeight="1" x14ac:dyDescent="0.25">
      <c r="A8" s="20"/>
      <c r="B8" s="81"/>
      <c r="C8" s="22" t="s">
        <v>127</v>
      </c>
      <c r="D8" s="32" t="s">
        <v>4</v>
      </c>
      <c r="E8" s="29" t="s">
        <v>5</v>
      </c>
      <c r="F8" s="30" t="s">
        <v>6</v>
      </c>
      <c r="G8" s="29" t="s">
        <v>7</v>
      </c>
      <c r="H8" s="30" t="s">
        <v>8</v>
      </c>
      <c r="I8" s="30" t="s">
        <v>9</v>
      </c>
      <c r="J8" s="83"/>
      <c r="K8" s="28" t="s">
        <v>11</v>
      </c>
      <c r="L8" s="30" t="s">
        <v>12</v>
      </c>
      <c r="M8" s="29" t="s">
        <v>7</v>
      </c>
      <c r="N8" s="29" t="s">
        <v>8</v>
      </c>
      <c r="O8" s="31" t="s">
        <v>13</v>
      </c>
      <c r="P8" s="80"/>
      <c r="Q8" s="22" t="s">
        <v>128</v>
      </c>
      <c r="R8" s="43" t="s">
        <v>4</v>
      </c>
      <c r="S8" s="41" t="s">
        <v>5</v>
      </c>
      <c r="T8" s="42" t="s">
        <v>6</v>
      </c>
      <c r="U8" s="83"/>
      <c r="V8" s="40" t="s">
        <v>11</v>
      </c>
      <c r="W8" s="42" t="s">
        <v>12</v>
      </c>
    </row>
    <row r="9" spans="1:23" x14ac:dyDescent="0.25">
      <c r="B9" s="1">
        <v>1</v>
      </c>
      <c r="C9" s="27">
        <v>29.16</v>
      </c>
      <c r="D9" s="1">
        <v>54</v>
      </c>
      <c r="E9" s="1">
        <v>52.5</v>
      </c>
      <c r="F9" s="3">
        <v>49.7</v>
      </c>
      <c r="G9" s="2" t="s">
        <v>31</v>
      </c>
      <c r="H9" s="3">
        <v>5</v>
      </c>
      <c r="I9" s="3">
        <v>10</v>
      </c>
      <c r="J9" s="13">
        <v>0.54</v>
      </c>
      <c r="K9" s="1">
        <v>54.2</v>
      </c>
      <c r="L9" s="3">
        <v>45</v>
      </c>
      <c r="M9" s="2" t="s">
        <v>33</v>
      </c>
      <c r="N9" s="2">
        <v>4</v>
      </c>
      <c r="O9" s="10">
        <v>7</v>
      </c>
      <c r="P9" s="3" t="s">
        <v>49</v>
      </c>
      <c r="Q9" s="78">
        <v>987.20001643220837</v>
      </c>
      <c r="R9" s="37">
        <f>CONVERT(D9,"F","C")</f>
        <v>12.222222222222221</v>
      </c>
      <c r="S9" s="47">
        <f t="shared" ref="S9:T24" si="0">CONVERT(E9,"F","C")</f>
        <v>11.388888888888889</v>
      </c>
      <c r="T9" s="47">
        <f t="shared" si="0"/>
        <v>9.8333333333333339</v>
      </c>
      <c r="U9" s="48">
        <f>CONVERT(J9,"in","cm")</f>
        <v>1.3716000000000002</v>
      </c>
      <c r="V9" s="47">
        <f>CONVERT(K9,"F","C")</f>
        <v>12.333333333333334</v>
      </c>
      <c r="W9" s="13">
        <f>CONVERT(L9,"F","C")</f>
        <v>7.2222222222222223</v>
      </c>
    </row>
    <row r="10" spans="1:23" x14ac:dyDescent="0.25">
      <c r="B10" s="4">
        <v>2</v>
      </c>
      <c r="C10" s="33">
        <v>29.763999999999999</v>
      </c>
      <c r="D10" s="5">
        <v>54</v>
      </c>
      <c r="E10" s="4">
        <v>47</v>
      </c>
      <c r="F10" s="6">
        <v>46</v>
      </c>
      <c r="G10" s="5" t="s">
        <v>33</v>
      </c>
      <c r="H10" s="6">
        <v>1</v>
      </c>
      <c r="I10" s="6">
        <v>0</v>
      </c>
      <c r="J10" s="14">
        <v>0.02</v>
      </c>
      <c r="K10" s="4">
        <v>56</v>
      </c>
      <c r="L10" s="6">
        <v>41</v>
      </c>
      <c r="M10" s="5"/>
      <c r="N10" s="5">
        <v>0</v>
      </c>
      <c r="O10" s="11">
        <v>6</v>
      </c>
      <c r="P10" s="6" t="s">
        <v>35</v>
      </c>
      <c r="Q10" s="77">
        <v>1007.6538038198679</v>
      </c>
      <c r="R10" s="49">
        <f t="shared" ref="R10:T38" si="1">CONVERT(D10,"F","C")</f>
        <v>12.222222222222221</v>
      </c>
      <c r="S10" s="50">
        <f t="shared" si="0"/>
        <v>8.3333333333333339</v>
      </c>
      <c r="T10" s="50">
        <f t="shared" si="0"/>
        <v>7.7777777777777777</v>
      </c>
      <c r="U10" s="51">
        <f t="shared" ref="U10:U38" si="2">CONVERT(J10,"in","cm")</f>
        <v>5.0799999999999998E-2</v>
      </c>
      <c r="V10" s="50">
        <f t="shared" ref="V10:W38" si="3">CONVERT(K10,"F","C")</f>
        <v>13.333333333333332</v>
      </c>
      <c r="W10" s="14">
        <f t="shared" si="3"/>
        <v>5</v>
      </c>
    </row>
    <row r="11" spans="1:23" x14ac:dyDescent="0.25">
      <c r="B11" s="4">
        <v>3</v>
      </c>
      <c r="C11" s="33">
        <v>29.99</v>
      </c>
      <c r="D11" s="5">
        <v>53</v>
      </c>
      <c r="E11" s="4">
        <v>49.5</v>
      </c>
      <c r="F11" s="6">
        <v>49</v>
      </c>
      <c r="G11" s="5" t="s">
        <v>33</v>
      </c>
      <c r="H11" s="6">
        <v>2</v>
      </c>
      <c r="I11" s="6">
        <v>10</v>
      </c>
      <c r="J11" s="14">
        <v>0.28000000000000003</v>
      </c>
      <c r="K11" s="4">
        <v>52.8</v>
      </c>
      <c r="L11" s="6">
        <v>44</v>
      </c>
      <c r="M11" s="5" t="s">
        <v>33</v>
      </c>
      <c r="N11" s="5">
        <v>1.5</v>
      </c>
      <c r="O11" s="11">
        <v>10</v>
      </c>
      <c r="P11" s="6" t="s">
        <v>50</v>
      </c>
      <c r="Q11" s="77">
        <v>1015.3070421470386</v>
      </c>
      <c r="R11" s="49">
        <f t="shared" si="1"/>
        <v>11.666666666666666</v>
      </c>
      <c r="S11" s="50">
        <f t="shared" si="0"/>
        <v>9.7222222222222214</v>
      </c>
      <c r="T11" s="50">
        <f t="shared" si="0"/>
        <v>9.4444444444444446</v>
      </c>
      <c r="U11" s="51">
        <f t="shared" si="2"/>
        <v>0.71120000000000005</v>
      </c>
      <c r="V11" s="50">
        <f t="shared" si="3"/>
        <v>11.555555555555554</v>
      </c>
      <c r="W11" s="14">
        <f t="shared" si="3"/>
        <v>6.6666666666666661</v>
      </c>
    </row>
    <row r="12" spans="1:23" x14ac:dyDescent="0.25">
      <c r="B12" s="4">
        <v>4</v>
      </c>
      <c r="C12" s="33">
        <v>30.31</v>
      </c>
      <c r="D12" s="34">
        <v>55</v>
      </c>
      <c r="E12" s="4">
        <v>51.5</v>
      </c>
      <c r="F12" s="6">
        <v>51</v>
      </c>
      <c r="G12" s="5" t="s">
        <v>33</v>
      </c>
      <c r="H12" s="6">
        <v>1.5</v>
      </c>
      <c r="I12" s="6">
        <v>9</v>
      </c>
      <c r="J12" s="14"/>
      <c r="K12" s="4">
        <v>57.8</v>
      </c>
      <c r="L12" s="6">
        <v>49</v>
      </c>
      <c r="M12" s="5" t="s">
        <v>33</v>
      </c>
      <c r="N12" s="5">
        <v>1</v>
      </c>
      <c r="O12" s="11">
        <v>7</v>
      </c>
      <c r="P12" s="6" t="s">
        <v>44</v>
      </c>
      <c r="Q12" s="77">
        <v>1026.1434857961297</v>
      </c>
      <c r="R12" s="49">
        <f t="shared" si="1"/>
        <v>12.777777777777777</v>
      </c>
      <c r="S12" s="50">
        <f t="shared" si="0"/>
        <v>10.833333333333334</v>
      </c>
      <c r="T12" s="50">
        <f t="shared" si="0"/>
        <v>10.555555555555555</v>
      </c>
      <c r="U12" s="51">
        <f t="shared" si="2"/>
        <v>0</v>
      </c>
      <c r="V12" s="50">
        <f t="shared" si="3"/>
        <v>14.333333333333332</v>
      </c>
      <c r="W12" s="14">
        <f t="shared" si="3"/>
        <v>9.4444444444444446</v>
      </c>
    </row>
    <row r="13" spans="1:23" x14ac:dyDescent="0.25">
      <c r="B13" s="4">
        <v>5</v>
      </c>
      <c r="C13" s="33">
        <v>30.33</v>
      </c>
      <c r="D13" s="34">
        <v>56</v>
      </c>
      <c r="E13" s="4">
        <v>49</v>
      </c>
      <c r="F13" s="6">
        <v>48</v>
      </c>
      <c r="G13" s="5" t="s">
        <v>31</v>
      </c>
      <c r="H13" s="6">
        <v>1</v>
      </c>
      <c r="I13" s="6">
        <v>3</v>
      </c>
      <c r="J13" s="14"/>
      <c r="K13" s="4">
        <v>57.4</v>
      </c>
      <c r="L13" s="6">
        <v>46</v>
      </c>
      <c r="M13" s="5" t="s">
        <v>31</v>
      </c>
      <c r="N13" s="5">
        <v>1.5</v>
      </c>
      <c r="O13" s="11">
        <v>5</v>
      </c>
      <c r="P13" s="6" t="s">
        <v>44</v>
      </c>
      <c r="Q13" s="77">
        <v>1026.8207635241979</v>
      </c>
      <c r="R13" s="49">
        <f t="shared" si="1"/>
        <v>13.333333333333332</v>
      </c>
      <c r="S13" s="50">
        <f t="shared" si="0"/>
        <v>9.4444444444444446</v>
      </c>
      <c r="T13" s="50">
        <f t="shared" si="0"/>
        <v>8.8888888888888893</v>
      </c>
      <c r="U13" s="51">
        <f t="shared" si="2"/>
        <v>0</v>
      </c>
      <c r="V13" s="50">
        <f t="shared" si="3"/>
        <v>14.111111111111111</v>
      </c>
      <c r="W13" s="14">
        <f t="shared" si="3"/>
        <v>7.7777777777777777</v>
      </c>
    </row>
    <row r="14" spans="1:23" x14ac:dyDescent="0.25">
      <c r="B14" s="4">
        <v>6</v>
      </c>
      <c r="C14" s="33">
        <v>30.21</v>
      </c>
      <c r="D14" s="5">
        <v>57</v>
      </c>
      <c r="E14" s="4">
        <v>48</v>
      </c>
      <c r="F14" s="6">
        <v>47.5</v>
      </c>
      <c r="G14" s="5" t="s">
        <v>31</v>
      </c>
      <c r="H14" s="6">
        <v>1.5</v>
      </c>
      <c r="I14" s="6">
        <v>2</v>
      </c>
      <c r="J14" s="14"/>
      <c r="K14" s="4">
        <v>55.4</v>
      </c>
      <c r="L14" s="6">
        <v>45</v>
      </c>
      <c r="M14" s="5" t="s">
        <v>31</v>
      </c>
      <c r="N14" s="5">
        <v>1</v>
      </c>
      <c r="O14" s="11">
        <v>6</v>
      </c>
      <c r="P14" s="6" t="s">
        <v>35</v>
      </c>
      <c r="Q14" s="77">
        <v>1022.7570971557888</v>
      </c>
      <c r="R14" s="49">
        <f t="shared" si="1"/>
        <v>13.888888888888889</v>
      </c>
      <c r="S14" s="50">
        <f t="shared" si="0"/>
        <v>8.8888888888888893</v>
      </c>
      <c r="T14" s="50">
        <f t="shared" si="0"/>
        <v>8.6111111111111107</v>
      </c>
      <c r="U14" s="51">
        <f t="shared" si="2"/>
        <v>0</v>
      </c>
      <c r="V14" s="50">
        <f t="shared" si="3"/>
        <v>12.999999999999998</v>
      </c>
      <c r="W14" s="14">
        <f t="shared" si="3"/>
        <v>7.2222222222222223</v>
      </c>
    </row>
    <row r="15" spans="1:23" x14ac:dyDescent="0.25">
      <c r="B15" s="4">
        <v>7</v>
      </c>
      <c r="C15" s="33">
        <v>30.172000000000001</v>
      </c>
      <c r="D15" s="5">
        <v>55</v>
      </c>
      <c r="E15" s="4">
        <v>51.4</v>
      </c>
      <c r="F15" s="6">
        <v>50</v>
      </c>
      <c r="G15" s="5" t="s">
        <v>33</v>
      </c>
      <c r="H15" s="6">
        <v>2</v>
      </c>
      <c r="I15" s="6">
        <v>2</v>
      </c>
      <c r="J15" s="14"/>
      <c r="K15" s="4">
        <v>55.4</v>
      </c>
      <c r="L15" s="6">
        <v>46.3</v>
      </c>
      <c r="M15" s="5" t="s">
        <v>33</v>
      </c>
      <c r="N15" s="5">
        <v>2</v>
      </c>
      <c r="O15" s="11">
        <v>7</v>
      </c>
      <c r="P15" s="6" t="s">
        <v>35</v>
      </c>
      <c r="Q15" s="77">
        <v>1021.4702694724593</v>
      </c>
      <c r="R15" s="49">
        <f t="shared" si="1"/>
        <v>12.777777777777777</v>
      </c>
      <c r="S15" s="50">
        <f t="shared" si="0"/>
        <v>10.777777777777777</v>
      </c>
      <c r="T15" s="50">
        <f t="shared" si="0"/>
        <v>10</v>
      </c>
      <c r="U15" s="51">
        <f t="shared" si="2"/>
        <v>0</v>
      </c>
      <c r="V15" s="50">
        <f t="shared" si="3"/>
        <v>12.999999999999998</v>
      </c>
      <c r="W15" s="14">
        <f t="shared" si="3"/>
        <v>7.9444444444444429</v>
      </c>
    </row>
    <row r="16" spans="1:23" x14ac:dyDescent="0.25">
      <c r="B16" s="4">
        <v>8</v>
      </c>
      <c r="C16" s="33">
        <v>29.96</v>
      </c>
      <c r="D16" s="5">
        <v>57</v>
      </c>
      <c r="E16" s="4">
        <v>51</v>
      </c>
      <c r="F16" s="6">
        <v>50.4</v>
      </c>
      <c r="G16" s="5" t="s">
        <v>33</v>
      </c>
      <c r="H16" s="6">
        <v>3</v>
      </c>
      <c r="I16" s="6">
        <v>10</v>
      </c>
      <c r="J16" s="14">
        <v>0.05</v>
      </c>
      <c r="K16" s="4">
        <v>52</v>
      </c>
      <c r="L16" s="6">
        <v>49.5</v>
      </c>
      <c r="M16" s="5" t="s">
        <v>33</v>
      </c>
      <c r="N16" s="5">
        <v>3</v>
      </c>
      <c r="O16" s="11">
        <v>10</v>
      </c>
      <c r="P16" s="6" t="s">
        <v>43</v>
      </c>
      <c r="Q16" s="77">
        <v>1014.2911255549362</v>
      </c>
      <c r="R16" s="49">
        <f t="shared" si="1"/>
        <v>13.888888888888889</v>
      </c>
      <c r="S16" s="50">
        <f t="shared" si="0"/>
        <v>10.555555555555555</v>
      </c>
      <c r="T16" s="50">
        <f t="shared" si="0"/>
        <v>10.222222222222221</v>
      </c>
      <c r="U16" s="51">
        <f t="shared" si="2"/>
        <v>0.127</v>
      </c>
      <c r="V16" s="50">
        <f t="shared" si="3"/>
        <v>11.111111111111111</v>
      </c>
      <c r="W16" s="14">
        <f t="shared" si="3"/>
        <v>9.7222222222222214</v>
      </c>
    </row>
    <row r="17" spans="2:23" x14ac:dyDescent="0.25">
      <c r="B17" s="4">
        <v>9</v>
      </c>
      <c r="C17" s="33">
        <v>29.966000000000001</v>
      </c>
      <c r="D17" s="5">
        <v>57</v>
      </c>
      <c r="E17" s="4">
        <v>51.8</v>
      </c>
      <c r="F17" s="6">
        <v>49</v>
      </c>
      <c r="G17" s="5" t="s">
        <v>34</v>
      </c>
      <c r="H17" s="6">
        <v>3</v>
      </c>
      <c r="I17" s="6">
        <v>3</v>
      </c>
      <c r="J17" s="14"/>
      <c r="K17" s="4">
        <v>55.1</v>
      </c>
      <c r="L17" s="6">
        <v>49</v>
      </c>
      <c r="M17" s="5" t="s">
        <v>33</v>
      </c>
      <c r="N17" s="5">
        <v>1</v>
      </c>
      <c r="O17" s="11">
        <v>7</v>
      </c>
      <c r="P17" s="6" t="s">
        <v>35</v>
      </c>
      <c r="Q17" s="77">
        <v>1014.4943088733569</v>
      </c>
      <c r="R17" s="49">
        <f t="shared" si="1"/>
        <v>13.888888888888889</v>
      </c>
      <c r="S17" s="50">
        <f t="shared" si="0"/>
        <v>10.999999999999998</v>
      </c>
      <c r="T17" s="50">
        <f t="shared" si="0"/>
        <v>9.4444444444444446</v>
      </c>
      <c r="U17" s="51">
        <f t="shared" si="2"/>
        <v>0</v>
      </c>
      <c r="V17" s="50">
        <f t="shared" si="3"/>
        <v>12.833333333333334</v>
      </c>
      <c r="W17" s="14">
        <f t="shared" si="3"/>
        <v>9.4444444444444446</v>
      </c>
    </row>
    <row r="18" spans="2:23" x14ac:dyDescent="0.25">
      <c r="B18" s="4">
        <v>10</v>
      </c>
      <c r="C18" s="33">
        <v>30.224</v>
      </c>
      <c r="D18" s="5">
        <v>57</v>
      </c>
      <c r="E18" s="4">
        <v>50.3</v>
      </c>
      <c r="F18" s="6">
        <v>48.6</v>
      </c>
      <c r="G18" s="5" t="s">
        <v>33</v>
      </c>
      <c r="H18" s="6">
        <v>3</v>
      </c>
      <c r="I18" s="6">
        <v>10</v>
      </c>
      <c r="J18" s="14">
        <v>0.04</v>
      </c>
      <c r="K18" s="4">
        <v>53</v>
      </c>
      <c r="L18" s="6">
        <v>47</v>
      </c>
      <c r="M18" s="5" t="s">
        <v>34</v>
      </c>
      <c r="N18" s="5">
        <v>2</v>
      </c>
      <c r="O18" s="11">
        <v>9</v>
      </c>
      <c r="P18" s="6" t="s">
        <v>43</v>
      </c>
      <c r="Q18" s="77">
        <v>1023.2311915654366</v>
      </c>
      <c r="R18" s="49">
        <f t="shared" si="1"/>
        <v>13.888888888888889</v>
      </c>
      <c r="S18" s="50">
        <f t="shared" si="0"/>
        <v>10.166666666666664</v>
      </c>
      <c r="T18" s="50">
        <f t="shared" si="0"/>
        <v>9.2222222222222232</v>
      </c>
      <c r="U18" s="51">
        <f t="shared" si="2"/>
        <v>0.1016</v>
      </c>
      <c r="V18" s="50">
        <f t="shared" si="3"/>
        <v>11.666666666666666</v>
      </c>
      <c r="W18" s="14">
        <f t="shared" si="3"/>
        <v>8.3333333333333339</v>
      </c>
    </row>
    <row r="19" spans="2:23" x14ac:dyDescent="0.25">
      <c r="B19" s="4">
        <v>11</v>
      </c>
      <c r="C19" s="33">
        <v>30.27</v>
      </c>
      <c r="D19" s="5">
        <v>57</v>
      </c>
      <c r="E19" s="4">
        <v>52</v>
      </c>
      <c r="F19" s="6">
        <v>52</v>
      </c>
      <c r="G19" s="5" t="s">
        <v>33</v>
      </c>
      <c r="H19" s="6">
        <v>1.5</v>
      </c>
      <c r="I19" s="6">
        <v>10</v>
      </c>
      <c r="J19" s="14">
        <v>0.02</v>
      </c>
      <c r="K19" s="4">
        <v>57</v>
      </c>
      <c r="L19" s="6">
        <v>50.5</v>
      </c>
      <c r="M19" s="5" t="s">
        <v>33</v>
      </c>
      <c r="N19" s="5">
        <v>1.5</v>
      </c>
      <c r="O19" s="11">
        <v>10</v>
      </c>
      <c r="P19" s="6" t="s">
        <v>42</v>
      </c>
      <c r="Q19" s="77">
        <v>1024.7889303399934</v>
      </c>
      <c r="R19" s="49">
        <f t="shared" si="1"/>
        <v>13.888888888888889</v>
      </c>
      <c r="S19" s="50">
        <f t="shared" si="0"/>
        <v>11.111111111111111</v>
      </c>
      <c r="T19" s="50">
        <f t="shared" si="0"/>
        <v>11.111111111111111</v>
      </c>
      <c r="U19" s="51">
        <f t="shared" si="2"/>
        <v>5.0799999999999998E-2</v>
      </c>
      <c r="V19" s="50">
        <f t="shared" si="3"/>
        <v>13.888888888888889</v>
      </c>
      <c r="W19" s="14">
        <f t="shared" si="3"/>
        <v>10.277777777777777</v>
      </c>
    </row>
    <row r="20" spans="2:23" x14ac:dyDescent="0.25">
      <c r="B20" s="4">
        <v>12</v>
      </c>
      <c r="C20" s="33">
        <v>30.06</v>
      </c>
      <c r="D20" s="5">
        <v>57</v>
      </c>
      <c r="E20" s="4">
        <v>51.5</v>
      </c>
      <c r="F20" s="6">
        <v>49</v>
      </c>
      <c r="G20" s="5" t="s">
        <v>33</v>
      </c>
      <c r="H20" s="6">
        <v>3</v>
      </c>
      <c r="I20" s="6">
        <v>10</v>
      </c>
      <c r="J20" s="14">
        <v>0.27</v>
      </c>
      <c r="K20" s="4">
        <v>53.5</v>
      </c>
      <c r="L20" s="6">
        <v>46.2</v>
      </c>
      <c r="M20" s="5" t="s">
        <v>34</v>
      </c>
      <c r="N20" s="5">
        <v>1.5</v>
      </c>
      <c r="O20" s="11">
        <v>8</v>
      </c>
      <c r="P20" s="6" t="s">
        <v>51</v>
      </c>
      <c r="Q20" s="77">
        <v>1017.6775141952775</v>
      </c>
      <c r="R20" s="49">
        <f t="shared" si="1"/>
        <v>13.888888888888889</v>
      </c>
      <c r="S20" s="50">
        <f t="shared" si="0"/>
        <v>10.833333333333334</v>
      </c>
      <c r="T20" s="50">
        <f t="shared" si="0"/>
        <v>9.4444444444444446</v>
      </c>
      <c r="U20" s="51">
        <f t="shared" si="2"/>
        <v>0.68580000000000008</v>
      </c>
      <c r="V20" s="50">
        <f t="shared" si="3"/>
        <v>11.944444444444445</v>
      </c>
      <c r="W20" s="14">
        <f t="shared" si="3"/>
        <v>7.8888888888888902</v>
      </c>
    </row>
    <row r="21" spans="2:23" x14ac:dyDescent="0.25">
      <c r="B21" s="4">
        <v>13</v>
      </c>
      <c r="C21" s="33">
        <v>30.35</v>
      </c>
      <c r="D21" s="5">
        <v>56</v>
      </c>
      <c r="E21" s="4">
        <v>47</v>
      </c>
      <c r="F21" s="6">
        <v>44</v>
      </c>
      <c r="G21" s="5" t="s">
        <v>52</v>
      </c>
      <c r="H21" s="6">
        <v>2</v>
      </c>
      <c r="I21" s="6">
        <v>0</v>
      </c>
      <c r="J21" s="14"/>
      <c r="K21" s="4">
        <v>50</v>
      </c>
      <c r="L21" s="6">
        <v>36</v>
      </c>
      <c r="M21" s="5"/>
      <c r="N21" s="5">
        <v>0</v>
      </c>
      <c r="O21" s="11">
        <v>6</v>
      </c>
      <c r="P21" s="6" t="s">
        <v>35</v>
      </c>
      <c r="Q21" s="77">
        <v>1027.4980412522661</v>
      </c>
      <c r="R21" s="49">
        <f t="shared" si="1"/>
        <v>13.333333333333332</v>
      </c>
      <c r="S21" s="50">
        <f t="shared" si="0"/>
        <v>8.3333333333333339</v>
      </c>
      <c r="T21" s="50">
        <f t="shared" si="0"/>
        <v>6.6666666666666661</v>
      </c>
      <c r="U21" s="51">
        <f t="shared" si="2"/>
        <v>0</v>
      </c>
      <c r="V21" s="50">
        <f t="shared" si="3"/>
        <v>10</v>
      </c>
      <c r="W21" s="14">
        <f t="shared" si="3"/>
        <v>2.2222222222222223</v>
      </c>
    </row>
    <row r="22" spans="2:23" x14ac:dyDescent="0.25">
      <c r="B22" s="4">
        <v>14</v>
      </c>
      <c r="C22" s="33">
        <v>30.54</v>
      </c>
      <c r="D22" s="5">
        <v>54</v>
      </c>
      <c r="E22" s="4">
        <v>48.5</v>
      </c>
      <c r="F22" s="6">
        <v>44</v>
      </c>
      <c r="G22" s="5" t="s">
        <v>34</v>
      </c>
      <c r="H22" s="6">
        <v>2</v>
      </c>
      <c r="I22" s="6">
        <v>10</v>
      </c>
      <c r="J22" s="14"/>
      <c r="K22" s="4">
        <v>50</v>
      </c>
      <c r="L22" s="6">
        <v>36.299999999999997</v>
      </c>
      <c r="M22" s="5" t="s">
        <v>34</v>
      </c>
      <c r="N22" s="5">
        <v>1</v>
      </c>
      <c r="O22" s="11">
        <v>6</v>
      </c>
      <c r="P22" s="6" t="s">
        <v>42</v>
      </c>
      <c r="Q22" s="77">
        <v>1033.9321796689139</v>
      </c>
      <c r="R22" s="49">
        <f t="shared" si="1"/>
        <v>12.222222222222221</v>
      </c>
      <c r="S22" s="50">
        <f t="shared" si="0"/>
        <v>9.1666666666666661</v>
      </c>
      <c r="T22" s="50">
        <f t="shared" si="0"/>
        <v>6.6666666666666661</v>
      </c>
      <c r="U22" s="51">
        <f t="shared" si="2"/>
        <v>0</v>
      </c>
      <c r="V22" s="50">
        <f t="shared" si="3"/>
        <v>10</v>
      </c>
      <c r="W22" s="14">
        <f t="shared" si="3"/>
        <v>2.3888888888888871</v>
      </c>
    </row>
    <row r="23" spans="2:23" x14ac:dyDescent="0.25">
      <c r="B23" s="4">
        <v>15</v>
      </c>
      <c r="C23" s="33">
        <v>30.55</v>
      </c>
      <c r="D23" s="5">
        <v>54</v>
      </c>
      <c r="E23" s="4">
        <v>46</v>
      </c>
      <c r="F23" s="6">
        <v>45.9</v>
      </c>
      <c r="G23" s="5" t="s">
        <v>33</v>
      </c>
      <c r="H23" s="6">
        <v>1</v>
      </c>
      <c r="I23" s="6">
        <v>10</v>
      </c>
      <c r="J23" s="14">
        <v>0.03</v>
      </c>
      <c r="K23" s="4">
        <v>49</v>
      </c>
      <c r="L23" s="6">
        <v>45.9</v>
      </c>
      <c r="M23" s="5" t="s">
        <v>33</v>
      </c>
      <c r="N23" s="5">
        <v>2</v>
      </c>
      <c r="O23" s="11">
        <v>8</v>
      </c>
      <c r="P23" s="6" t="s">
        <v>53</v>
      </c>
      <c r="Q23" s="77">
        <v>1034.2708185329484</v>
      </c>
      <c r="R23" s="49">
        <f t="shared" si="1"/>
        <v>12.222222222222221</v>
      </c>
      <c r="S23" s="50">
        <f t="shared" si="0"/>
        <v>7.7777777777777777</v>
      </c>
      <c r="T23" s="50">
        <f t="shared" si="0"/>
        <v>7.7222222222222214</v>
      </c>
      <c r="U23" s="51">
        <f t="shared" si="2"/>
        <v>7.6200000000000004E-2</v>
      </c>
      <c r="V23" s="50">
        <f t="shared" si="3"/>
        <v>9.4444444444444446</v>
      </c>
      <c r="W23" s="14">
        <f t="shared" si="3"/>
        <v>7.7222222222222214</v>
      </c>
    </row>
    <row r="24" spans="2:23" x14ac:dyDescent="0.25">
      <c r="B24" s="4">
        <v>16</v>
      </c>
      <c r="C24" s="33">
        <v>30.24</v>
      </c>
      <c r="D24" s="5">
        <v>54</v>
      </c>
      <c r="E24" s="4">
        <v>48</v>
      </c>
      <c r="F24" s="6">
        <v>46</v>
      </c>
      <c r="G24" s="5" t="s">
        <v>31</v>
      </c>
      <c r="H24" s="6">
        <v>3</v>
      </c>
      <c r="I24" s="6">
        <v>9</v>
      </c>
      <c r="J24" s="14"/>
      <c r="K24" s="4">
        <v>55</v>
      </c>
      <c r="L24" s="6">
        <v>43.6</v>
      </c>
      <c r="M24" s="5" t="s">
        <v>31</v>
      </c>
      <c r="N24" s="5">
        <v>3</v>
      </c>
      <c r="O24" s="11">
        <v>7</v>
      </c>
      <c r="P24" s="6" t="s">
        <v>35</v>
      </c>
      <c r="Q24" s="77">
        <v>1023.773013747891</v>
      </c>
      <c r="R24" s="49">
        <f t="shared" si="1"/>
        <v>12.222222222222221</v>
      </c>
      <c r="S24" s="50">
        <f t="shared" si="0"/>
        <v>8.8888888888888893</v>
      </c>
      <c r="T24" s="50">
        <f t="shared" si="0"/>
        <v>7.7777777777777777</v>
      </c>
      <c r="U24" s="51">
        <f t="shared" si="2"/>
        <v>0</v>
      </c>
      <c r="V24" s="50">
        <f t="shared" si="3"/>
        <v>12.777777777777777</v>
      </c>
      <c r="W24" s="14">
        <f t="shared" si="3"/>
        <v>6.4444444444444446</v>
      </c>
    </row>
    <row r="25" spans="2:23" x14ac:dyDescent="0.25">
      <c r="B25" s="4">
        <v>17</v>
      </c>
      <c r="C25" s="33">
        <v>29.96</v>
      </c>
      <c r="D25" s="5">
        <v>55</v>
      </c>
      <c r="E25" s="4">
        <v>49.4</v>
      </c>
      <c r="F25" s="6">
        <v>47</v>
      </c>
      <c r="G25" s="5" t="s">
        <v>31</v>
      </c>
      <c r="H25" s="6">
        <v>3</v>
      </c>
      <c r="I25" s="6">
        <v>2</v>
      </c>
      <c r="J25" s="14">
        <v>0.27</v>
      </c>
      <c r="K25" s="4">
        <v>55</v>
      </c>
      <c r="L25" s="6">
        <v>46.7</v>
      </c>
      <c r="M25" s="5" t="s">
        <v>33</v>
      </c>
      <c r="N25" s="5">
        <v>0.5</v>
      </c>
      <c r="O25" s="11">
        <v>7</v>
      </c>
      <c r="P25" s="6" t="s">
        <v>35</v>
      </c>
      <c r="Q25" s="77">
        <v>1014.2911255549362</v>
      </c>
      <c r="R25" s="49">
        <f t="shared" si="1"/>
        <v>12.777777777777777</v>
      </c>
      <c r="S25" s="50">
        <f t="shared" si="1"/>
        <v>9.6666666666666661</v>
      </c>
      <c r="T25" s="50">
        <f t="shared" si="1"/>
        <v>8.3333333333333339</v>
      </c>
      <c r="U25" s="51">
        <f t="shared" si="2"/>
        <v>0.68580000000000008</v>
      </c>
      <c r="V25" s="50">
        <f t="shared" si="3"/>
        <v>12.777777777777777</v>
      </c>
      <c r="W25" s="14">
        <f t="shared" si="3"/>
        <v>8.1666666666666679</v>
      </c>
    </row>
    <row r="26" spans="2:23" x14ac:dyDescent="0.25">
      <c r="B26" s="4">
        <v>18</v>
      </c>
      <c r="C26" s="33">
        <v>29.8</v>
      </c>
      <c r="D26" s="5">
        <v>54</v>
      </c>
      <c r="E26" s="4">
        <v>46</v>
      </c>
      <c r="F26" s="6">
        <v>44.6</v>
      </c>
      <c r="G26" s="5" t="s">
        <v>33</v>
      </c>
      <c r="H26" s="6">
        <v>1.5</v>
      </c>
      <c r="I26" s="6">
        <v>8</v>
      </c>
      <c r="J26" s="14"/>
      <c r="K26" s="4">
        <v>52.6</v>
      </c>
      <c r="L26" s="6">
        <v>37.4</v>
      </c>
      <c r="M26" s="5"/>
      <c r="N26" s="5">
        <v>0</v>
      </c>
      <c r="O26" s="11">
        <v>7</v>
      </c>
      <c r="P26" s="6" t="s">
        <v>35</v>
      </c>
      <c r="Q26" s="77">
        <v>1008.8729037303908</v>
      </c>
      <c r="R26" s="49">
        <f t="shared" si="1"/>
        <v>12.222222222222221</v>
      </c>
      <c r="S26" s="50">
        <f t="shared" si="1"/>
        <v>7.7777777777777777</v>
      </c>
      <c r="T26" s="50">
        <f t="shared" si="1"/>
        <v>7.0000000000000009</v>
      </c>
      <c r="U26" s="51">
        <f t="shared" si="2"/>
        <v>0</v>
      </c>
      <c r="V26" s="50">
        <f t="shared" si="3"/>
        <v>11.444444444444445</v>
      </c>
      <c r="W26" s="14">
        <f t="shared" si="3"/>
        <v>2.9999999999999991</v>
      </c>
    </row>
    <row r="27" spans="2:23" x14ac:dyDescent="0.25">
      <c r="B27" s="4">
        <v>19</v>
      </c>
      <c r="C27" s="33">
        <v>30.05</v>
      </c>
      <c r="D27" s="5">
        <v>55</v>
      </c>
      <c r="E27" s="4">
        <v>46</v>
      </c>
      <c r="F27" s="6">
        <v>45.5</v>
      </c>
      <c r="G27" s="5" t="s">
        <v>52</v>
      </c>
      <c r="H27" s="6">
        <v>0.5</v>
      </c>
      <c r="I27" s="6">
        <v>0</v>
      </c>
      <c r="J27" s="14"/>
      <c r="K27" s="4">
        <v>53.6</v>
      </c>
      <c r="L27" s="6">
        <v>33.9</v>
      </c>
      <c r="M27" s="5" t="s">
        <v>52</v>
      </c>
      <c r="N27" s="5">
        <v>0.5</v>
      </c>
      <c r="O27" s="11">
        <v>7</v>
      </c>
      <c r="P27" s="6" t="s">
        <v>35</v>
      </c>
      <c r="Q27" s="77">
        <v>1017.3388753312432</v>
      </c>
      <c r="R27" s="49">
        <f t="shared" si="1"/>
        <v>12.777777777777777</v>
      </c>
      <c r="S27" s="50">
        <f t="shared" si="1"/>
        <v>7.7777777777777777</v>
      </c>
      <c r="T27" s="50">
        <f t="shared" si="1"/>
        <v>7.5</v>
      </c>
      <c r="U27" s="51">
        <f t="shared" si="2"/>
        <v>0</v>
      </c>
      <c r="V27" s="50">
        <f t="shared" si="3"/>
        <v>12</v>
      </c>
      <c r="W27" s="14">
        <f t="shared" si="3"/>
        <v>1.0555555555555547</v>
      </c>
    </row>
    <row r="28" spans="2:23" x14ac:dyDescent="0.25">
      <c r="B28" s="4">
        <v>20</v>
      </c>
      <c r="C28" s="33">
        <v>30.03</v>
      </c>
      <c r="D28" s="5">
        <v>55</v>
      </c>
      <c r="E28" s="4">
        <v>42</v>
      </c>
      <c r="F28" s="6">
        <v>41.8</v>
      </c>
      <c r="G28" s="5"/>
      <c r="H28" s="6">
        <v>0</v>
      </c>
      <c r="I28" s="6">
        <v>4</v>
      </c>
      <c r="J28" s="14">
        <v>7.0000000000000007E-2</v>
      </c>
      <c r="K28" s="4">
        <v>53.1</v>
      </c>
      <c r="L28" s="6">
        <v>31</v>
      </c>
      <c r="M28" s="5" t="s">
        <v>33</v>
      </c>
      <c r="N28" s="5">
        <v>0.5</v>
      </c>
      <c r="O28" s="11">
        <v>7</v>
      </c>
      <c r="P28" s="6" t="s">
        <v>54</v>
      </c>
      <c r="Q28" s="77">
        <v>1018.3547919233455</v>
      </c>
      <c r="R28" s="49">
        <f t="shared" si="1"/>
        <v>12.777777777777777</v>
      </c>
      <c r="S28" s="50">
        <f t="shared" si="1"/>
        <v>5.5555555555555554</v>
      </c>
      <c r="T28" s="50">
        <f t="shared" si="1"/>
        <v>5.4444444444444429</v>
      </c>
      <c r="U28" s="51">
        <f t="shared" si="2"/>
        <v>0.17780000000000001</v>
      </c>
      <c r="V28" s="50">
        <f t="shared" si="3"/>
        <v>11.722222222222223</v>
      </c>
      <c r="W28" s="14">
        <f t="shared" si="3"/>
        <v>-0.55555555555555558</v>
      </c>
    </row>
    <row r="29" spans="2:23" x14ac:dyDescent="0.25">
      <c r="B29" s="4">
        <v>21</v>
      </c>
      <c r="C29" s="33">
        <v>29.92</v>
      </c>
      <c r="D29" s="5">
        <v>55</v>
      </c>
      <c r="E29" s="4">
        <v>44</v>
      </c>
      <c r="F29" s="6">
        <v>42</v>
      </c>
      <c r="G29" s="5" t="s">
        <v>39</v>
      </c>
      <c r="H29" s="6">
        <v>1</v>
      </c>
      <c r="I29" s="6">
        <v>8</v>
      </c>
      <c r="J29" s="14"/>
      <c r="K29" s="4">
        <v>53</v>
      </c>
      <c r="L29" s="6">
        <v>40.5</v>
      </c>
      <c r="M29" s="5"/>
      <c r="N29" s="5">
        <v>0</v>
      </c>
      <c r="O29" s="11">
        <v>6</v>
      </c>
      <c r="P29" s="6" t="s">
        <v>35</v>
      </c>
      <c r="Q29" s="77">
        <v>1012.9365700988001</v>
      </c>
      <c r="R29" s="49">
        <f t="shared" si="1"/>
        <v>12.777777777777777</v>
      </c>
      <c r="S29" s="50">
        <f t="shared" si="1"/>
        <v>6.6666666666666661</v>
      </c>
      <c r="T29" s="50">
        <f t="shared" si="1"/>
        <v>5.5555555555555554</v>
      </c>
      <c r="U29" s="51">
        <f t="shared" si="2"/>
        <v>0</v>
      </c>
      <c r="V29" s="50">
        <f t="shared" si="3"/>
        <v>11.666666666666666</v>
      </c>
      <c r="W29" s="14">
        <f t="shared" si="3"/>
        <v>4.7222222222222223</v>
      </c>
    </row>
    <row r="30" spans="2:23" x14ac:dyDescent="0.25">
      <c r="B30" s="4">
        <v>22</v>
      </c>
      <c r="C30" s="33">
        <v>30</v>
      </c>
      <c r="D30" s="5">
        <v>54</v>
      </c>
      <c r="E30" s="4">
        <v>43.7</v>
      </c>
      <c r="F30" s="6">
        <v>43</v>
      </c>
      <c r="G30" s="5" t="s">
        <v>52</v>
      </c>
      <c r="H30" s="6">
        <v>1</v>
      </c>
      <c r="I30" s="6">
        <v>10</v>
      </c>
      <c r="J30" s="14">
        <v>0.06</v>
      </c>
      <c r="K30" s="4">
        <v>48.1</v>
      </c>
      <c r="L30" s="6">
        <v>39.799999999999997</v>
      </c>
      <c r="M30" s="5" t="s">
        <v>52</v>
      </c>
      <c r="N30" s="5">
        <v>1.5</v>
      </c>
      <c r="O30" s="11">
        <v>6</v>
      </c>
      <c r="P30" s="6" t="s">
        <v>35</v>
      </c>
      <c r="Q30" s="77">
        <v>1015.645681011073</v>
      </c>
      <c r="R30" s="49">
        <f t="shared" si="1"/>
        <v>12.222222222222221</v>
      </c>
      <c r="S30" s="50">
        <f t="shared" si="1"/>
        <v>6.5000000000000018</v>
      </c>
      <c r="T30" s="50">
        <f t="shared" si="1"/>
        <v>6.1111111111111107</v>
      </c>
      <c r="U30" s="51">
        <f t="shared" si="2"/>
        <v>0.15240000000000001</v>
      </c>
      <c r="V30" s="50">
        <f t="shared" si="3"/>
        <v>8.9444444444444446</v>
      </c>
      <c r="W30" s="14">
        <f t="shared" si="3"/>
        <v>4.3333333333333313</v>
      </c>
    </row>
    <row r="31" spans="2:23" x14ac:dyDescent="0.25">
      <c r="B31" s="4">
        <v>23</v>
      </c>
      <c r="C31" s="33">
        <v>30.224</v>
      </c>
      <c r="D31" s="5">
        <v>54</v>
      </c>
      <c r="E31" s="4">
        <v>40.299999999999997</v>
      </c>
      <c r="F31" s="6">
        <v>37.700000000000003</v>
      </c>
      <c r="G31" s="5" t="s">
        <v>52</v>
      </c>
      <c r="H31" s="6">
        <v>1</v>
      </c>
      <c r="I31" s="6">
        <v>9</v>
      </c>
      <c r="J31" s="14"/>
      <c r="K31" s="4">
        <v>47.2</v>
      </c>
      <c r="L31" s="6">
        <v>36</v>
      </c>
      <c r="M31" s="5"/>
      <c r="N31" s="5">
        <v>0</v>
      </c>
      <c r="O31" s="11">
        <v>4</v>
      </c>
      <c r="P31" s="6" t="s">
        <v>35</v>
      </c>
      <c r="Q31" s="77">
        <v>1023.2311915654366</v>
      </c>
      <c r="R31" s="49">
        <f t="shared" si="1"/>
        <v>12.222222222222221</v>
      </c>
      <c r="S31" s="50">
        <f t="shared" si="1"/>
        <v>4.6111111111111098</v>
      </c>
      <c r="T31" s="50">
        <f t="shared" si="1"/>
        <v>3.1666666666666683</v>
      </c>
      <c r="U31" s="51">
        <f t="shared" si="2"/>
        <v>0</v>
      </c>
      <c r="V31" s="50">
        <f t="shared" si="3"/>
        <v>8.4444444444444464</v>
      </c>
      <c r="W31" s="14">
        <f t="shared" si="3"/>
        <v>2.2222222222222223</v>
      </c>
    </row>
    <row r="32" spans="2:23" x14ac:dyDescent="0.25">
      <c r="B32" s="4">
        <v>24</v>
      </c>
      <c r="C32" s="33">
        <v>30.422000000000001</v>
      </c>
      <c r="D32" s="5">
        <v>53</v>
      </c>
      <c r="E32" s="4">
        <v>45</v>
      </c>
      <c r="F32" s="6">
        <v>43.9</v>
      </c>
      <c r="G32" s="5" t="s">
        <v>33</v>
      </c>
      <c r="H32" s="6">
        <v>1.5</v>
      </c>
      <c r="I32" s="6">
        <v>10</v>
      </c>
      <c r="J32" s="14">
        <v>0.16</v>
      </c>
      <c r="K32" s="4">
        <v>47</v>
      </c>
      <c r="L32" s="6">
        <v>44</v>
      </c>
      <c r="M32" s="5" t="s">
        <v>34</v>
      </c>
      <c r="N32" s="5">
        <v>1.5</v>
      </c>
      <c r="O32" s="11">
        <v>8</v>
      </c>
      <c r="P32" s="6" t="s">
        <v>55</v>
      </c>
      <c r="Q32" s="77">
        <v>1029.9362410733115</v>
      </c>
      <c r="R32" s="49">
        <f t="shared" si="1"/>
        <v>11.666666666666666</v>
      </c>
      <c r="S32" s="50">
        <f t="shared" si="1"/>
        <v>7.2222222222222223</v>
      </c>
      <c r="T32" s="50">
        <f t="shared" si="1"/>
        <v>6.6111111111111098</v>
      </c>
      <c r="U32" s="51">
        <f t="shared" si="2"/>
        <v>0.40639999999999998</v>
      </c>
      <c r="V32" s="50">
        <f t="shared" si="3"/>
        <v>8.3333333333333339</v>
      </c>
      <c r="W32" s="14">
        <f t="shared" si="3"/>
        <v>6.6666666666666661</v>
      </c>
    </row>
    <row r="33" spans="2:23" x14ac:dyDescent="0.25">
      <c r="B33" s="4">
        <v>25</v>
      </c>
      <c r="C33" s="33">
        <v>30.15</v>
      </c>
      <c r="D33" s="5">
        <v>52</v>
      </c>
      <c r="E33" s="4">
        <v>47</v>
      </c>
      <c r="F33" s="6">
        <v>44</v>
      </c>
      <c r="G33" s="5" t="s">
        <v>34</v>
      </c>
      <c r="H33" s="6">
        <v>1.5</v>
      </c>
      <c r="I33" s="6">
        <v>3</v>
      </c>
      <c r="J33" s="14">
        <v>0.15</v>
      </c>
      <c r="K33" s="4">
        <v>51.8</v>
      </c>
      <c r="L33" s="6">
        <v>42.8</v>
      </c>
      <c r="M33" s="5" t="s">
        <v>34</v>
      </c>
      <c r="N33" s="5">
        <v>2</v>
      </c>
      <c r="O33" s="11">
        <v>8</v>
      </c>
      <c r="P33" s="6" t="s">
        <v>41</v>
      </c>
      <c r="Q33" s="77">
        <v>1020.7252639715842</v>
      </c>
      <c r="R33" s="49">
        <f t="shared" si="1"/>
        <v>11.111111111111111</v>
      </c>
      <c r="S33" s="50">
        <f t="shared" si="1"/>
        <v>8.3333333333333339</v>
      </c>
      <c r="T33" s="50">
        <f t="shared" si="1"/>
        <v>6.6666666666666661</v>
      </c>
      <c r="U33" s="51">
        <f t="shared" si="2"/>
        <v>0.38100000000000001</v>
      </c>
      <c r="V33" s="50">
        <f t="shared" si="3"/>
        <v>10.999999999999998</v>
      </c>
      <c r="W33" s="14">
        <f t="shared" si="3"/>
        <v>5.9999999999999982</v>
      </c>
    </row>
    <row r="34" spans="2:23" x14ac:dyDescent="0.25">
      <c r="B34" s="4">
        <v>26</v>
      </c>
      <c r="C34" s="33">
        <v>30.23</v>
      </c>
      <c r="D34" s="5">
        <v>54</v>
      </c>
      <c r="E34" s="4">
        <v>53</v>
      </c>
      <c r="F34" s="6">
        <v>51</v>
      </c>
      <c r="G34" s="5" t="s">
        <v>34</v>
      </c>
      <c r="H34" s="6">
        <v>1.5</v>
      </c>
      <c r="I34" s="6">
        <v>2</v>
      </c>
      <c r="J34" s="14"/>
      <c r="K34" s="4">
        <v>55</v>
      </c>
      <c r="L34" s="6">
        <v>48</v>
      </c>
      <c r="M34" s="5" t="s">
        <v>33</v>
      </c>
      <c r="N34" s="5">
        <v>1</v>
      </c>
      <c r="O34" s="11">
        <v>9</v>
      </c>
      <c r="P34" s="6" t="s">
        <v>35</v>
      </c>
      <c r="Q34" s="77">
        <v>1025.1275692040276</v>
      </c>
      <c r="R34" s="49">
        <f t="shared" si="1"/>
        <v>12.222222222222221</v>
      </c>
      <c r="S34" s="50">
        <f t="shared" si="1"/>
        <v>11.666666666666666</v>
      </c>
      <c r="T34" s="50">
        <f t="shared" si="1"/>
        <v>10.555555555555555</v>
      </c>
      <c r="U34" s="51">
        <f t="shared" si="2"/>
        <v>0</v>
      </c>
      <c r="V34" s="50">
        <f t="shared" si="3"/>
        <v>12.777777777777777</v>
      </c>
      <c r="W34" s="14">
        <f t="shared" si="3"/>
        <v>8.8888888888888893</v>
      </c>
    </row>
    <row r="35" spans="2:23" x14ac:dyDescent="0.25">
      <c r="B35" s="4">
        <v>27</v>
      </c>
      <c r="C35" s="33">
        <v>30.29</v>
      </c>
      <c r="D35" s="5">
        <v>56</v>
      </c>
      <c r="E35" s="4">
        <v>51</v>
      </c>
      <c r="F35" s="6">
        <v>51</v>
      </c>
      <c r="G35" s="5" t="s">
        <v>34</v>
      </c>
      <c r="H35" s="6">
        <v>2</v>
      </c>
      <c r="I35" s="6">
        <v>10</v>
      </c>
      <c r="J35" s="14">
        <v>0.11</v>
      </c>
      <c r="K35" s="4">
        <v>54.1</v>
      </c>
      <c r="L35" s="6">
        <v>45.5</v>
      </c>
      <c r="M35" s="5" t="s">
        <v>34</v>
      </c>
      <c r="N35" s="5">
        <v>2</v>
      </c>
      <c r="O35" s="11">
        <v>7</v>
      </c>
      <c r="P35" s="6" t="s">
        <v>56</v>
      </c>
      <c r="Q35" s="77">
        <v>1025.4662080680614</v>
      </c>
      <c r="R35" s="49">
        <f t="shared" si="1"/>
        <v>13.333333333333332</v>
      </c>
      <c r="S35" s="50">
        <f t="shared" si="1"/>
        <v>10.555555555555555</v>
      </c>
      <c r="T35" s="50">
        <f t="shared" si="1"/>
        <v>10.555555555555555</v>
      </c>
      <c r="U35" s="51">
        <f t="shared" si="2"/>
        <v>0.27939999999999998</v>
      </c>
      <c r="V35" s="50">
        <f t="shared" si="3"/>
        <v>12.277777777777779</v>
      </c>
      <c r="W35" s="14">
        <f t="shared" si="3"/>
        <v>7.5</v>
      </c>
    </row>
    <row r="36" spans="2:23" x14ac:dyDescent="0.25">
      <c r="B36" s="4">
        <v>28</v>
      </c>
      <c r="C36" s="33">
        <v>30.16</v>
      </c>
      <c r="D36" s="5">
        <v>54</v>
      </c>
      <c r="E36" s="4">
        <v>45</v>
      </c>
      <c r="F36" s="6">
        <v>40.799999999999997</v>
      </c>
      <c r="G36" s="5" t="s">
        <v>57</v>
      </c>
      <c r="H36" s="6">
        <v>3</v>
      </c>
      <c r="I36" s="6">
        <v>1</v>
      </c>
      <c r="J36" s="14">
        <v>0.14000000000000001</v>
      </c>
      <c r="K36" s="4">
        <v>48.5</v>
      </c>
      <c r="L36" s="6">
        <v>39.200000000000003</v>
      </c>
      <c r="M36" s="5" t="s">
        <v>34</v>
      </c>
      <c r="N36" s="5">
        <v>2</v>
      </c>
      <c r="O36" s="11">
        <v>5</v>
      </c>
      <c r="P36" s="6" t="s">
        <v>51</v>
      </c>
      <c r="Q36" s="77">
        <v>1021.0639028356185</v>
      </c>
      <c r="R36" s="49">
        <f t="shared" si="1"/>
        <v>12.222222222222221</v>
      </c>
      <c r="S36" s="50">
        <f t="shared" si="1"/>
        <v>7.2222222222222223</v>
      </c>
      <c r="T36" s="50">
        <f t="shared" si="1"/>
        <v>4.8888888888888875</v>
      </c>
      <c r="U36" s="51">
        <f t="shared" si="2"/>
        <v>0.35560000000000003</v>
      </c>
      <c r="V36" s="50">
        <f t="shared" si="3"/>
        <v>9.1666666666666661</v>
      </c>
      <c r="W36" s="14">
        <f t="shared" si="3"/>
        <v>4.0000000000000018</v>
      </c>
    </row>
    <row r="37" spans="2:23" x14ac:dyDescent="0.25">
      <c r="B37" s="1" t="s">
        <v>15</v>
      </c>
      <c r="C37" s="12">
        <f t="shared" ref="C37:O37" si="4">SUM(C6:C36)</f>
        <v>843.33199999999988</v>
      </c>
      <c r="D37" s="36">
        <f t="shared" si="4"/>
        <v>1538</v>
      </c>
      <c r="E37" s="36">
        <f t="shared" ref="E37" si="5">SUM(E6:E36)</f>
        <v>1347.3999999999999</v>
      </c>
      <c r="F37" s="36">
        <f t="shared" si="4"/>
        <v>1302.4000000000001</v>
      </c>
      <c r="G37" s="36"/>
      <c r="H37" s="36">
        <f t="shared" si="4"/>
        <v>53</v>
      </c>
      <c r="I37" s="36">
        <f t="shared" si="4"/>
        <v>175</v>
      </c>
      <c r="J37" s="35">
        <f t="shared" si="4"/>
        <v>2.2100000000000004</v>
      </c>
      <c r="K37" s="36">
        <f t="shared" si="4"/>
        <v>1482.5999999999997</v>
      </c>
      <c r="L37" s="36">
        <f t="shared" si="4"/>
        <v>1205.0999999999999</v>
      </c>
      <c r="M37" s="12"/>
      <c r="N37" s="36">
        <f t="shared" si="4"/>
        <v>37.5</v>
      </c>
      <c r="O37" s="37">
        <f t="shared" si="4"/>
        <v>200</v>
      </c>
      <c r="P37" s="3"/>
      <c r="Q37" s="37">
        <f>SUM(Q9:Q36)</f>
        <v>28554.299926446536</v>
      </c>
      <c r="R37" s="37"/>
      <c r="S37" s="47"/>
      <c r="T37" s="47"/>
      <c r="U37" s="48">
        <f t="shared" si="2"/>
        <v>5.6134000000000013</v>
      </c>
      <c r="V37" s="47"/>
      <c r="W37" s="13"/>
    </row>
    <row r="38" spans="2:23" x14ac:dyDescent="0.25">
      <c r="B38" s="7" t="s">
        <v>16</v>
      </c>
      <c r="C38" s="15">
        <f>C37/28</f>
        <v>30.118999999999996</v>
      </c>
      <c r="D38" s="38">
        <f>D37/28</f>
        <v>54.928571428571431</v>
      </c>
      <c r="E38" s="38">
        <f>E37/28</f>
        <v>48.121428571428567</v>
      </c>
      <c r="F38" s="38">
        <f>F37/28</f>
        <v>46.51428571428572</v>
      </c>
      <c r="G38" s="38"/>
      <c r="H38" s="38">
        <f>H37/28</f>
        <v>1.8928571428571428</v>
      </c>
      <c r="I38" s="38">
        <f>I37/28</f>
        <v>6.25</v>
      </c>
      <c r="J38" s="38">
        <f>J37/28</f>
        <v>7.8928571428571445E-2</v>
      </c>
      <c r="K38" s="38">
        <f>K37/28</f>
        <v>52.949999999999989</v>
      </c>
      <c r="L38" s="38">
        <f>L37/28</f>
        <v>43.039285714285711</v>
      </c>
      <c r="M38" s="15"/>
      <c r="N38" s="38">
        <f>N37/28</f>
        <v>1.3392857142857142</v>
      </c>
      <c r="O38" s="39">
        <f>O37/28</f>
        <v>7.1428571428571432</v>
      </c>
      <c r="P38" s="9"/>
      <c r="Q38" s="39">
        <f>AVERAGE(Q9:Q36)</f>
        <v>1019.7964259445191</v>
      </c>
      <c r="R38" s="39">
        <f t="shared" si="1"/>
        <v>12.738095238095239</v>
      </c>
      <c r="S38" s="52">
        <f t="shared" si="1"/>
        <v>8.9563492063492038</v>
      </c>
      <c r="T38" s="52">
        <f t="shared" si="1"/>
        <v>8.0634920634920668</v>
      </c>
      <c r="U38" s="53">
        <f t="shared" si="2"/>
        <v>0.20047857142857145</v>
      </c>
      <c r="V38" s="52">
        <f t="shared" si="3"/>
        <v>11.638888888888882</v>
      </c>
      <c r="W38" s="54">
        <f t="shared" si="3"/>
        <v>6.1329365079365061</v>
      </c>
    </row>
    <row r="40" spans="2:23" x14ac:dyDescent="0.25">
      <c r="B40" s="1"/>
      <c r="C40" s="87" t="s">
        <v>17</v>
      </c>
      <c r="D40" s="88"/>
      <c r="E40" s="88"/>
      <c r="F40" s="88"/>
      <c r="G40" s="88"/>
      <c r="H40" s="88"/>
      <c r="I40" s="88"/>
      <c r="J40" s="88"/>
      <c r="K40" s="89"/>
    </row>
    <row r="41" spans="2:23" x14ac:dyDescent="0.25">
      <c r="B41" s="7" t="s">
        <v>7</v>
      </c>
      <c r="C41" s="7" t="s">
        <v>18</v>
      </c>
      <c r="D41" s="8" t="s">
        <v>19</v>
      </c>
      <c r="E41" s="8" t="s">
        <v>20</v>
      </c>
      <c r="F41" s="8" t="s">
        <v>21</v>
      </c>
      <c r="G41" s="8" t="s">
        <v>22</v>
      </c>
      <c r="H41" s="8" t="s">
        <v>23</v>
      </c>
      <c r="I41" s="8" t="s">
        <v>24</v>
      </c>
      <c r="J41" s="8" t="s">
        <v>25</v>
      </c>
      <c r="K41" s="9" t="s">
        <v>26</v>
      </c>
    </row>
    <row r="42" spans="2:23" ht="30" x14ac:dyDescent="0.25">
      <c r="B42" s="23" t="s">
        <v>27</v>
      </c>
      <c r="C42" s="4">
        <v>3</v>
      </c>
      <c r="D42" s="5"/>
      <c r="E42" s="5"/>
      <c r="F42" s="5">
        <v>2</v>
      </c>
      <c r="G42" s="5">
        <v>2.5</v>
      </c>
      <c r="H42" s="5">
        <v>11</v>
      </c>
      <c r="I42" s="5">
        <v>6</v>
      </c>
      <c r="J42" s="5">
        <v>0.5</v>
      </c>
      <c r="K42" s="6"/>
    </row>
    <row r="43" spans="2:23" ht="30" x14ac:dyDescent="0.25">
      <c r="B43" s="24" t="s">
        <v>28</v>
      </c>
      <c r="C43" s="7">
        <v>6.5</v>
      </c>
      <c r="D43" s="8"/>
      <c r="E43" s="8"/>
      <c r="F43" s="8">
        <v>4.5</v>
      </c>
      <c r="G43" s="8">
        <v>15.5</v>
      </c>
      <c r="H43" s="8">
        <v>38.5</v>
      </c>
      <c r="I43" s="8">
        <v>22.5</v>
      </c>
      <c r="J43" s="8">
        <v>3</v>
      </c>
      <c r="K43" s="9"/>
    </row>
  </sheetData>
  <mergeCells count="14">
    <mergeCell ref="C40:K40"/>
    <mergeCell ref="Q6:T6"/>
    <mergeCell ref="U6:U8"/>
    <mergeCell ref="V6:W6"/>
    <mergeCell ref="V7:W7"/>
    <mergeCell ref="P6:P8"/>
    <mergeCell ref="B6:B8"/>
    <mergeCell ref="C6:I6"/>
    <mergeCell ref="J6:J8"/>
    <mergeCell ref="K6:O6"/>
    <mergeCell ref="E7:F7"/>
    <mergeCell ref="G7:H7"/>
    <mergeCell ref="K7:L7"/>
    <mergeCell ref="M7:N7"/>
  </mergeCells>
  <conditionalFormatting sqref="C9:C32">
    <cfRule type="expression" dxfId="154" priority="26">
      <formula>C9&gt;31</formula>
    </cfRule>
  </conditionalFormatting>
  <conditionalFormatting sqref="C9:C32">
    <cfRule type="expression" dxfId="153" priority="25">
      <formula>C9&lt;29</formula>
    </cfRule>
  </conditionalFormatting>
  <conditionalFormatting sqref="D9:D32">
    <cfRule type="expression" dxfId="152" priority="23">
      <formula>D9&lt;40</formula>
    </cfRule>
    <cfRule type="expression" dxfId="151" priority="24">
      <formula>D9&gt;70</formula>
    </cfRule>
  </conditionalFormatting>
  <conditionalFormatting sqref="F9:F32">
    <cfRule type="expression" dxfId="150" priority="22">
      <formula>F9&gt;E9</formula>
    </cfRule>
  </conditionalFormatting>
  <conditionalFormatting sqref="I9:I32">
    <cfRule type="cellIs" dxfId="149" priority="21" operator="greaterThan">
      <formula>10</formula>
    </cfRule>
  </conditionalFormatting>
  <conditionalFormatting sqref="J9:J32">
    <cfRule type="cellIs" dxfId="148" priority="20" operator="greaterThanOrEqual">
      <formula>5</formula>
    </cfRule>
  </conditionalFormatting>
  <conditionalFormatting sqref="K9:K32">
    <cfRule type="cellIs" dxfId="147" priority="18" operator="lessThan">
      <formula>35</formula>
    </cfRule>
    <cfRule type="cellIs" dxfId="146" priority="19" operator="greaterThanOrEqual">
      <formula>85</formula>
    </cfRule>
  </conditionalFormatting>
  <conditionalFormatting sqref="L9:L32">
    <cfRule type="cellIs" dxfId="145" priority="16" operator="notBetween">
      <formula>70</formula>
      <formula>20</formula>
    </cfRule>
    <cfRule type="expression" dxfId="144" priority="17">
      <formula>L9&gt;K9</formula>
    </cfRule>
  </conditionalFormatting>
  <conditionalFormatting sqref="O9:O32">
    <cfRule type="cellIs" dxfId="143" priority="15" operator="greaterThan">
      <formula>10</formula>
    </cfRule>
  </conditionalFormatting>
  <conditionalFormatting sqref="P9:P32">
    <cfRule type="containsBlanks" dxfId="142" priority="14">
      <formula>LEN(TRIM(P9))=0</formula>
    </cfRule>
  </conditionalFormatting>
  <conditionalFormatting sqref="C33:C36">
    <cfRule type="expression" dxfId="141" priority="13">
      <formula>C33&gt;31</formula>
    </cfRule>
  </conditionalFormatting>
  <conditionalFormatting sqref="C33:C36">
    <cfRule type="expression" dxfId="140" priority="12">
      <formula>C33&lt;29</formula>
    </cfRule>
  </conditionalFormatting>
  <conditionalFormatting sqref="D33:D36">
    <cfRule type="expression" dxfId="139" priority="10">
      <formula>D33&lt;40</formula>
    </cfRule>
    <cfRule type="expression" dxfId="138" priority="11">
      <formula>D33&gt;70</formula>
    </cfRule>
  </conditionalFormatting>
  <conditionalFormatting sqref="F33:F36">
    <cfRule type="expression" dxfId="137" priority="9">
      <formula>F33&gt;E33</formula>
    </cfRule>
  </conditionalFormatting>
  <conditionalFormatting sqref="I33:I36">
    <cfRule type="cellIs" dxfId="136" priority="8" operator="greaterThan">
      <formula>10</formula>
    </cfRule>
  </conditionalFormatting>
  <conditionalFormatting sqref="J33:J36">
    <cfRule type="cellIs" dxfId="135" priority="7" operator="greaterThanOrEqual">
      <formula>5</formula>
    </cfRule>
  </conditionalFormatting>
  <conditionalFormatting sqref="K33:K36">
    <cfRule type="cellIs" dxfId="134" priority="5" operator="lessThan">
      <formula>35</formula>
    </cfRule>
    <cfRule type="cellIs" dxfId="133" priority="6" operator="greaterThanOrEqual">
      <formula>85</formula>
    </cfRule>
  </conditionalFormatting>
  <conditionalFormatting sqref="L33:L36">
    <cfRule type="cellIs" dxfId="132" priority="3" operator="notBetween">
      <formula>70</formula>
      <formula>20</formula>
    </cfRule>
    <cfRule type="expression" dxfId="131" priority="4">
      <formula>L33&gt;K33</formula>
    </cfRule>
  </conditionalFormatting>
  <conditionalFormatting sqref="O33:O36">
    <cfRule type="cellIs" dxfId="130" priority="2" operator="greaterThan">
      <formula>10</formula>
    </cfRule>
  </conditionalFormatting>
  <conditionalFormatting sqref="P33:P36">
    <cfRule type="containsBlanks" dxfId="129" priority="1">
      <formula>LEN(TRIM(P33))=0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49E8-D1F3-4207-8089-F4A4034EE9C4}">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127</v>
      </c>
      <c r="D8" s="32" t="s">
        <v>4</v>
      </c>
      <c r="E8" s="29" t="s">
        <v>5</v>
      </c>
      <c r="F8" s="30" t="s">
        <v>6</v>
      </c>
      <c r="G8" s="29" t="s">
        <v>7</v>
      </c>
      <c r="H8" s="30" t="s">
        <v>8</v>
      </c>
      <c r="I8" s="30" t="s">
        <v>9</v>
      </c>
      <c r="J8" s="83"/>
      <c r="K8" s="28" t="s">
        <v>11</v>
      </c>
      <c r="L8" s="30" t="s">
        <v>12</v>
      </c>
      <c r="M8" s="29" t="s">
        <v>7</v>
      </c>
      <c r="N8" s="29" t="s">
        <v>8</v>
      </c>
      <c r="O8" s="31" t="s">
        <v>13</v>
      </c>
      <c r="P8" s="80"/>
      <c r="Q8" s="22" t="s">
        <v>128</v>
      </c>
      <c r="R8" s="43" t="s">
        <v>4</v>
      </c>
      <c r="S8" s="41" t="s">
        <v>5</v>
      </c>
      <c r="T8" s="42" t="s">
        <v>6</v>
      </c>
      <c r="U8" s="83"/>
      <c r="V8" s="40" t="s">
        <v>11</v>
      </c>
      <c r="W8" s="42" t="s">
        <v>12</v>
      </c>
    </row>
    <row r="9" spans="1:23" x14ac:dyDescent="0.25">
      <c r="B9" s="1">
        <v>1</v>
      </c>
      <c r="C9" s="27">
        <v>29.861999999999998</v>
      </c>
      <c r="D9" s="1">
        <v>53</v>
      </c>
      <c r="E9" s="1">
        <v>50</v>
      </c>
      <c r="F9" s="3">
        <v>49.4</v>
      </c>
      <c r="G9" s="2" t="s">
        <v>34</v>
      </c>
      <c r="H9" s="3">
        <v>2</v>
      </c>
      <c r="I9" s="3">
        <v>10</v>
      </c>
      <c r="J9" s="13">
        <v>0.1</v>
      </c>
      <c r="K9" s="1">
        <v>55</v>
      </c>
      <c r="L9" s="3">
        <v>45</v>
      </c>
      <c r="M9" s="2" t="s">
        <v>34</v>
      </c>
      <c r="N9" s="2">
        <v>3</v>
      </c>
      <c r="O9" s="10">
        <v>8</v>
      </c>
      <c r="P9" s="3" t="s">
        <v>42</v>
      </c>
      <c r="Q9" s="78">
        <v>1011.2772396650329</v>
      </c>
      <c r="R9" s="37">
        <f>CONVERT(D9,"F","C")</f>
        <v>11.666666666666666</v>
      </c>
      <c r="S9" s="47">
        <f t="shared" ref="S9:T24" si="0">CONVERT(E9,"F","C")</f>
        <v>10</v>
      </c>
      <c r="T9" s="47">
        <f t="shared" si="0"/>
        <v>9.6666666666666661</v>
      </c>
      <c r="U9" s="48">
        <f>CONVERT(J9,"in","cm")</f>
        <v>0.254</v>
      </c>
      <c r="V9" s="47">
        <f>CONVERT(K9,"F","C")</f>
        <v>12.777777777777777</v>
      </c>
      <c r="W9" s="13">
        <f>CONVERT(L9,"F","C")</f>
        <v>7.2222222222222223</v>
      </c>
    </row>
    <row r="10" spans="1:23" x14ac:dyDescent="0.25">
      <c r="B10" s="4">
        <v>2</v>
      </c>
      <c r="C10" s="33">
        <v>29.51</v>
      </c>
      <c r="D10" s="5">
        <v>54</v>
      </c>
      <c r="E10" s="4">
        <v>46.8</v>
      </c>
      <c r="F10" s="6">
        <v>42</v>
      </c>
      <c r="G10" s="5" t="s">
        <v>57</v>
      </c>
      <c r="H10" s="6">
        <v>5</v>
      </c>
      <c r="I10" s="6">
        <v>2</v>
      </c>
      <c r="J10" s="14">
        <v>0.16</v>
      </c>
      <c r="K10" s="4">
        <v>51.1</v>
      </c>
      <c r="L10" s="6">
        <v>37.700000000000003</v>
      </c>
      <c r="M10" s="5" t="s">
        <v>57</v>
      </c>
      <c r="N10" s="5">
        <v>4</v>
      </c>
      <c r="O10" s="11">
        <v>8</v>
      </c>
      <c r="P10" s="6" t="s">
        <v>58</v>
      </c>
      <c r="Q10" s="77">
        <v>999.35715165103272</v>
      </c>
      <c r="R10" s="49">
        <f t="shared" ref="R10:T41" si="1">CONVERT(D10,"F","C")</f>
        <v>12.222222222222221</v>
      </c>
      <c r="S10" s="50">
        <f t="shared" si="0"/>
        <v>8.2222222222222197</v>
      </c>
      <c r="T10" s="50">
        <f t="shared" si="0"/>
        <v>5.5555555555555554</v>
      </c>
      <c r="U10" s="51">
        <f t="shared" ref="U10:U41" si="2">CONVERT(J10,"in","cm")</f>
        <v>0.40639999999999998</v>
      </c>
      <c r="V10" s="50">
        <f t="shared" ref="V10:W41" si="3">CONVERT(K10,"F","C")</f>
        <v>10.611111111111112</v>
      </c>
      <c r="W10" s="14">
        <f t="shared" si="3"/>
        <v>3.1666666666666683</v>
      </c>
    </row>
    <row r="11" spans="1:23" x14ac:dyDescent="0.25">
      <c r="B11" s="4">
        <v>3</v>
      </c>
      <c r="C11" s="33">
        <v>30.2</v>
      </c>
      <c r="D11" s="5">
        <v>53</v>
      </c>
      <c r="E11" s="4">
        <v>42</v>
      </c>
      <c r="F11" s="6">
        <v>37</v>
      </c>
      <c r="G11" s="5" t="s">
        <v>52</v>
      </c>
      <c r="H11" s="6">
        <v>2</v>
      </c>
      <c r="I11" s="6">
        <v>9</v>
      </c>
      <c r="J11" s="14">
        <v>0.03</v>
      </c>
      <c r="K11" s="4">
        <v>46</v>
      </c>
      <c r="L11" s="6">
        <v>39</v>
      </c>
      <c r="M11" s="5" t="s">
        <v>34</v>
      </c>
      <c r="N11" s="5">
        <v>1</v>
      </c>
      <c r="O11" s="11">
        <v>4</v>
      </c>
      <c r="P11" s="6" t="s">
        <v>42</v>
      </c>
      <c r="Q11" s="77">
        <v>1022.7232332693854</v>
      </c>
      <c r="R11" s="49">
        <f t="shared" si="1"/>
        <v>11.666666666666666</v>
      </c>
      <c r="S11" s="50">
        <f t="shared" si="0"/>
        <v>5.5555555555555554</v>
      </c>
      <c r="T11" s="50">
        <f t="shared" si="0"/>
        <v>2.7777777777777777</v>
      </c>
      <c r="U11" s="51">
        <f t="shared" si="2"/>
        <v>7.6200000000000004E-2</v>
      </c>
      <c r="V11" s="50">
        <f t="shared" si="3"/>
        <v>7.7777777777777777</v>
      </c>
      <c r="W11" s="14">
        <f t="shared" si="3"/>
        <v>3.8888888888888888</v>
      </c>
    </row>
    <row r="12" spans="1:23" x14ac:dyDescent="0.25">
      <c r="B12" s="4">
        <v>4</v>
      </c>
      <c r="C12" s="33">
        <v>30.254000000000001</v>
      </c>
      <c r="D12" s="34">
        <v>53</v>
      </c>
      <c r="E12" s="4">
        <v>44.4</v>
      </c>
      <c r="F12" s="6">
        <v>40.5</v>
      </c>
      <c r="G12" s="5" t="s">
        <v>31</v>
      </c>
      <c r="H12" s="6">
        <v>1.5</v>
      </c>
      <c r="I12" s="6">
        <v>0</v>
      </c>
      <c r="J12" s="14"/>
      <c r="K12" s="4">
        <v>50.1</v>
      </c>
      <c r="L12" s="6">
        <v>34.5</v>
      </c>
      <c r="M12" s="5"/>
      <c r="N12" s="5">
        <v>0</v>
      </c>
      <c r="O12" s="11">
        <v>6</v>
      </c>
      <c r="P12" s="6" t="s">
        <v>44</v>
      </c>
      <c r="Q12" s="77">
        <v>1024.5518831351696</v>
      </c>
      <c r="R12" s="49">
        <f t="shared" si="1"/>
        <v>11.666666666666666</v>
      </c>
      <c r="S12" s="50">
        <f t="shared" si="0"/>
        <v>6.8888888888888875</v>
      </c>
      <c r="T12" s="50">
        <f t="shared" si="0"/>
        <v>4.7222222222222223</v>
      </c>
      <c r="U12" s="51">
        <f t="shared" si="2"/>
        <v>0</v>
      </c>
      <c r="V12" s="50">
        <f t="shared" si="3"/>
        <v>10.055555555555555</v>
      </c>
      <c r="W12" s="14">
        <f t="shared" si="3"/>
        <v>1.3888888888888888</v>
      </c>
    </row>
    <row r="13" spans="1:23" x14ac:dyDescent="0.25">
      <c r="B13" s="4">
        <v>5</v>
      </c>
      <c r="C13" s="33">
        <v>30.17</v>
      </c>
      <c r="D13" s="34">
        <v>56</v>
      </c>
      <c r="E13" s="4">
        <v>48.2</v>
      </c>
      <c r="F13" s="6">
        <v>48.2</v>
      </c>
      <c r="G13" s="5" t="s">
        <v>34</v>
      </c>
      <c r="H13" s="6">
        <v>1</v>
      </c>
      <c r="I13" s="6">
        <v>10</v>
      </c>
      <c r="J13" s="14">
        <v>0.02</v>
      </c>
      <c r="K13" s="4">
        <v>53</v>
      </c>
      <c r="L13" s="6">
        <v>44</v>
      </c>
      <c r="M13" s="5" t="s">
        <v>52</v>
      </c>
      <c r="N13" s="5">
        <v>4</v>
      </c>
      <c r="O13" s="11">
        <v>8</v>
      </c>
      <c r="P13" s="6" t="s">
        <v>42</v>
      </c>
      <c r="Q13" s="77">
        <v>1021.7073166772831</v>
      </c>
      <c r="R13" s="49">
        <f t="shared" si="1"/>
        <v>13.333333333333332</v>
      </c>
      <c r="S13" s="50">
        <f t="shared" si="0"/>
        <v>9.0000000000000018</v>
      </c>
      <c r="T13" s="50">
        <f t="shared" si="0"/>
        <v>9.0000000000000018</v>
      </c>
      <c r="U13" s="51">
        <f t="shared" si="2"/>
        <v>5.0799999999999998E-2</v>
      </c>
      <c r="V13" s="50">
        <f t="shared" si="3"/>
        <v>11.666666666666666</v>
      </c>
      <c r="W13" s="14">
        <f t="shared" si="3"/>
        <v>6.6666666666666661</v>
      </c>
    </row>
    <row r="14" spans="1:23" x14ac:dyDescent="0.25">
      <c r="B14" s="4">
        <v>6</v>
      </c>
      <c r="C14" s="33">
        <v>30.22</v>
      </c>
      <c r="D14" s="5">
        <v>54</v>
      </c>
      <c r="E14" s="4">
        <v>45</v>
      </c>
      <c r="F14" s="6">
        <v>41.2</v>
      </c>
      <c r="G14" s="5" t="s">
        <v>52</v>
      </c>
      <c r="H14" s="6">
        <v>3</v>
      </c>
      <c r="I14" s="6">
        <v>8</v>
      </c>
      <c r="J14" s="14"/>
      <c r="K14" s="4">
        <v>48.1</v>
      </c>
      <c r="L14" s="6">
        <v>43.2</v>
      </c>
      <c r="M14" s="5" t="s">
        <v>52</v>
      </c>
      <c r="N14" s="5">
        <v>2</v>
      </c>
      <c r="O14" s="11">
        <v>5</v>
      </c>
      <c r="P14" s="6" t="s">
        <v>42</v>
      </c>
      <c r="Q14" s="77">
        <v>1023.4005109974536</v>
      </c>
      <c r="R14" s="49">
        <f t="shared" si="1"/>
        <v>12.222222222222221</v>
      </c>
      <c r="S14" s="50">
        <f t="shared" si="0"/>
        <v>7.2222222222222223</v>
      </c>
      <c r="T14" s="50">
        <f t="shared" si="0"/>
        <v>5.1111111111111125</v>
      </c>
      <c r="U14" s="51">
        <f t="shared" si="2"/>
        <v>0</v>
      </c>
      <c r="V14" s="50">
        <f t="shared" si="3"/>
        <v>8.9444444444444446</v>
      </c>
      <c r="W14" s="14">
        <f t="shared" si="3"/>
        <v>6.2222222222222232</v>
      </c>
    </row>
    <row r="15" spans="1:23" x14ac:dyDescent="0.25">
      <c r="B15" s="4">
        <v>7</v>
      </c>
      <c r="C15" s="33">
        <v>30.23</v>
      </c>
      <c r="D15" s="5">
        <v>52</v>
      </c>
      <c r="E15" s="4">
        <v>40.799999999999997</v>
      </c>
      <c r="F15" s="6">
        <v>37.200000000000003</v>
      </c>
      <c r="G15" s="5" t="s">
        <v>39</v>
      </c>
      <c r="H15" s="6">
        <v>1</v>
      </c>
      <c r="I15" s="6">
        <v>10</v>
      </c>
      <c r="J15" s="14"/>
      <c r="K15" s="4">
        <v>44.1</v>
      </c>
      <c r="L15" s="6">
        <v>34.5</v>
      </c>
      <c r="M15" s="5" t="s">
        <v>39</v>
      </c>
      <c r="N15" s="5">
        <v>0.5</v>
      </c>
      <c r="O15" s="11">
        <v>5</v>
      </c>
      <c r="P15" s="6" t="s">
        <v>42</v>
      </c>
      <c r="Q15" s="77">
        <v>1023.7391498614877</v>
      </c>
      <c r="R15" s="49">
        <f t="shared" si="1"/>
        <v>11.111111111111111</v>
      </c>
      <c r="S15" s="50">
        <f t="shared" si="0"/>
        <v>4.8888888888888875</v>
      </c>
      <c r="T15" s="50">
        <f t="shared" si="0"/>
        <v>2.8888888888888906</v>
      </c>
      <c r="U15" s="51">
        <f t="shared" si="2"/>
        <v>0</v>
      </c>
      <c r="V15" s="50">
        <f t="shared" si="3"/>
        <v>6.7222222222222232</v>
      </c>
      <c r="W15" s="14">
        <f t="shared" si="3"/>
        <v>1.3888888888888888</v>
      </c>
    </row>
    <row r="16" spans="1:23" x14ac:dyDescent="0.25">
      <c r="B16" s="4">
        <v>8</v>
      </c>
      <c r="C16" s="33">
        <v>30.065999999999999</v>
      </c>
      <c r="D16" s="5">
        <v>52</v>
      </c>
      <c r="E16" s="4">
        <v>37.700000000000003</v>
      </c>
      <c r="F16" s="6">
        <v>36.4</v>
      </c>
      <c r="G16" s="5"/>
      <c r="H16" s="6">
        <v>0</v>
      </c>
      <c r="I16" s="6">
        <v>10</v>
      </c>
      <c r="J16" s="14">
        <v>0.12</v>
      </c>
      <c r="K16" s="4">
        <v>46.4</v>
      </c>
      <c r="L16" s="6">
        <v>28.2</v>
      </c>
      <c r="M16" s="5"/>
      <c r="N16" s="5">
        <v>0</v>
      </c>
      <c r="O16" s="11">
        <v>6</v>
      </c>
      <c r="P16" s="6" t="s">
        <v>59</v>
      </c>
      <c r="Q16" s="77">
        <v>1018.1854724913284</v>
      </c>
      <c r="R16" s="49">
        <f t="shared" si="1"/>
        <v>11.111111111111111</v>
      </c>
      <c r="S16" s="50">
        <f t="shared" si="0"/>
        <v>3.1666666666666683</v>
      </c>
      <c r="T16" s="50">
        <f t="shared" si="0"/>
        <v>2.4444444444444438</v>
      </c>
      <c r="U16" s="51">
        <f t="shared" si="2"/>
        <v>0.30480000000000002</v>
      </c>
      <c r="V16" s="50">
        <f t="shared" si="3"/>
        <v>7.9999999999999991</v>
      </c>
      <c r="W16" s="14">
        <f t="shared" si="3"/>
        <v>-2.1111111111111116</v>
      </c>
    </row>
    <row r="17" spans="2:23" x14ac:dyDescent="0.25">
      <c r="B17" s="4">
        <v>9</v>
      </c>
      <c r="C17" s="33">
        <v>29.51</v>
      </c>
      <c r="D17" s="5">
        <v>53</v>
      </c>
      <c r="E17" s="4">
        <v>40</v>
      </c>
      <c r="F17" s="6">
        <v>39</v>
      </c>
      <c r="G17" s="5" t="s">
        <v>52</v>
      </c>
      <c r="H17" s="6">
        <v>0.5</v>
      </c>
      <c r="I17" s="6">
        <v>10</v>
      </c>
      <c r="J17" s="14">
        <v>0.05</v>
      </c>
      <c r="K17" s="4">
        <v>45</v>
      </c>
      <c r="L17" s="6">
        <v>37.799999999999997</v>
      </c>
      <c r="M17" s="5" t="s">
        <v>39</v>
      </c>
      <c r="N17" s="5">
        <v>1</v>
      </c>
      <c r="O17" s="11">
        <v>6</v>
      </c>
      <c r="P17" s="6" t="s">
        <v>41</v>
      </c>
      <c r="Q17" s="77">
        <v>999.35715165103272</v>
      </c>
      <c r="R17" s="49">
        <f t="shared" si="1"/>
        <v>11.666666666666666</v>
      </c>
      <c r="S17" s="50">
        <f t="shared" si="0"/>
        <v>4.4444444444444446</v>
      </c>
      <c r="T17" s="50">
        <f t="shared" si="0"/>
        <v>3.8888888888888888</v>
      </c>
      <c r="U17" s="51">
        <f t="shared" si="2"/>
        <v>0.127</v>
      </c>
      <c r="V17" s="50">
        <f t="shared" si="3"/>
        <v>7.2222222222222223</v>
      </c>
      <c r="W17" s="14">
        <f t="shared" si="3"/>
        <v>3.2222222222222205</v>
      </c>
    </row>
    <row r="18" spans="2:23" x14ac:dyDescent="0.25">
      <c r="B18" s="4">
        <v>10</v>
      </c>
      <c r="C18" s="33">
        <v>29.33</v>
      </c>
      <c r="D18" s="5">
        <v>52</v>
      </c>
      <c r="E18" s="4">
        <v>40</v>
      </c>
      <c r="F18" s="6">
        <v>36.6</v>
      </c>
      <c r="G18" s="5" t="s">
        <v>40</v>
      </c>
      <c r="H18" s="6">
        <v>2</v>
      </c>
      <c r="I18" s="6">
        <v>1</v>
      </c>
      <c r="J18" s="14"/>
      <c r="K18" s="4">
        <v>46</v>
      </c>
      <c r="L18" s="6">
        <v>35.200000000000003</v>
      </c>
      <c r="M18" s="5" t="s">
        <v>60</v>
      </c>
      <c r="N18" s="5">
        <v>3</v>
      </c>
      <c r="O18" s="11">
        <v>5</v>
      </c>
      <c r="P18" s="6" t="s">
        <v>44</v>
      </c>
      <c r="Q18" s="77">
        <v>993.26165209841872</v>
      </c>
      <c r="R18" s="49">
        <f t="shared" si="1"/>
        <v>11.111111111111111</v>
      </c>
      <c r="S18" s="50">
        <f t="shared" si="0"/>
        <v>4.4444444444444446</v>
      </c>
      <c r="T18" s="50">
        <f t="shared" si="0"/>
        <v>2.5555555555555562</v>
      </c>
      <c r="U18" s="51">
        <f t="shared" si="2"/>
        <v>0</v>
      </c>
      <c r="V18" s="50">
        <f t="shared" si="3"/>
        <v>7.7777777777777777</v>
      </c>
      <c r="W18" s="14">
        <f t="shared" si="3"/>
        <v>1.7777777777777792</v>
      </c>
    </row>
    <row r="19" spans="2:23" x14ac:dyDescent="0.25">
      <c r="B19" s="4">
        <v>11</v>
      </c>
      <c r="C19" s="33">
        <v>29.4</v>
      </c>
      <c r="D19" s="5">
        <v>50</v>
      </c>
      <c r="E19" s="4">
        <v>38</v>
      </c>
      <c r="F19" s="6">
        <v>34</v>
      </c>
      <c r="G19" s="5" t="s">
        <v>60</v>
      </c>
      <c r="H19" s="6">
        <v>3</v>
      </c>
      <c r="I19" s="6">
        <v>10</v>
      </c>
      <c r="J19" s="14">
        <v>0.08</v>
      </c>
      <c r="K19" s="4">
        <v>42</v>
      </c>
      <c r="L19" s="6">
        <v>37</v>
      </c>
      <c r="M19" s="5" t="s">
        <v>60</v>
      </c>
      <c r="N19" s="5">
        <v>2</v>
      </c>
      <c r="O19" s="11">
        <v>5</v>
      </c>
      <c r="P19" s="6" t="s">
        <v>61</v>
      </c>
      <c r="Q19" s="77">
        <v>995.63212414665747</v>
      </c>
      <c r="R19" s="49">
        <f t="shared" si="1"/>
        <v>10</v>
      </c>
      <c r="S19" s="50">
        <f t="shared" si="0"/>
        <v>3.333333333333333</v>
      </c>
      <c r="T19" s="50">
        <f t="shared" si="0"/>
        <v>1.1111111111111112</v>
      </c>
      <c r="U19" s="51">
        <f t="shared" si="2"/>
        <v>0.20319999999999999</v>
      </c>
      <c r="V19" s="50">
        <f t="shared" si="3"/>
        <v>5.5555555555555554</v>
      </c>
      <c r="W19" s="14">
        <f t="shared" si="3"/>
        <v>2.7777777777777777</v>
      </c>
    </row>
    <row r="20" spans="2:23" x14ac:dyDescent="0.25">
      <c r="B20" s="4">
        <v>12</v>
      </c>
      <c r="C20" s="33">
        <v>29.7</v>
      </c>
      <c r="D20" s="5">
        <v>52</v>
      </c>
      <c r="E20" s="4">
        <v>40</v>
      </c>
      <c r="F20" s="6">
        <v>36.5</v>
      </c>
      <c r="G20" s="5" t="s">
        <v>52</v>
      </c>
      <c r="H20" s="6">
        <v>1.5</v>
      </c>
      <c r="I20" s="6">
        <v>7</v>
      </c>
      <c r="J20" s="14"/>
      <c r="K20" s="4">
        <v>46</v>
      </c>
      <c r="L20" s="6">
        <v>34.5</v>
      </c>
      <c r="M20" s="5"/>
      <c r="N20" s="5">
        <v>0</v>
      </c>
      <c r="O20" s="11">
        <v>4</v>
      </c>
      <c r="P20" s="6" t="s">
        <v>44</v>
      </c>
      <c r="Q20" s="77">
        <v>1005.7912900676805</v>
      </c>
      <c r="R20" s="49">
        <f t="shared" si="1"/>
        <v>11.111111111111111</v>
      </c>
      <c r="S20" s="50">
        <f t="shared" si="0"/>
        <v>4.4444444444444446</v>
      </c>
      <c r="T20" s="50">
        <f t="shared" si="0"/>
        <v>2.5</v>
      </c>
      <c r="U20" s="51">
        <f t="shared" si="2"/>
        <v>0</v>
      </c>
      <c r="V20" s="50">
        <f t="shared" si="3"/>
        <v>7.7777777777777777</v>
      </c>
      <c r="W20" s="14">
        <f t="shared" si="3"/>
        <v>1.3888888888888888</v>
      </c>
    </row>
    <row r="21" spans="2:23" x14ac:dyDescent="0.25">
      <c r="B21" s="4">
        <v>13</v>
      </c>
      <c r="C21" s="33">
        <v>29.495999999999999</v>
      </c>
      <c r="D21" s="5">
        <v>50</v>
      </c>
      <c r="E21" s="4">
        <v>41</v>
      </c>
      <c r="F21" s="6">
        <v>38.5</v>
      </c>
      <c r="G21" s="5" t="s">
        <v>39</v>
      </c>
      <c r="H21" s="6">
        <v>1.5</v>
      </c>
      <c r="I21" s="6">
        <v>1</v>
      </c>
      <c r="J21" s="14">
        <v>0.01</v>
      </c>
      <c r="K21" s="4">
        <v>47</v>
      </c>
      <c r="L21" s="6">
        <v>33</v>
      </c>
      <c r="M21" s="5" t="s">
        <v>40</v>
      </c>
      <c r="N21" s="5">
        <v>1.5</v>
      </c>
      <c r="O21" s="11">
        <v>5</v>
      </c>
      <c r="P21" s="6" t="s">
        <v>54</v>
      </c>
      <c r="Q21" s="77">
        <v>998.88305724138468</v>
      </c>
      <c r="R21" s="49">
        <f t="shared" si="1"/>
        <v>10</v>
      </c>
      <c r="S21" s="50">
        <f t="shared" si="0"/>
        <v>5</v>
      </c>
      <c r="T21" s="50">
        <f t="shared" si="0"/>
        <v>3.6111111111111112</v>
      </c>
      <c r="U21" s="51">
        <f t="shared" si="2"/>
        <v>2.5399999999999999E-2</v>
      </c>
      <c r="V21" s="50">
        <f t="shared" si="3"/>
        <v>8.3333333333333339</v>
      </c>
      <c r="W21" s="14">
        <f t="shared" si="3"/>
        <v>0.55555555555555558</v>
      </c>
    </row>
    <row r="22" spans="2:23" x14ac:dyDescent="0.25">
      <c r="B22" s="4">
        <v>14</v>
      </c>
      <c r="C22" s="33">
        <v>29.62</v>
      </c>
      <c r="D22" s="5">
        <v>49</v>
      </c>
      <c r="E22" s="4">
        <v>40</v>
      </c>
      <c r="F22" s="6">
        <v>35.6</v>
      </c>
      <c r="G22" s="5" t="s">
        <v>60</v>
      </c>
      <c r="H22" s="6">
        <v>2</v>
      </c>
      <c r="I22" s="6">
        <v>3</v>
      </c>
      <c r="J22" s="14">
        <v>7.0000000000000007E-2</v>
      </c>
      <c r="K22" s="4">
        <v>42.8</v>
      </c>
      <c r="L22" s="6">
        <v>35</v>
      </c>
      <c r="M22" s="5" t="s">
        <v>60</v>
      </c>
      <c r="N22" s="5">
        <v>1.5</v>
      </c>
      <c r="O22" s="11">
        <v>6</v>
      </c>
      <c r="P22" s="6" t="s">
        <v>62</v>
      </c>
      <c r="Q22" s="77">
        <v>1003.0821791554077</v>
      </c>
      <c r="R22" s="49">
        <f t="shared" si="1"/>
        <v>9.4444444444444446</v>
      </c>
      <c r="S22" s="50">
        <f t="shared" si="0"/>
        <v>4.4444444444444446</v>
      </c>
      <c r="T22" s="50">
        <f t="shared" si="0"/>
        <v>2.0000000000000009</v>
      </c>
      <c r="U22" s="51">
        <f t="shared" si="2"/>
        <v>0.17780000000000001</v>
      </c>
      <c r="V22" s="50">
        <f t="shared" si="3"/>
        <v>5.9999999999999982</v>
      </c>
      <c r="W22" s="14">
        <f t="shared" si="3"/>
        <v>1.6666666666666665</v>
      </c>
    </row>
    <row r="23" spans="2:23" x14ac:dyDescent="0.25">
      <c r="B23" s="4">
        <v>15</v>
      </c>
      <c r="C23" s="33">
        <v>29.82</v>
      </c>
      <c r="D23" s="5">
        <v>49</v>
      </c>
      <c r="E23" s="4">
        <v>39</v>
      </c>
      <c r="F23" s="6">
        <v>36.6</v>
      </c>
      <c r="G23" s="5" t="s">
        <v>39</v>
      </c>
      <c r="H23" s="6">
        <v>1</v>
      </c>
      <c r="I23" s="6">
        <v>10</v>
      </c>
      <c r="J23" s="14"/>
      <c r="K23" s="4">
        <v>41.8</v>
      </c>
      <c r="L23" s="6">
        <v>34</v>
      </c>
      <c r="M23" s="5"/>
      <c r="N23" s="5">
        <v>0</v>
      </c>
      <c r="O23" s="11">
        <v>7</v>
      </c>
      <c r="P23" s="6" t="s">
        <v>38</v>
      </c>
      <c r="Q23" s="77">
        <v>1009.8549564360898</v>
      </c>
      <c r="R23" s="49">
        <f t="shared" si="1"/>
        <v>9.4444444444444446</v>
      </c>
      <c r="S23" s="50">
        <f t="shared" si="0"/>
        <v>3.8888888888888888</v>
      </c>
      <c r="T23" s="50">
        <f t="shared" si="0"/>
        <v>2.5555555555555562</v>
      </c>
      <c r="U23" s="51">
        <f t="shared" si="2"/>
        <v>0</v>
      </c>
      <c r="V23" s="50">
        <f t="shared" si="3"/>
        <v>5.4444444444444429</v>
      </c>
      <c r="W23" s="14">
        <f t="shared" si="3"/>
        <v>1.1111111111111112</v>
      </c>
    </row>
    <row r="24" spans="2:23" x14ac:dyDescent="0.25">
      <c r="B24" s="4">
        <v>16</v>
      </c>
      <c r="C24" s="33">
        <v>29.83</v>
      </c>
      <c r="D24" s="5">
        <v>50</v>
      </c>
      <c r="E24" s="4">
        <v>44.5</v>
      </c>
      <c r="F24" s="6">
        <v>39.299999999999997</v>
      </c>
      <c r="G24" s="5" t="s">
        <v>52</v>
      </c>
      <c r="H24" s="6">
        <v>0.5</v>
      </c>
      <c r="I24" s="6">
        <v>7</v>
      </c>
      <c r="J24" s="14">
        <v>0.34</v>
      </c>
      <c r="K24" s="4">
        <v>48.6</v>
      </c>
      <c r="L24" s="6">
        <v>37</v>
      </c>
      <c r="M24" s="5" t="s">
        <v>39</v>
      </c>
      <c r="N24" s="5">
        <v>3</v>
      </c>
      <c r="O24" s="11">
        <v>5</v>
      </c>
      <c r="P24" s="6" t="s">
        <v>35</v>
      </c>
      <c r="Q24" s="77">
        <v>1010.1935953001237</v>
      </c>
      <c r="R24" s="49">
        <f t="shared" si="1"/>
        <v>10</v>
      </c>
      <c r="S24" s="50">
        <f t="shared" si="0"/>
        <v>6.9444444444444446</v>
      </c>
      <c r="T24" s="50">
        <f t="shared" si="0"/>
        <v>4.0555555555555536</v>
      </c>
      <c r="U24" s="51">
        <f t="shared" si="2"/>
        <v>0.86359999999999992</v>
      </c>
      <c r="V24" s="50">
        <f t="shared" si="3"/>
        <v>9.2222222222222232</v>
      </c>
      <c r="W24" s="14">
        <f t="shared" si="3"/>
        <v>2.7777777777777777</v>
      </c>
    </row>
    <row r="25" spans="2:23" x14ac:dyDescent="0.25">
      <c r="B25" s="4">
        <v>17</v>
      </c>
      <c r="C25" s="33">
        <v>29.31</v>
      </c>
      <c r="D25" s="5">
        <v>51</v>
      </c>
      <c r="E25" s="4">
        <v>49.6</v>
      </c>
      <c r="F25" s="6">
        <v>46.3</v>
      </c>
      <c r="G25" s="5" t="s">
        <v>34</v>
      </c>
      <c r="H25" s="6">
        <v>1.5</v>
      </c>
      <c r="I25" s="6">
        <v>6</v>
      </c>
      <c r="J25" s="14">
        <v>0.16</v>
      </c>
      <c r="K25" s="4">
        <v>53.7</v>
      </c>
      <c r="L25" s="6">
        <v>42.4</v>
      </c>
      <c r="M25" s="5"/>
      <c r="N25" s="5">
        <v>0</v>
      </c>
      <c r="O25" s="11">
        <v>9</v>
      </c>
      <c r="P25" s="6" t="s">
        <v>41</v>
      </c>
      <c r="Q25" s="77">
        <v>992.58437437035059</v>
      </c>
      <c r="R25" s="49">
        <f t="shared" si="1"/>
        <v>10.555555555555555</v>
      </c>
      <c r="S25" s="50">
        <f t="shared" si="1"/>
        <v>9.7777777777777786</v>
      </c>
      <c r="T25" s="50">
        <f t="shared" si="1"/>
        <v>7.9444444444444429</v>
      </c>
      <c r="U25" s="51">
        <f t="shared" si="2"/>
        <v>0.40639999999999998</v>
      </c>
      <c r="V25" s="50">
        <f t="shared" si="3"/>
        <v>12.055555555555557</v>
      </c>
      <c r="W25" s="14">
        <f t="shared" si="3"/>
        <v>5.7777777777777768</v>
      </c>
    </row>
    <row r="26" spans="2:23" x14ac:dyDescent="0.25">
      <c r="B26" s="4">
        <v>18</v>
      </c>
      <c r="C26" s="33">
        <v>29.972000000000001</v>
      </c>
      <c r="D26" s="5">
        <v>50</v>
      </c>
      <c r="E26" s="4">
        <v>46.5</v>
      </c>
      <c r="F26" s="6">
        <v>45</v>
      </c>
      <c r="G26" s="5" t="s">
        <v>33</v>
      </c>
      <c r="H26" s="6">
        <v>0.5</v>
      </c>
      <c r="I26" s="6">
        <v>10</v>
      </c>
      <c r="J26" s="14"/>
      <c r="K26" s="4">
        <v>54</v>
      </c>
      <c r="L26" s="6">
        <v>36.299999999999997</v>
      </c>
      <c r="M26" s="5" t="s">
        <v>34</v>
      </c>
      <c r="N26" s="5">
        <v>1.5</v>
      </c>
      <c r="O26" s="11">
        <v>8</v>
      </c>
      <c r="P26" s="6" t="s">
        <v>35</v>
      </c>
      <c r="Q26" s="77">
        <v>1015.002267169408</v>
      </c>
      <c r="R26" s="49">
        <f t="shared" si="1"/>
        <v>10</v>
      </c>
      <c r="S26" s="50">
        <f t="shared" si="1"/>
        <v>8.0555555555555554</v>
      </c>
      <c r="T26" s="50">
        <f t="shared" si="1"/>
        <v>7.2222222222222223</v>
      </c>
      <c r="U26" s="51">
        <f t="shared" si="2"/>
        <v>0</v>
      </c>
      <c r="V26" s="50">
        <f t="shared" si="3"/>
        <v>12.222222222222221</v>
      </c>
      <c r="W26" s="14">
        <f t="shared" si="3"/>
        <v>2.3888888888888871</v>
      </c>
    </row>
    <row r="27" spans="2:23" x14ac:dyDescent="0.25">
      <c r="B27" s="4">
        <v>19</v>
      </c>
      <c r="C27" s="33">
        <v>29.896000000000001</v>
      </c>
      <c r="D27" s="5">
        <v>52</v>
      </c>
      <c r="E27" s="4">
        <v>47.6</v>
      </c>
      <c r="F27" s="6">
        <v>47</v>
      </c>
      <c r="G27" s="5" t="s">
        <v>33</v>
      </c>
      <c r="H27" s="6">
        <v>2</v>
      </c>
      <c r="I27" s="6">
        <v>10</v>
      </c>
      <c r="J27" s="14">
        <v>0.45</v>
      </c>
      <c r="K27" s="4">
        <v>52</v>
      </c>
      <c r="L27" s="6">
        <v>41.2</v>
      </c>
      <c r="M27" s="5" t="s">
        <v>34</v>
      </c>
      <c r="N27" s="5">
        <v>5</v>
      </c>
      <c r="O27" s="11">
        <v>9</v>
      </c>
      <c r="P27" s="6" t="s">
        <v>63</v>
      </c>
      <c r="Q27" s="77">
        <v>1012.4286118027489</v>
      </c>
      <c r="R27" s="49">
        <f t="shared" si="1"/>
        <v>11.111111111111111</v>
      </c>
      <c r="S27" s="50">
        <f t="shared" si="1"/>
        <v>8.6666666666666679</v>
      </c>
      <c r="T27" s="50">
        <f t="shared" si="1"/>
        <v>8.3333333333333339</v>
      </c>
      <c r="U27" s="51">
        <f t="shared" si="2"/>
        <v>1.143</v>
      </c>
      <c r="V27" s="50">
        <f t="shared" si="3"/>
        <v>11.111111111111111</v>
      </c>
      <c r="W27" s="14">
        <f t="shared" si="3"/>
        <v>5.1111111111111125</v>
      </c>
    </row>
    <row r="28" spans="2:23" x14ac:dyDescent="0.25">
      <c r="B28" s="4">
        <v>20</v>
      </c>
      <c r="C28" s="33">
        <v>29.712</v>
      </c>
      <c r="D28" s="5">
        <v>52</v>
      </c>
      <c r="E28" s="4">
        <v>44</v>
      </c>
      <c r="F28" s="6">
        <v>39.799999999999997</v>
      </c>
      <c r="G28" s="5" t="s">
        <v>57</v>
      </c>
      <c r="H28" s="6">
        <v>4</v>
      </c>
      <c r="I28" s="6">
        <v>6</v>
      </c>
      <c r="J28" s="14">
        <v>0.01</v>
      </c>
      <c r="K28" s="4">
        <v>48.6</v>
      </c>
      <c r="L28" s="6">
        <v>40</v>
      </c>
      <c r="M28" s="5" t="s">
        <v>57</v>
      </c>
      <c r="N28" s="5">
        <v>2</v>
      </c>
      <c r="O28" s="11">
        <v>7</v>
      </c>
      <c r="P28" s="6" t="s">
        <v>49</v>
      </c>
      <c r="Q28" s="77">
        <v>1006.1976567045214</v>
      </c>
      <c r="R28" s="49">
        <f t="shared" si="1"/>
        <v>11.111111111111111</v>
      </c>
      <c r="S28" s="50">
        <f t="shared" si="1"/>
        <v>6.6666666666666661</v>
      </c>
      <c r="T28" s="50">
        <f t="shared" si="1"/>
        <v>4.3333333333333313</v>
      </c>
      <c r="U28" s="51">
        <f t="shared" si="2"/>
        <v>2.5399999999999999E-2</v>
      </c>
      <c r="V28" s="50">
        <f t="shared" si="3"/>
        <v>9.2222222222222232</v>
      </c>
      <c r="W28" s="14">
        <f t="shared" si="3"/>
        <v>4.4444444444444446</v>
      </c>
    </row>
    <row r="29" spans="2:23" x14ac:dyDescent="0.25">
      <c r="B29" s="4">
        <v>21</v>
      </c>
      <c r="C29" s="33">
        <v>29.754000000000001</v>
      </c>
      <c r="D29" s="5">
        <v>50</v>
      </c>
      <c r="E29" s="4">
        <v>43</v>
      </c>
      <c r="F29" s="6">
        <v>40</v>
      </c>
      <c r="G29" s="5" t="s">
        <v>52</v>
      </c>
      <c r="H29" s="6">
        <v>3</v>
      </c>
      <c r="I29" s="6">
        <v>10</v>
      </c>
      <c r="J29" s="14">
        <v>0.05</v>
      </c>
      <c r="K29" s="4">
        <v>45.3</v>
      </c>
      <c r="L29" s="6">
        <v>41.6</v>
      </c>
      <c r="M29" s="5" t="s">
        <v>52</v>
      </c>
      <c r="N29" s="5">
        <v>4</v>
      </c>
      <c r="O29" s="11">
        <v>6</v>
      </c>
      <c r="P29" s="6" t="s">
        <v>49</v>
      </c>
      <c r="Q29" s="77">
        <v>1007.6199399334647</v>
      </c>
      <c r="R29" s="49">
        <f t="shared" si="1"/>
        <v>10</v>
      </c>
      <c r="S29" s="50">
        <f t="shared" si="1"/>
        <v>6.1111111111111107</v>
      </c>
      <c r="T29" s="50">
        <f t="shared" si="1"/>
        <v>4.4444444444444446</v>
      </c>
      <c r="U29" s="51">
        <f t="shared" si="2"/>
        <v>0.127</v>
      </c>
      <c r="V29" s="50">
        <f t="shared" si="3"/>
        <v>7.3888888888888875</v>
      </c>
      <c r="W29" s="14">
        <f t="shared" si="3"/>
        <v>5.3333333333333339</v>
      </c>
    </row>
    <row r="30" spans="2:23" x14ac:dyDescent="0.25">
      <c r="B30" s="4">
        <v>22</v>
      </c>
      <c r="C30" s="33">
        <v>29.99</v>
      </c>
      <c r="D30" s="5">
        <v>50</v>
      </c>
      <c r="E30" s="4">
        <v>45</v>
      </c>
      <c r="F30" s="6">
        <v>41.8</v>
      </c>
      <c r="G30" s="5" t="s">
        <v>60</v>
      </c>
      <c r="H30" s="6">
        <v>4</v>
      </c>
      <c r="I30" s="6">
        <v>5</v>
      </c>
      <c r="J30" s="14"/>
      <c r="K30" s="4">
        <v>47.2</v>
      </c>
      <c r="L30" s="6">
        <v>42</v>
      </c>
      <c r="M30" s="5" t="s">
        <v>60</v>
      </c>
      <c r="N30" s="5">
        <v>3</v>
      </c>
      <c r="O30" s="11">
        <v>5</v>
      </c>
      <c r="P30" s="6" t="s">
        <v>64</v>
      </c>
      <c r="Q30" s="77">
        <v>1015.6118171246693</v>
      </c>
      <c r="R30" s="49">
        <f t="shared" si="1"/>
        <v>10</v>
      </c>
      <c r="S30" s="50">
        <f t="shared" si="1"/>
        <v>7.2222222222222223</v>
      </c>
      <c r="T30" s="50">
        <f t="shared" si="1"/>
        <v>5.4444444444444429</v>
      </c>
      <c r="U30" s="51">
        <f t="shared" si="2"/>
        <v>0</v>
      </c>
      <c r="V30" s="50">
        <f t="shared" si="3"/>
        <v>8.4444444444444464</v>
      </c>
      <c r="W30" s="14">
        <f t="shared" si="3"/>
        <v>5.5555555555555554</v>
      </c>
    </row>
    <row r="31" spans="2:23" x14ac:dyDescent="0.25">
      <c r="B31" s="4">
        <v>23</v>
      </c>
      <c r="C31" s="33">
        <v>30.16</v>
      </c>
      <c r="D31" s="5">
        <v>50</v>
      </c>
      <c r="E31" s="4">
        <v>42.1</v>
      </c>
      <c r="F31" s="6">
        <v>39.6</v>
      </c>
      <c r="G31" s="5" t="s">
        <v>60</v>
      </c>
      <c r="H31" s="6">
        <v>2</v>
      </c>
      <c r="I31" s="6">
        <v>9</v>
      </c>
      <c r="J31" s="14"/>
      <c r="K31" s="4">
        <v>46</v>
      </c>
      <c r="L31" s="6">
        <v>39.5</v>
      </c>
      <c r="M31" s="5" t="s">
        <v>60</v>
      </c>
      <c r="N31" s="5">
        <v>2</v>
      </c>
      <c r="O31" s="11">
        <v>5</v>
      </c>
      <c r="P31" s="6" t="s">
        <v>64</v>
      </c>
      <c r="Q31" s="77">
        <v>1021.3686778132492</v>
      </c>
      <c r="R31" s="49">
        <f t="shared" si="1"/>
        <v>10</v>
      </c>
      <c r="S31" s="50">
        <f t="shared" si="1"/>
        <v>5.6111111111111116</v>
      </c>
      <c r="T31" s="50">
        <f t="shared" si="1"/>
        <v>4.2222222222222232</v>
      </c>
      <c r="U31" s="51">
        <f t="shared" si="2"/>
        <v>0</v>
      </c>
      <c r="V31" s="50">
        <f t="shared" si="3"/>
        <v>7.7777777777777777</v>
      </c>
      <c r="W31" s="14">
        <f t="shared" si="3"/>
        <v>4.166666666666667</v>
      </c>
    </row>
    <row r="32" spans="2:23" x14ac:dyDescent="0.25">
      <c r="B32" s="4">
        <v>24</v>
      </c>
      <c r="C32" s="33">
        <v>30.14</v>
      </c>
      <c r="D32" s="5">
        <v>51</v>
      </c>
      <c r="E32" s="4">
        <v>42</v>
      </c>
      <c r="F32" s="6">
        <v>37.5</v>
      </c>
      <c r="G32" s="5" t="s">
        <v>60</v>
      </c>
      <c r="H32" s="6">
        <v>2</v>
      </c>
      <c r="I32" s="6">
        <v>10</v>
      </c>
      <c r="J32" s="14">
        <v>0.05</v>
      </c>
      <c r="K32" s="4">
        <v>44.5</v>
      </c>
      <c r="L32" s="6">
        <v>38</v>
      </c>
      <c r="M32" s="5" t="s">
        <v>60</v>
      </c>
      <c r="N32" s="5">
        <v>2</v>
      </c>
      <c r="O32" s="11">
        <v>6</v>
      </c>
      <c r="P32" s="6" t="s">
        <v>64</v>
      </c>
      <c r="Q32" s="77">
        <v>1020.6914000851808</v>
      </c>
      <c r="R32" s="49">
        <f t="shared" si="1"/>
        <v>10.555555555555555</v>
      </c>
      <c r="S32" s="50">
        <f t="shared" si="1"/>
        <v>5.5555555555555554</v>
      </c>
      <c r="T32" s="50">
        <f t="shared" si="1"/>
        <v>3.0555555555555554</v>
      </c>
      <c r="U32" s="51">
        <f t="shared" si="2"/>
        <v>0.127</v>
      </c>
      <c r="V32" s="50">
        <f t="shared" si="3"/>
        <v>6.9444444444444446</v>
      </c>
      <c r="W32" s="14">
        <f t="shared" si="3"/>
        <v>3.333333333333333</v>
      </c>
    </row>
    <row r="33" spans="2:23" x14ac:dyDescent="0.25">
      <c r="B33" s="4">
        <v>25</v>
      </c>
      <c r="C33" s="33">
        <v>30.047999999999998</v>
      </c>
      <c r="D33" s="5">
        <v>51</v>
      </c>
      <c r="E33" s="4">
        <v>42.5</v>
      </c>
      <c r="F33" s="6">
        <v>39.6</v>
      </c>
      <c r="G33" s="5" t="s">
        <v>60</v>
      </c>
      <c r="H33" s="6">
        <v>2</v>
      </c>
      <c r="I33" s="6">
        <v>2</v>
      </c>
      <c r="J33" s="14"/>
      <c r="K33" s="4">
        <v>46</v>
      </c>
      <c r="L33" s="6">
        <v>38.799999999999997</v>
      </c>
      <c r="M33" s="5" t="s">
        <v>60</v>
      </c>
      <c r="N33" s="5">
        <v>2</v>
      </c>
      <c r="O33" s="11">
        <v>6</v>
      </c>
      <c r="P33" s="6" t="s">
        <v>64</v>
      </c>
      <c r="Q33" s="77">
        <v>1017.575922536067</v>
      </c>
      <c r="R33" s="49">
        <f t="shared" si="1"/>
        <v>10.555555555555555</v>
      </c>
      <c r="S33" s="50">
        <f t="shared" si="1"/>
        <v>5.833333333333333</v>
      </c>
      <c r="T33" s="50">
        <f t="shared" si="1"/>
        <v>4.2222222222222232</v>
      </c>
      <c r="U33" s="51">
        <f t="shared" si="2"/>
        <v>0</v>
      </c>
      <c r="V33" s="50">
        <f t="shared" si="3"/>
        <v>7.7777777777777777</v>
      </c>
      <c r="W33" s="14">
        <f t="shared" si="3"/>
        <v>3.7777777777777759</v>
      </c>
    </row>
    <row r="34" spans="2:23" x14ac:dyDescent="0.25">
      <c r="B34" s="4">
        <v>26</v>
      </c>
      <c r="C34" s="33">
        <v>30.026</v>
      </c>
      <c r="D34" s="5">
        <v>50</v>
      </c>
      <c r="E34" s="4">
        <v>46.5</v>
      </c>
      <c r="F34" s="6">
        <v>44</v>
      </c>
      <c r="G34" s="5" t="s">
        <v>60</v>
      </c>
      <c r="H34" s="6">
        <v>1.5</v>
      </c>
      <c r="I34" s="6">
        <v>9</v>
      </c>
      <c r="J34" s="14"/>
      <c r="K34" s="4">
        <v>50</v>
      </c>
      <c r="L34" s="6">
        <v>40.4</v>
      </c>
      <c r="M34" s="5" t="s">
        <v>57</v>
      </c>
      <c r="N34" s="5">
        <v>2</v>
      </c>
      <c r="O34" s="11">
        <v>6</v>
      </c>
      <c r="P34" s="6" t="s">
        <v>42</v>
      </c>
      <c r="Q34" s="77">
        <v>1016.8309170351922</v>
      </c>
      <c r="R34" s="49">
        <f t="shared" si="1"/>
        <v>10</v>
      </c>
      <c r="S34" s="50">
        <f t="shared" si="1"/>
        <v>8.0555555555555554</v>
      </c>
      <c r="T34" s="50">
        <f t="shared" si="1"/>
        <v>6.6666666666666661</v>
      </c>
      <c r="U34" s="51">
        <f t="shared" si="2"/>
        <v>0</v>
      </c>
      <c r="V34" s="50">
        <f t="shared" si="3"/>
        <v>10</v>
      </c>
      <c r="W34" s="14">
        <f t="shared" si="3"/>
        <v>4.6666666666666661</v>
      </c>
    </row>
    <row r="35" spans="2:23" x14ac:dyDescent="0.25">
      <c r="B35" s="4">
        <v>27</v>
      </c>
      <c r="C35" s="33">
        <v>29.777999999999999</v>
      </c>
      <c r="D35" s="5">
        <v>50</v>
      </c>
      <c r="E35" s="4">
        <v>38</v>
      </c>
      <c r="F35" s="6">
        <v>33</v>
      </c>
      <c r="G35" s="5" t="s">
        <v>52</v>
      </c>
      <c r="H35" s="6">
        <v>2</v>
      </c>
      <c r="I35" s="6">
        <v>5</v>
      </c>
      <c r="J35" s="14">
        <v>0.27</v>
      </c>
      <c r="K35" s="4">
        <v>46</v>
      </c>
      <c r="L35" s="6">
        <v>33.299999999999997</v>
      </c>
      <c r="M35" s="5" t="s">
        <v>52</v>
      </c>
      <c r="N35" s="5">
        <v>2</v>
      </c>
      <c r="O35" s="11">
        <v>6</v>
      </c>
      <c r="P35" s="6" t="s">
        <v>65</v>
      </c>
      <c r="Q35" s="77">
        <v>1008.4326732071464</v>
      </c>
      <c r="R35" s="49">
        <f t="shared" si="1"/>
        <v>10</v>
      </c>
      <c r="S35" s="50">
        <f t="shared" si="1"/>
        <v>3.333333333333333</v>
      </c>
      <c r="T35" s="50">
        <f t="shared" si="1"/>
        <v>0.55555555555555558</v>
      </c>
      <c r="U35" s="51">
        <f t="shared" si="2"/>
        <v>0.68580000000000008</v>
      </c>
      <c r="V35" s="50">
        <f t="shared" si="3"/>
        <v>7.7777777777777777</v>
      </c>
      <c r="W35" s="14">
        <f t="shared" si="3"/>
        <v>0.72222222222222066</v>
      </c>
    </row>
    <row r="36" spans="2:23" x14ac:dyDescent="0.25">
      <c r="B36" s="4">
        <v>28</v>
      </c>
      <c r="C36" s="33">
        <v>29.48</v>
      </c>
      <c r="D36" s="5">
        <v>49</v>
      </c>
      <c r="E36" s="4">
        <v>35</v>
      </c>
      <c r="F36" s="6">
        <v>34.200000000000003</v>
      </c>
      <c r="G36" s="5" t="s">
        <v>52</v>
      </c>
      <c r="H36" s="6">
        <v>1.5</v>
      </c>
      <c r="I36" s="6">
        <v>10</v>
      </c>
      <c r="J36" s="14">
        <v>0.4</v>
      </c>
      <c r="K36" s="4">
        <v>43</v>
      </c>
      <c r="L36" s="6">
        <v>39.1</v>
      </c>
      <c r="M36" s="5" t="s">
        <v>40</v>
      </c>
      <c r="N36" s="5">
        <v>1</v>
      </c>
      <c r="O36" s="11">
        <v>7</v>
      </c>
      <c r="P36" s="6" t="s">
        <v>65</v>
      </c>
      <c r="Q36" s="77">
        <v>998.34123505893024</v>
      </c>
      <c r="R36" s="49">
        <f t="shared" si="1"/>
        <v>9.4444444444444446</v>
      </c>
      <c r="S36" s="50">
        <f t="shared" si="1"/>
        <v>1.6666666666666665</v>
      </c>
      <c r="T36" s="50">
        <f t="shared" si="1"/>
        <v>1.2222222222222239</v>
      </c>
      <c r="U36" s="51">
        <f t="shared" si="2"/>
        <v>1.016</v>
      </c>
      <c r="V36" s="50">
        <f t="shared" si="3"/>
        <v>6.1111111111111107</v>
      </c>
      <c r="W36" s="14">
        <f t="shared" si="3"/>
        <v>3.9444444444444451</v>
      </c>
    </row>
    <row r="37" spans="2:23" x14ac:dyDescent="0.25">
      <c r="B37" s="4">
        <v>29</v>
      </c>
      <c r="C37" s="33">
        <v>29.58</v>
      </c>
      <c r="D37" s="5">
        <v>50</v>
      </c>
      <c r="E37" s="4">
        <v>42</v>
      </c>
      <c r="F37" s="6">
        <v>39</v>
      </c>
      <c r="G37" s="5" t="s">
        <v>60</v>
      </c>
      <c r="H37" s="6">
        <v>4</v>
      </c>
      <c r="I37" s="6">
        <v>10</v>
      </c>
      <c r="J37" s="14">
        <v>0.14000000000000001</v>
      </c>
      <c r="K37" s="4">
        <v>42</v>
      </c>
      <c r="L37" s="6">
        <v>33.5</v>
      </c>
      <c r="M37" s="5" t="s">
        <v>60</v>
      </c>
      <c r="N37" s="5">
        <v>4</v>
      </c>
      <c r="O37" s="11">
        <v>8</v>
      </c>
      <c r="P37" s="6" t="s">
        <v>66</v>
      </c>
      <c r="Q37" s="77">
        <v>1001.7276236992714</v>
      </c>
      <c r="R37" s="49">
        <f t="shared" si="1"/>
        <v>10</v>
      </c>
      <c r="S37" s="50">
        <f t="shared" si="1"/>
        <v>5.5555555555555554</v>
      </c>
      <c r="T37" s="50">
        <f t="shared" si="1"/>
        <v>3.8888888888888888</v>
      </c>
      <c r="U37" s="51">
        <f t="shared" si="2"/>
        <v>0.35560000000000003</v>
      </c>
      <c r="V37" s="50">
        <f t="shared" si="3"/>
        <v>5.5555555555555554</v>
      </c>
      <c r="W37" s="14">
        <f t="shared" si="3"/>
        <v>0.83333333333333326</v>
      </c>
    </row>
    <row r="38" spans="2:23" x14ac:dyDescent="0.25">
      <c r="B38" s="4">
        <v>30</v>
      </c>
      <c r="C38" s="33">
        <v>29.83</v>
      </c>
      <c r="D38" s="5">
        <v>48</v>
      </c>
      <c r="E38" s="4">
        <v>42</v>
      </c>
      <c r="F38" s="6">
        <v>40</v>
      </c>
      <c r="G38" s="5" t="s">
        <v>60</v>
      </c>
      <c r="H38" s="6">
        <v>3</v>
      </c>
      <c r="I38" s="6">
        <v>10</v>
      </c>
      <c r="J38" s="14">
        <v>0.12</v>
      </c>
      <c r="K38" s="4">
        <v>43</v>
      </c>
      <c r="L38" s="6">
        <v>37.5</v>
      </c>
      <c r="M38" s="5" t="s">
        <v>60</v>
      </c>
      <c r="N38" s="5">
        <v>4</v>
      </c>
      <c r="O38" s="11">
        <v>7</v>
      </c>
      <c r="P38" s="6" t="s">
        <v>66</v>
      </c>
      <c r="Q38" s="77">
        <v>1010.1935953001237</v>
      </c>
      <c r="R38" s="49">
        <f t="shared" si="1"/>
        <v>8.8888888888888893</v>
      </c>
      <c r="S38" s="50">
        <f t="shared" si="1"/>
        <v>5.5555555555555554</v>
      </c>
      <c r="T38" s="50">
        <f t="shared" si="1"/>
        <v>4.4444444444444446</v>
      </c>
      <c r="U38" s="51">
        <f t="shared" si="2"/>
        <v>0.30480000000000002</v>
      </c>
      <c r="V38" s="50">
        <f t="shared" si="3"/>
        <v>6.1111111111111107</v>
      </c>
      <c r="W38" s="14">
        <f t="shared" si="3"/>
        <v>3.0555555555555554</v>
      </c>
    </row>
    <row r="39" spans="2:23" x14ac:dyDescent="0.25">
      <c r="B39" s="4">
        <v>31</v>
      </c>
      <c r="C39" s="33">
        <v>29.79</v>
      </c>
      <c r="D39" s="5">
        <v>48</v>
      </c>
      <c r="E39" s="4">
        <v>43</v>
      </c>
      <c r="F39" s="6">
        <v>41</v>
      </c>
      <c r="G39" s="5" t="s">
        <v>60</v>
      </c>
      <c r="H39" s="6">
        <v>2</v>
      </c>
      <c r="I39" s="6">
        <v>10</v>
      </c>
      <c r="J39" s="14"/>
      <c r="K39" s="4">
        <v>45</v>
      </c>
      <c r="L39" s="6">
        <v>40.5</v>
      </c>
      <c r="M39" s="5" t="s">
        <v>60</v>
      </c>
      <c r="N39" s="5">
        <v>2</v>
      </c>
      <c r="O39" s="11">
        <v>7</v>
      </c>
      <c r="P39" s="6" t="s">
        <v>64</v>
      </c>
      <c r="Q39" s="77">
        <v>1008.8390398439875</v>
      </c>
      <c r="R39" s="49">
        <f t="shared" si="1"/>
        <v>8.8888888888888893</v>
      </c>
      <c r="S39" s="50">
        <f t="shared" si="1"/>
        <v>6.1111111111111107</v>
      </c>
      <c r="T39" s="50">
        <f t="shared" si="1"/>
        <v>5</v>
      </c>
      <c r="U39" s="51">
        <f t="shared" si="2"/>
        <v>0</v>
      </c>
      <c r="V39" s="50">
        <f t="shared" si="3"/>
        <v>7.2222222222222223</v>
      </c>
      <c r="W39" s="14">
        <f t="shared" si="3"/>
        <v>4.7222222222222223</v>
      </c>
    </row>
    <row r="40" spans="2:23" x14ac:dyDescent="0.25">
      <c r="B40" s="1" t="s">
        <v>15</v>
      </c>
      <c r="C40" s="12">
        <f t="shared" ref="C40:O40" si="4">SUM(C9:C39)</f>
        <v>924.68399999999986</v>
      </c>
      <c r="D40" s="36">
        <f t="shared" si="4"/>
        <v>1584</v>
      </c>
      <c r="E40" s="36">
        <f t="shared" ref="E40" si="5">SUM(E9:E39)</f>
        <v>1326.2000000000003</v>
      </c>
      <c r="F40" s="36">
        <f t="shared" si="4"/>
        <v>1235.8</v>
      </c>
      <c r="G40" s="36"/>
      <c r="H40" s="36">
        <f t="shared" si="4"/>
        <v>62.5</v>
      </c>
      <c r="I40" s="36">
        <f t="shared" si="4"/>
        <v>230</v>
      </c>
      <c r="J40" s="35">
        <f t="shared" si="4"/>
        <v>2.6300000000000003</v>
      </c>
      <c r="K40" s="36">
        <f t="shared" si="4"/>
        <v>1459.3</v>
      </c>
      <c r="L40" s="36">
        <f t="shared" si="4"/>
        <v>1173.6999999999998</v>
      </c>
      <c r="M40" s="12"/>
      <c r="N40" s="36">
        <f t="shared" si="4"/>
        <v>63</v>
      </c>
      <c r="O40" s="37">
        <f t="shared" si="4"/>
        <v>195</v>
      </c>
      <c r="P40" s="3"/>
      <c r="Q40" s="36">
        <f>SUM(Q9:Q39)</f>
        <v>31314.443715529284</v>
      </c>
      <c r="R40" s="37"/>
      <c r="S40" s="47"/>
      <c r="T40" s="47"/>
      <c r="U40" s="48">
        <f t="shared" si="2"/>
        <v>6.680200000000001</v>
      </c>
      <c r="V40" s="47"/>
      <c r="W40" s="13"/>
    </row>
    <row r="41" spans="2:23" x14ac:dyDescent="0.25">
      <c r="B41" s="7" t="s">
        <v>16</v>
      </c>
      <c r="C41" s="15">
        <f>C40/31</f>
        <v>29.828516129032252</v>
      </c>
      <c r="D41" s="38">
        <f t="shared" ref="D41:O41" si="6">D40/31</f>
        <v>51.096774193548384</v>
      </c>
      <c r="E41" s="38">
        <f t="shared" ref="E41" si="7">E40/31</f>
        <v>42.78064516129033</v>
      </c>
      <c r="F41" s="38">
        <f t="shared" si="6"/>
        <v>39.864516129032253</v>
      </c>
      <c r="G41" s="38"/>
      <c r="H41" s="38">
        <f t="shared" si="6"/>
        <v>2.0161290322580645</v>
      </c>
      <c r="I41" s="38">
        <f t="shared" si="6"/>
        <v>7.419354838709677</v>
      </c>
      <c r="J41" s="38">
        <f t="shared" si="6"/>
        <v>8.4838709677419369E-2</v>
      </c>
      <c r="K41" s="38">
        <f t="shared" si="6"/>
        <v>47.074193548387093</v>
      </c>
      <c r="L41" s="38">
        <f t="shared" si="6"/>
        <v>37.861290322580636</v>
      </c>
      <c r="M41" s="15"/>
      <c r="N41" s="38">
        <f t="shared" si="6"/>
        <v>2.032258064516129</v>
      </c>
      <c r="O41" s="39">
        <f t="shared" si="6"/>
        <v>6.290322580645161</v>
      </c>
      <c r="P41" s="9"/>
      <c r="Q41" s="38">
        <f>AVERAGE(Q9:Q39)</f>
        <v>1010.143345662235</v>
      </c>
      <c r="R41" s="39">
        <f t="shared" si="1"/>
        <v>10.609318996415769</v>
      </c>
      <c r="S41" s="52">
        <f t="shared" si="1"/>
        <v>5.9892473118279614</v>
      </c>
      <c r="T41" s="52">
        <f t="shared" si="1"/>
        <v>4.369175627240141</v>
      </c>
      <c r="U41" s="53">
        <f t="shared" si="2"/>
        <v>0.21549032258064518</v>
      </c>
      <c r="V41" s="52">
        <f t="shared" si="3"/>
        <v>8.3745519713261629</v>
      </c>
      <c r="W41" s="54">
        <f t="shared" si="3"/>
        <v>3.2562724014336868</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6</v>
      </c>
      <c r="D45" s="5">
        <v>10</v>
      </c>
      <c r="E45" s="5">
        <v>1.5</v>
      </c>
      <c r="F45" s="5">
        <v>2.5</v>
      </c>
      <c r="G45" s="5">
        <v>1</v>
      </c>
      <c r="H45" s="5">
        <v>1</v>
      </c>
      <c r="I45" s="5">
        <v>4</v>
      </c>
      <c r="J45" s="5">
        <v>2</v>
      </c>
      <c r="K45" s="6"/>
    </row>
    <row r="46" spans="2:23" ht="30" x14ac:dyDescent="0.25">
      <c r="B46" s="24" t="s">
        <v>28</v>
      </c>
      <c r="C46" s="7">
        <v>226</v>
      </c>
      <c r="D46" s="8">
        <v>51</v>
      </c>
      <c r="E46" s="8">
        <v>4.5</v>
      </c>
      <c r="F46" s="8">
        <v>5</v>
      </c>
      <c r="G46" s="8">
        <v>4.5</v>
      </c>
      <c r="H46" s="8">
        <v>2.5</v>
      </c>
      <c r="I46" s="8">
        <v>20</v>
      </c>
      <c r="J46" s="8">
        <v>12</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28" priority="13">
      <formula>C9&gt;31</formula>
    </cfRule>
  </conditionalFormatting>
  <conditionalFormatting sqref="C9:C39">
    <cfRule type="expression" dxfId="127" priority="12">
      <formula>C9&lt;29</formula>
    </cfRule>
  </conditionalFormatting>
  <conditionalFormatting sqref="D9:D39">
    <cfRule type="expression" dxfId="126" priority="10">
      <formula>D9&lt;40</formula>
    </cfRule>
    <cfRule type="expression" dxfId="125" priority="11">
      <formula>D9&gt;70</formula>
    </cfRule>
  </conditionalFormatting>
  <conditionalFormatting sqref="F9:F39">
    <cfRule type="expression" dxfId="124" priority="9">
      <formula>F9&gt;E9</formula>
    </cfRule>
  </conditionalFormatting>
  <conditionalFormatting sqref="I9:I39">
    <cfRule type="cellIs" dxfId="123" priority="8" operator="greaterThan">
      <formula>10</formula>
    </cfRule>
  </conditionalFormatting>
  <conditionalFormatting sqref="J9:J39">
    <cfRule type="cellIs" dxfId="122" priority="7" operator="greaterThanOrEqual">
      <formula>5</formula>
    </cfRule>
  </conditionalFormatting>
  <conditionalFormatting sqref="K9:K39">
    <cfRule type="cellIs" dxfId="121" priority="5" operator="lessThan">
      <formula>35</formula>
    </cfRule>
    <cfRule type="cellIs" dxfId="120" priority="6" operator="greaterThanOrEqual">
      <formula>85</formula>
    </cfRule>
  </conditionalFormatting>
  <conditionalFormatting sqref="L9:L39">
    <cfRule type="cellIs" dxfId="119" priority="3" operator="notBetween">
      <formula>70</formula>
      <formula>20</formula>
    </cfRule>
    <cfRule type="expression" dxfId="118" priority="4">
      <formula>L9&gt;K9</formula>
    </cfRule>
  </conditionalFormatting>
  <conditionalFormatting sqref="O9:O39">
    <cfRule type="cellIs" dxfId="117" priority="2" operator="greaterThan">
      <formula>10</formula>
    </cfRule>
  </conditionalFormatting>
  <conditionalFormatting sqref="P9:P39">
    <cfRule type="containsBlanks" dxfId="116"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4198-C6E7-48E0-B88D-B12252367BF3}">
  <dimension ref="A1:W45"/>
  <sheetViews>
    <sheetView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ht="15" customHeight="1"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ht="30" customHeight="1" x14ac:dyDescent="0.25">
      <c r="A8" s="20"/>
      <c r="B8" s="81"/>
      <c r="C8" s="22" t="s">
        <v>127</v>
      </c>
      <c r="D8" s="32" t="s">
        <v>4</v>
      </c>
      <c r="E8" s="29" t="s">
        <v>5</v>
      </c>
      <c r="F8" s="30" t="s">
        <v>6</v>
      </c>
      <c r="G8" s="29" t="s">
        <v>7</v>
      </c>
      <c r="H8" s="30" t="s">
        <v>8</v>
      </c>
      <c r="I8" s="30" t="s">
        <v>9</v>
      </c>
      <c r="J8" s="83"/>
      <c r="K8" s="28" t="s">
        <v>11</v>
      </c>
      <c r="L8" s="30" t="s">
        <v>12</v>
      </c>
      <c r="M8" s="29" t="s">
        <v>7</v>
      </c>
      <c r="N8" s="29" t="s">
        <v>8</v>
      </c>
      <c r="O8" s="31" t="s">
        <v>13</v>
      </c>
      <c r="P8" s="80"/>
      <c r="Q8" s="22" t="s">
        <v>128</v>
      </c>
      <c r="R8" s="43" t="s">
        <v>4</v>
      </c>
      <c r="S8" s="41" t="s">
        <v>5</v>
      </c>
      <c r="T8" s="42" t="s">
        <v>6</v>
      </c>
      <c r="U8" s="83"/>
      <c r="V8" s="40" t="s">
        <v>11</v>
      </c>
      <c r="W8" s="42" t="s">
        <v>12</v>
      </c>
    </row>
    <row r="9" spans="1:23" x14ac:dyDescent="0.25">
      <c r="B9" s="1">
        <v>1</v>
      </c>
      <c r="C9" s="27">
        <v>29.89</v>
      </c>
      <c r="D9" s="1">
        <v>48</v>
      </c>
      <c r="E9" s="1">
        <v>41.4</v>
      </c>
      <c r="F9" s="3">
        <v>39.4</v>
      </c>
      <c r="G9" s="2" t="s">
        <v>60</v>
      </c>
      <c r="H9" s="3">
        <v>1.5</v>
      </c>
      <c r="I9" s="3">
        <v>10</v>
      </c>
      <c r="J9" s="13"/>
      <c r="K9" s="1">
        <v>47.3</v>
      </c>
      <c r="L9" s="3">
        <v>38</v>
      </c>
      <c r="M9" s="2" t="s">
        <v>60</v>
      </c>
      <c r="N9" s="2">
        <v>0.5</v>
      </c>
      <c r="O9" s="10">
        <v>6</v>
      </c>
      <c r="P9" s="3" t="s">
        <v>42</v>
      </c>
      <c r="Q9" s="78">
        <v>1011.9206535066978</v>
      </c>
      <c r="R9" s="37">
        <f>CONVERT(D9,"F","C")</f>
        <v>8.8888888888888893</v>
      </c>
      <c r="S9" s="47">
        <f t="shared" ref="S9:T24" si="0">CONVERT(E9,"F","C")</f>
        <v>5.2222222222222214</v>
      </c>
      <c r="T9" s="47">
        <f t="shared" si="0"/>
        <v>4.1111111111111098</v>
      </c>
      <c r="U9" s="48">
        <f>CONVERT(J9,"in","cm")</f>
        <v>0</v>
      </c>
      <c r="V9" s="47">
        <f>CONVERT(K9,"F","C")</f>
        <v>8.4999999999999982</v>
      </c>
      <c r="W9" s="13">
        <f>CONVERT(L9,"F","C")</f>
        <v>3.333333333333333</v>
      </c>
    </row>
    <row r="10" spans="1:23" x14ac:dyDescent="0.25">
      <c r="B10" s="4">
        <v>2</v>
      </c>
      <c r="C10" s="33">
        <v>29.925999999999998</v>
      </c>
      <c r="D10" s="5">
        <v>49</v>
      </c>
      <c r="E10" s="4">
        <v>48</v>
      </c>
      <c r="F10" s="6">
        <v>43</v>
      </c>
      <c r="G10" s="5" t="s">
        <v>33</v>
      </c>
      <c r="H10" s="6">
        <v>1</v>
      </c>
      <c r="I10" s="6">
        <v>6</v>
      </c>
      <c r="J10" s="14"/>
      <c r="K10" s="4">
        <v>52.5</v>
      </c>
      <c r="L10" s="6">
        <v>33</v>
      </c>
      <c r="M10" s="5" t="s">
        <v>33</v>
      </c>
      <c r="N10" s="5">
        <v>1.5</v>
      </c>
      <c r="O10" s="11">
        <v>6</v>
      </c>
      <c r="P10" s="6" t="s">
        <v>35</v>
      </c>
      <c r="Q10" s="77">
        <v>1013.1397534172205</v>
      </c>
      <c r="R10" s="49">
        <f t="shared" ref="R10:T40" si="1">CONVERT(D10,"F","C")</f>
        <v>9.4444444444444446</v>
      </c>
      <c r="S10" s="50">
        <f t="shared" si="0"/>
        <v>8.8888888888888893</v>
      </c>
      <c r="T10" s="50">
        <f t="shared" si="0"/>
        <v>6.1111111111111107</v>
      </c>
      <c r="U10" s="51">
        <f t="shared" ref="U10:U40" si="2">CONVERT(J10,"in","cm")</f>
        <v>0</v>
      </c>
      <c r="V10" s="50">
        <f t="shared" ref="V10:W40" si="3">CONVERT(K10,"F","C")</f>
        <v>11.388888888888889</v>
      </c>
      <c r="W10" s="14">
        <f t="shared" si="3"/>
        <v>0.55555555555555558</v>
      </c>
    </row>
    <row r="11" spans="1:23" x14ac:dyDescent="0.25">
      <c r="B11" s="4">
        <v>3</v>
      </c>
      <c r="C11" s="33">
        <v>29.606000000000002</v>
      </c>
      <c r="D11" s="5">
        <v>51</v>
      </c>
      <c r="E11" s="4">
        <v>47.7</v>
      </c>
      <c r="F11" s="6">
        <v>46</v>
      </c>
      <c r="G11" s="5" t="s">
        <v>33</v>
      </c>
      <c r="H11" s="6">
        <v>2</v>
      </c>
      <c r="I11" s="6">
        <v>10</v>
      </c>
      <c r="J11" s="14">
        <v>1.8</v>
      </c>
      <c r="K11" s="4">
        <v>47.5</v>
      </c>
      <c r="L11" s="6">
        <v>33</v>
      </c>
      <c r="M11" s="5" t="s">
        <v>60</v>
      </c>
      <c r="N11" s="5">
        <v>4</v>
      </c>
      <c r="O11" s="11">
        <v>9</v>
      </c>
      <c r="P11" s="6" t="s">
        <v>67</v>
      </c>
      <c r="Q11" s="77">
        <v>1002.3033097681292</v>
      </c>
      <c r="R11" s="49">
        <f t="shared" si="1"/>
        <v>10.555555555555555</v>
      </c>
      <c r="S11" s="50">
        <f t="shared" si="0"/>
        <v>8.7222222222222232</v>
      </c>
      <c r="T11" s="50">
        <f t="shared" si="0"/>
        <v>7.7777777777777777</v>
      </c>
      <c r="U11" s="51">
        <f t="shared" si="2"/>
        <v>4.5720000000000001</v>
      </c>
      <c r="V11" s="50">
        <f t="shared" si="3"/>
        <v>8.6111111111111107</v>
      </c>
      <c r="W11" s="14">
        <f t="shared" si="3"/>
        <v>0.55555555555555558</v>
      </c>
    </row>
    <row r="12" spans="1:23" x14ac:dyDescent="0.25">
      <c r="B12" s="4">
        <v>4</v>
      </c>
      <c r="C12" s="33">
        <v>29.71</v>
      </c>
      <c r="D12" s="34">
        <v>49</v>
      </c>
      <c r="E12" s="4">
        <v>41.3</v>
      </c>
      <c r="F12" s="6">
        <v>37.799999999999997</v>
      </c>
      <c r="G12" s="5" t="s">
        <v>57</v>
      </c>
      <c r="H12" s="6">
        <v>3</v>
      </c>
      <c r="I12" s="6">
        <v>10</v>
      </c>
      <c r="J12" s="14">
        <v>0.02</v>
      </c>
      <c r="K12" s="4">
        <v>48.2</v>
      </c>
      <c r="L12" s="6">
        <v>36.799999999999997</v>
      </c>
      <c r="M12" s="5" t="s">
        <v>34</v>
      </c>
      <c r="N12" s="5">
        <v>1</v>
      </c>
      <c r="O12" s="11">
        <v>7</v>
      </c>
      <c r="P12" s="6" t="s">
        <v>42</v>
      </c>
      <c r="Q12" s="77">
        <v>1005.8251539540839</v>
      </c>
      <c r="R12" s="49">
        <f t="shared" si="1"/>
        <v>9.4444444444444446</v>
      </c>
      <c r="S12" s="50">
        <f t="shared" si="0"/>
        <v>5.1666666666666652</v>
      </c>
      <c r="T12" s="50">
        <f t="shared" si="0"/>
        <v>3.2222222222222205</v>
      </c>
      <c r="U12" s="51">
        <f t="shared" si="2"/>
        <v>5.0799999999999998E-2</v>
      </c>
      <c r="V12" s="50">
        <f t="shared" si="3"/>
        <v>9.0000000000000018</v>
      </c>
      <c r="W12" s="14">
        <f t="shared" si="3"/>
        <v>2.6666666666666652</v>
      </c>
    </row>
    <row r="13" spans="1:23" x14ac:dyDescent="0.25">
      <c r="B13" s="4">
        <v>5</v>
      </c>
      <c r="C13" s="33">
        <v>30.212</v>
      </c>
      <c r="D13" s="34">
        <v>51</v>
      </c>
      <c r="E13" s="4">
        <v>51.5</v>
      </c>
      <c r="F13" s="6">
        <v>47.5</v>
      </c>
      <c r="G13" s="5" t="s">
        <v>34</v>
      </c>
      <c r="H13" s="6">
        <v>1.5</v>
      </c>
      <c r="I13" s="6">
        <v>0</v>
      </c>
      <c r="J13" s="14"/>
      <c r="K13" s="4">
        <v>56.2</v>
      </c>
      <c r="L13" s="6">
        <v>38.4</v>
      </c>
      <c r="M13" s="5"/>
      <c r="N13" s="5">
        <v>0</v>
      </c>
      <c r="O13" s="11">
        <v>7</v>
      </c>
      <c r="P13" s="6" t="s">
        <v>44</v>
      </c>
      <c r="Q13" s="77">
        <v>1022.8248249285955</v>
      </c>
      <c r="R13" s="49">
        <f t="shared" si="1"/>
        <v>10.555555555555555</v>
      </c>
      <c r="S13" s="50">
        <f t="shared" si="0"/>
        <v>10.833333333333334</v>
      </c>
      <c r="T13" s="50">
        <f t="shared" si="0"/>
        <v>8.6111111111111107</v>
      </c>
      <c r="U13" s="51">
        <f t="shared" si="2"/>
        <v>0</v>
      </c>
      <c r="V13" s="50">
        <f t="shared" si="3"/>
        <v>13.444444444444446</v>
      </c>
      <c r="W13" s="14">
        <f t="shared" si="3"/>
        <v>3.5555555555555545</v>
      </c>
    </row>
    <row r="14" spans="1:23" x14ac:dyDescent="0.25">
      <c r="B14" s="4">
        <v>6</v>
      </c>
      <c r="C14" s="33">
        <v>30.106000000000002</v>
      </c>
      <c r="D14" s="5">
        <v>51</v>
      </c>
      <c r="E14" s="4">
        <v>47</v>
      </c>
      <c r="F14" s="6">
        <v>45</v>
      </c>
      <c r="G14" s="5" t="s">
        <v>31</v>
      </c>
      <c r="H14" s="6">
        <v>2</v>
      </c>
      <c r="I14" s="6">
        <v>10</v>
      </c>
      <c r="J14" s="14">
        <v>0.28000000000000003</v>
      </c>
      <c r="K14" s="4">
        <v>49.5</v>
      </c>
      <c r="L14" s="6">
        <v>39.5</v>
      </c>
      <c r="M14" s="5"/>
      <c r="N14" s="5">
        <v>0</v>
      </c>
      <c r="O14" s="11">
        <v>9</v>
      </c>
      <c r="P14" s="6" t="s">
        <v>50</v>
      </c>
      <c r="Q14" s="77">
        <v>1019.2352529698341</v>
      </c>
      <c r="R14" s="49">
        <f t="shared" si="1"/>
        <v>10.555555555555555</v>
      </c>
      <c r="S14" s="50">
        <f t="shared" si="0"/>
        <v>8.3333333333333339</v>
      </c>
      <c r="T14" s="50">
        <f t="shared" si="0"/>
        <v>7.2222222222222223</v>
      </c>
      <c r="U14" s="51">
        <f t="shared" si="2"/>
        <v>0.71120000000000005</v>
      </c>
      <c r="V14" s="50">
        <f t="shared" si="3"/>
        <v>9.7222222222222214</v>
      </c>
      <c r="W14" s="14">
        <f t="shared" si="3"/>
        <v>4.166666666666667</v>
      </c>
    </row>
    <row r="15" spans="1:23" x14ac:dyDescent="0.25">
      <c r="B15" s="4">
        <v>7</v>
      </c>
      <c r="C15" s="33">
        <v>30.117999999999999</v>
      </c>
      <c r="D15" s="5">
        <v>51</v>
      </c>
      <c r="E15" s="4">
        <v>49.3</v>
      </c>
      <c r="F15" s="6">
        <v>49</v>
      </c>
      <c r="G15" s="5" t="s">
        <v>31</v>
      </c>
      <c r="H15" s="6">
        <v>1</v>
      </c>
      <c r="I15" s="6">
        <v>10</v>
      </c>
      <c r="J15" s="14">
        <v>0.01</v>
      </c>
      <c r="K15" s="4">
        <v>51.6</v>
      </c>
      <c r="L15" s="6">
        <v>47</v>
      </c>
      <c r="M15" s="5"/>
      <c r="N15" s="5">
        <v>0</v>
      </c>
      <c r="O15" s="11">
        <v>8</v>
      </c>
      <c r="P15" s="6" t="s">
        <v>38</v>
      </c>
      <c r="Q15" s="77">
        <v>1019.6416196066751</v>
      </c>
      <c r="R15" s="49">
        <f t="shared" si="1"/>
        <v>10.555555555555555</v>
      </c>
      <c r="S15" s="50">
        <f t="shared" si="0"/>
        <v>9.6111111111111089</v>
      </c>
      <c r="T15" s="50">
        <f t="shared" si="0"/>
        <v>9.4444444444444446</v>
      </c>
      <c r="U15" s="51">
        <f t="shared" si="2"/>
        <v>2.5399999999999999E-2</v>
      </c>
      <c r="V15" s="50">
        <f t="shared" si="3"/>
        <v>10.888888888888889</v>
      </c>
      <c r="W15" s="14">
        <f t="shared" si="3"/>
        <v>8.3333333333333339</v>
      </c>
    </row>
    <row r="16" spans="1:23" x14ac:dyDescent="0.25">
      <c r="B16" s="4">
        <v>8</v>
      </c>
      <c r="C16" s="33">
        <v>30.01</v>
      </c>
      <c r="D16" s="5">
        <v>51</v>
      </c>
      <c r="E16" s="4">
        <v>52</v>
      </c>
      <c r="F16" s="6">
        <v>49</v>
      </c>
      <c r="G16" s="5" t="s">
        <v>31</v>
      </c>
      <c r="H16" s="6">
        <v>1</v>
      </c>
      <c r="I16" s="6">
        <v>2</v>
      </c>
      <c r="J16" s="14"/>
      <c r="K16" s="4">
        <v>60</v>
      </c>
      <c r="L16" s="6">
        <v>46.3</v>
      </c>
      <c r="M16" s="5"/>
      <c r="N16" s="5">
        <v>0</v>
      </c>
      <c r="O16" s="11">
        <v>7</v>
      </c>
      <c r="P16" s="6" t="s">
        <v>35</v>
      </c>
      <c r="Q16" s="77">
        <v>1015.984319875107</v>
      </c>
      <c r="R16" s="49">
        <f t="shared" si="1"/>
        <v>10.555555555555555</v>
      </c>
      <c r="S16" s="50">
        <f t="shared" si="0"/>
        <v>11.111111111111111</v>
      </c>
      <c r="T16" s="50">
        <f t="shared" si="0"/>
        <v>9.4444444444444446</v>
      </c>
      <c r="U16" s="51">
        <f t="shared" si="2"/>
        <v>0</v>
      </c>
      <c r="V16" s="50">
        <f t="shared" si="3"/>
        <v>15.555555555555555</v>
      </c>
      <c r="W16" s="14">
        <f t="shared" si="3"/>
        <v>7.9444444444444429</v>
      </c>
    </row>
    <row r="17" spans="2:23" x14ac:dyDescent="0.25">
      <c r="B17" s="4">
        <v>9</v>
      </c>
      <c r="C17" s="33">
        <v>30.082000000000001</v>
      </c>
      <c r="D17" s="5">
        <v>52</v>
      </c>
      <c r="E17" s="4">
        <v>52</v>
      </c>
      <c r="F17" s="6">
        <v>50.3</v>
      </c>
      <c r="G17" s="5" t="s">
        <v>39</v>
      </c>
      <c r="H17" s="6">
        <v>0.5</v>
      </c>
      <c r="I17" s="6">
        <v>9</v>
      </c>
      <c r="J17" s="14"/>
      <c r="K17" s="4">
        <v>61</v>
      </c>
      <c r="L17" s="6">
        <v>41.2</v>
      </c>
      <c r="M17" s="5" t="s">
        <v>40</v>
      </c>
      <c r="N17" s="5">
        <v>1</v>
      </c>
      <c r="O17" s="11">
        <v>7</v>
      </c>
      <c r="P17" s="6" t="s">
        <v>35</v>
      </c>
      <c r="Q17" s="77">
        <v>1018.4225196961524</v>
      </c>
      <c r="R17" s="49">
        <f t="shared" si="1"/>
        <v>11.111111111111111</v>
      </c>
      <c r="S17" s="50">
        <f t="shared" si="0"/>
        <v>11.111111111111111</v>
      </c>
      <c r="T17" s="50">
        <f t="shared" si="0"/>
        <v>10.166666666666664</v>
      </c>
      <c r="U17" s="51">
        <f t="shared" si="2"/>
        <v>0</v>
      </c>
      <c r="V17" s="50">
        <f t="shared" si="3"/>
        <v>16.111111111111111</v>
      </c>
      <c r="W17" s="14">
        <f t="shared" si="3"/>
        <v>5.1111111111111125</v>
      </c>
    </row>
    <row r="18" spans="2:23" x14ac:dyDescent="0.25">
      <c r="B18" s="4">
        <v>10</v>
      </c>
      <c r="C18" s="33">
        <v>30.018000000000001</v>
      </c>
      <c r="D18" s="5">
        <v>54</v>
      </c>
      <c r="E18" s="4">
        <v>63.5</v>
      </c>
      <c r="F18" s="6">
        <v>57</v>
      </c>
      <c r="G18" s="5" t="s">
        <v>40</v>
      </c>
      <c r="H18" s="6">
        <v>1</v>
      </c>
      <c r="I18" s="6">
        <v>2</v>
      </c>
      <c r="J18" s="14"/>
      <c r="K18" s="4">
        <v>73</v>
      </c>
      <c r="L18" s="6">
        <v>45.8</v>
      </c>
      <c r="M18" s="5" t="s">
        <v>40</v>
      </c>
      <c r="N18" s="5">
        <v>1</v>
      </c>
      <c r="O18" s="11">
        <v>5</v>
      </c>
      <c r="P18" s="6" t="s">
        <v>35</v>
      </c>
      <c r="Q18" s="77">
        <v>1016.2552309663341</v>
      </c>
      <c r="R18" s="49">
        <f t="shared" si="1"/>
        <v>12.222222222222221</v>
      </c>
      <c r="S18" s="50">
        <f t="shared" si="0"/>
        <v>17.5</v>
      </c>
      <c r="T18" s="50">
        <f t="shared" si="0"/>
        <v>13.888888888888889</v>
      </c>
      <c r="U18" s="51">
        <f t="shared" si="2"/>
        <v>0</v>
      </c>
      <c r="V18" s="50">
        <f t="shared" si="3"/>
        <v>22.777777777777779</v>
      </c>
      <c r="W18" s="14">
        <f t="shared" si="3"/>
        <v>7.6666666666666652</v>
      </c>
    </row>
    <row r="19" spans="2:23" x14ac:dyDescent="0.25">
      <c r="B19" s="4">
        <v>11</v>
      </c>
      <c r="C19" s="33">
        <v>30.12</v>
      </c>
      <c r="D19" s="5">
        <v>56</v>
      </c>
      <c r="E19" s="4">
        <v>61</v>
      </c>
      <c r="F19" s="6">
        <v>55.5</v>
      </c>
      <c r="G19" s="5" t="s">
        <v>31</v>
      </c>
      <c r="H19" s="6">
        <v>1</v>
      </c>
      <c r="I19" s="6">
        <v>3</v>
      </c>
      <c r="J19" s="14"/>
      <c r="K19" s="4">
        <v>74.5</v>
      </c>
      <c r="L19" s="6">
        <v>49.3</v>
      </c>
      <c r="M19" s="5" t="s">
        <v>31</v>
      </c>
      <c r="N19" s="5">
        <v>0.5</v>
      </c>
      <c r="O19" s="11">
        <v>5</v>
      </c>
      <c r="P19" s="6" t="s">
        <v>35</v>
      </c>
      <c r="Q19" s="77">
        <v>1019.7093473794821</v>
      </c>
      <c r="R19" s="49">
        <f t="shared" si="1"/>
        <v>13.333333333333332</v>
      </c>
      <c r="S19" s="50">
        <f t="shared" si="0"/>
        <v>16.111111111111111</v>
      </c>
      <c r="T19" s="50">
        <f t="shared" si="0"/>
        <v>13.055555555555555</v>
      </c>
      <c r="U19" s="51">
        <f t="shared" si="2"/>
        <v>0</v>
      </c>
      <c r="V19" s="50">
        <f t="shared" si="3"/>
        <v>23.611111111111111</v>
      </c>
      <c r="W19" s="14">
        <f t="shared" si="3"/>
        <v>9.6111111111111089</v>
      </c>
    </row>
    <row r="20" spans="2:23" x14ac:dyDescent="0.25">
      <c r="B20" s="4">
        <v>12</v>
      </c>
      <c r="C20" s="33">
        <v>30.33</v>
      </c>
      <c r="D20" s="5">
        <v>56</v>
      </c>
      <c r="E20" s="4">
        <v>49</v>
      </c>
      <c r="F20" s="6">
        <v>48</v>
      </c>
      <c r="G20" s="5" t="s">
        <v>31</v>
      </c>
      <c r="H20" s="6">
        <v>1</v>
      </c>
      <c r="I20" s="6">
        <v>0</v>
      </c>
      <c r="J20" s="14"/>
      <c r="K20" s="4">
        <v>67</v>
      </c>
      <c r="L20" s="6">
        <v>45.6</v>
      </c>
      <c r="M20" s="5"/>
      <c r="N20" s="5">
        <v>0</v>
      </c>
      <c r="O20" s="11">
        <v>6</v>
      </c>
      <c r="P20" s="6" t="s">
        <v>35</v>
      </c>
      <c r="Q20" s="77">
        <v>1026.8207635241979</v>
      </c>
      <c r="R20" s="49">
        <f t="shared" si="1"/>
        <v>13.333333333333332</v>
      </c>
      <c r="S20" s="50">
        <f t="shared" si="0"/>
        <v>9.4444444444444446</v>
      </c>
      <c r="T20" s="50">
        <f t="shared" si="0"/>
        <v>8.8888888888888893</v>
      </c>
      <c r="U20" s="51">
        <f t="shared" si="2"/>
        <v>0</v>
      </c>
      <c r="V20" s="50">
        <f t="shared" si="3"/>
        <v>19.444444444444443</v>
      </c>
      <c r="W20" s="14">
        <f t="shared" si="3"/>
        <v>7.5555555555555562</v>
      </c>
    </row>
    <row r="21" spans="2:23" x14ac:dyDescent="0.25">
      <c r="B21" s="4">
        <v>13</v>
      </c>
      <c r="C21" s="33">
        <v>30.32</v>
      </c>
      <c r="D21" s="5">
        <v>57</v>
      </c>
      <c r="E21" s="4">
        <v>62.8</v>
      </c>
      <c r="F21" s="6">
        <v>56</v>
      </c>
      <c r="G21" s="5" t="s">
        <v>39</v>
      </c>
      <c r="H21" s="6">
        <v>1</v>
      </c>
      <c r="I21" s="6">
        <v>0</v>
      </c>
      <c r="J21" s="14"/>
      <c r="K21" s="4">
        <v>75</v>
      </c>
      <c r="L21" s="6">
        <v>46.4</v>
      </c>
      <c r="M21" s="5" t="s">
        <v>40</v>
      </c>
      <c r="N21" s="5">
        <v>1</v>
      </c>
      <c r="O21" s="11">
        <v>6</v>
      </c>
      <c r="P21" s="6" t="s">
        <v>44</v>
      </c>
      <c r="Q21" s="77">
        <v>1026.4821246601639</v>
      </c>
      <c r="R21" s="49">
        <f t="shared" si="1"/>
        <v>13.888888888888889</v>
      </c>
      <c r="S21" s="50">
        <f t="shared" si="0"/>
        <v>17.111111111111111</v>
      </c>
      <c r="T21" s="50">
        <f t="shared" si="0"/>
        <v>13.333333333333332</v>
      </c>
      <c r="U21" s="51">
        <f t="shared" si="2"/>
        <v>0</v>
      </c>
      <c r="V21" s="50">
        <f t="shared" si="3"/>
        <v>23.888888888888889</v>
      </c>
      <c r="W21" s="14">
        <f t="shared" si="3"/>
        <v>7.9999999999999991</v>
      </c>
    </row>
    <row r="22" spans="2:23" x14ac:dyDescent="0.25">
      <c r="B22" s="4">
        <v>14</v>
      </c>
      <c r="C22" s="33">
        <v>30</v>
      </c>
      <c r="D22" s="5">
        <v>59</v>
      </c>
      <c r="E22" s="4">
        <v>59.4</v>
      </c>
      <c r="F22" s="6">
        <v>55</v>
      </c>
      <c r="G22" s="5" t="s">
        <v>31</v>
      </c>
      <c r="H22" s="6">
        <v>1</v>
      </c>
      <c r="I22" s="6">
        <v>2</v>
      </c>
      <c r="J22" s="14">
        <v>0.01</v>
      </c>
      <c r="K22" s="4">
        <v>66</v>
      </c>
      <c r="L22" s="6">
        <v>49.4</v>
      </c>
      <c r="M22" s="5" t="s">
        <v>31</v>
      </c>
      <c r="N22" s="5">
        <v>0.5</v>
      </c>
      <c r="O22" s="11">
        <v>5</v>
      </c>
      <c r="P22" s="6" t="s">
        <v>68</v>
      </c>
      <c r="Q22" s="77">
        <v>1015.645681011073</v>
      </c>
      <c r="R22" s="49">
        <f t="shared" si="1"/>
        <v>15</v>
      </c>
      <c r="S22" s="50">
        <f t="shared" si="0"/>
        <v>15.222222222222221</v>
      </c>
      <c r="T22" s="50">
        <f t="shared" si="0"/>
        <v>12.777777777777777</v>
      </c>
      <c r="U22" s="51">
        <f t="shared" si="2"/>
        <v>2.5399999999999999E-2</v>
      </c>
      <c r="V22" s="50">
        <f t="shared" si="3"/>
        <v>18.888888888888889</v>
      </c>
      <c r="W22" s="14">
        <f t="shared" si="3"/>
        <v>9.6666666666666661</v>
      </c>
    </row>
    <row r="23" spans="2:23" x14ac:dyDescent="0.25">
      <c r="B23" s="4">
        <v>15</v>
      </c>
      <c r="C23" s="33">
        <v>29.92</v>
      </c>
      <c r="D23" s="5">
        <v>58</v>
      </c>
      <c r="E23" s="4">
        <v>50.8</v>
      </c>
      <c r="F23" s="6">
        <v>50</v>
      </c>
      <c r="G23" s="5" t="s">
        <v>34</v>
      </c>
      <c r="H23" s="6">
        <v>2</v>
      </c>
      <c r="I23" s="6">
        <v>10</v>
      </c>
      <c r="J23" s="14">
        <v>0.1</v>
      </c>
      <c r="K23" s="4">
        <v>60.6</v>
      </c>
      <c r="L23" s="6">
        <v>48</v>
      </c>
      <c r="M23" s="5" t="s">
        <v>33</v>
      </c>
      <c r="N23" s="5">
        <v>1</v>
      </c>
      <c r="O23" s="11">
        <v>10</v>
      </c>
      <c r="P23" s="6" t="s">
        <v>69</v>
      </c>
      <c r="Q23" s="77">
        <v>1012.9365700988001</v>
      </c>
      <c r="R23" s="49">
        <f t="shared" si="1"/>
        <v>14.444444444444445</v>
      </c>
      <c r="S23" s="50">
        <f t="shared" si="0"/>
        <v>10.444444444444443</v>
      </c>
      <c r="T23" s="50">
        <f t="shared" si="0"/>
        <v>10</v>
      </c>
      <c r="U23" s="51">
        <f t="shared" si="2"/>
        <v>0.254</v>
      </c>
      <c r="V23" s="50">
        <f t="shared" si="3"/>
        <v>15.888888888888889</v>
      </c>
      <c r="W23" s="14">
        <f t="shared" si="3"/>
        <v>8.8888888888888893</v>
      </c>
    </row>
    <row r="24" spans="2:23" x14ac:dyDescent="0.25">
      <c r="B24" s="4">
        <v>16</v>
      </c>
      <c r="C24" s="33">
        <v>29.562000000000001</v>
      </c>
      <c r="D24" s="5">
        <v>56</v>
      </c>
      <c r="E24" s="4">
        <v>50.5</v>
      </c>
      <c r="F24" s="6">
        <v>48</v>
      </c>
      <c r="G24" s="5" t="s">
        <v>34</v>
      </c>
      <c r="H24" s="6">
        <v>3</v>
      </c>
      <c r="I24" s="6">
        <v>10</v>
      </c>
      <c r="J24" s="14">
        <v>0.28000000000000003</v>
      </c>
      <c r="K24" s="4">
        <v>51</v>
      </c>
      <c r="L24" s="6">
        <v>44.7</v>
      </c>
      <c r="M24" s="5" t="s">
        <v>34</v>
      </c>
      <c r="N24" s="5">
        <v>3</v>
      </c>
      <c r="O24" s="11">
        <v>9</v>
      </c>
      <c r="P24" s="6" t="s">
        <v>70</v>
      </c>
      <c r="Q24" s="77">
        <v>1000.8132987663791</v>
      </c>
      <c r="R24" s="49">
        <f t="shared" si="1"/>
        <v>13.333333333333332</v>
      </c>
      <c r="S24" s="50">
        <f t="shared" si="0"/>
        <v>10.277777777777777</v>
      </c>
      <c r="T24" s="50">
        <f t="shared" si="0"/>
        <v>8.8888888888888893</v>
      </c>
      <c r="U24" s="51">
        <f t="shared" si="2"/>
        <v>0.71120000000000005</v>
      </c>
      <c r="V24" s="50">
        <f t="shared" si="3"/>
        <v>10.555555555555555</v>
      </c>
      <c r="W24" s="14">
        <f t="shared" si="3"/>
        <v>7.0555555555555571</v>
      </c>
    </row>
    <row r="25" spans="2:23" x14ac:dyDescent="0.25">
      <c r="B25" s="4">
        <v>17</v>
      </c>
      <c r="C25" s="33">
        <v>29.57</v>
      </c>
      <c r="D25" s="5">
        <v>55</v>
      </c>
      <c r="E25" s="4">
        <v>51</v>
      </c>
      <c r="F25" s="6">
        <v>47.8</v>
      </c>
      <c r="G25" s="5" t="s">
        <v>57</v>
      </c>
      <c r="H25" s="6">
        <v>3</v>
      </c>
      <c r="I25" s="6">
        <v>9</v>
      </c>
      <c r="J25" s="14">
        <v>0.03</v>
      </c>
      <c r="K25" s="4">
        <v>53.3</v>
      </c>
      <c r="L25" s="6">
        <v>46</v>
      </c>
      <c r="M25" s="5" t="s">
        <v>57</v>
      </c>
      <c r="N25" s="5">
        <v>3</v>
      </c>
      <c r="O25" s="11">
        <v>7</v>
      </c>
      <c r="P25" s="6" t="s">
        <v>35</v>
      </c>
      <c r="Q25" s="77">
        <v>1001.0842098576064</v>
      </c>
      <c r="R25" s="49">
        <f t="shared" si="1"/>
        <v>12.777777777777777</v>
      </c>
      <c r="S25" s="50">
        <f t="shared" si="1"/>
        <v>10.555555555555555</v>
      </c>
      <c r="T25" s="50">
        <f t="shared" si="1"/>
        <v>8.7777777777777768</v>
      </c>
      <c r="U25" s="51">
        <f t="shared" si="2"/>
        <v>7.6200000000000004E-2</v>
      </c>
      <c r="V25" s="50">
        <f t="shared" si="3"/>
        <v>11.833333333333332</v>
      </c>
      <c r="W25" s="14">
        <f t="shared" si="3"/>
        <v>7.7777777777777777</v>
      </c>
    </row>
    <row r="26" spans="2:23" x14ac:dyDescent="0.25">
      <c r="B26" s="4">
        <v>18</v>
      </c>
      <c r="C26" s="33">
        <v>29.986000000000001</v>
      </c>
      <c r="D26" s="5">
        <v>54</v>
      </c>
      <c r="E26" s="4">
        <v>49.5</v>
      </c>
      <c r="F26" s="6">
        <v>46</v>
      </c>
      <c r="G26" s="5" t="s">
        <v>57</v>
      </c>
      <c r="H26" s="6">
        <v>3</v>
      </c>
      <c r="I26" s="6">
        <v>10</v>
      </c>
      <c r="J26" s="14"/>
      <c r="K26" s="4">
        <v>54</v>
      </c>
      <c r="L26" s="6">
        <v>44.7</v>
      </c>
      <c r="M26" s="5" t="s">
        <v>52</v>
      </c>
      <c r="N26" s="5">
        <v>1</v>
      </c>
      <c r="O26" s="11">
        <v>5</v>
      </c>
      <c r="P26" s="6" t="s">
        <v>35</v>
      </c>
      <c r="Q26" s="77">
        <v>1013.4783922812546</v>
      </c>
      <c r="R26" s="49">
        <f t="shared" si="1"/>
        <v>12.222222222222221</v>
      </c>
      <c r="S26" s="50">
        <f t="shared" si="1"/>
        <v>9.7222222222222214</v>
      </c>
      <c r="T26" s="50">
        <f t="shared" si="1"/>
        <v>7.7777777777777777</v>
      </c>
      <c r="U26" s="51">
        <f t="shared" si="2"/>
        <v>0</v>
      </c>
      <c r="V26" s="50">
        <f t="shared" si="3"/>
        <v>12.222222222222221</v>
      </c>
      <c r="W26" s="14">
        <f t="shared" si="3"/>
        <v>7.0555555555555571</v>
      </c>
    </row>
    <row r="27" spans="2:23" x14ac:dyDescent="0.25">
      <c r="B27" s="4">
        <v>19</v>
      </c>
      <c r="C27" s="33">
        <v>30.22</v>
      </c>
      <c r="D27" s="5">
        <v>54</v>
      </c>
      <c r="E27" s="4">
        <v>51</v>
      </c>
      <c r="F27" s="6">
        <v>48.4</v>
      </c>
      <c r="G27" s="5" t="s">
        <v>34</v>
      </c>
      <c r="H27" s="6">
        <v>1.5</v>
      </c>
      <c r="I27" s="6">
        <v>7</v>
      </c>
      <c r="J27" s="14"/>
      <c r="K27" s="4">
        <v>57</v>
      </c>
      <c r="L27" s="6">
        <v>37</v>
      </c>
      <c r="M27" s="5" t="s">
        <v>33</v>
      </c>
      <c r="N27" s="5">
        <v>0.5</v>
      </c>
      <c r="O27" s="11">
        <v>6</v>
      </c>
      <c r="P27" s="6" t="s">
        <v>35</v>
      </c>
      <c r="Q27" s="77">
        <v>1023.0957360198229</v>
      </c>
      <c r="R27" s="49">
        <f t="shared" si="1"/>
        <v>12.222222222222221</v>
      </c>
      <c r="S27" s="50">
        <f t="shared" si="1"/>
        <v>10.555555555555555</v>
      </c>
      <c r="T27" s="50">
        <f t="shared" si="1"/>
        <v>9.1111111111111107</v>
      </c>
      <c r="U27" s="51">
        <f t="shared" si="2"/>
        <v>0</v>
      </c>
      <c r="V27" s="50">
        <f t="shared" si="3"/>
        <v>13.888888888888889</v>
      </c>
      <c r="W27" s="14">
        <f t="shared" si="3"/>
        <v>2.7777777777777777</v>
      </c>
    </row>
    <row r="28" spans="2:23" x14ac:dyDescent="0.25">
      <c r="B28" s="4">
        <v>20</v>
      </c>
      <c r="C28" s="33">
        <v>30.006</v>
      </c>
      <c r="D28" s="5">
        <v>54</v>
      </c>
      <c r="E28" s="4">
        <v>49.6</v>
      </c>
      <c r="F28" s="6">
        <v>49</v>
      </c>
      <c r="G28" s="5" t="s">
        <v>31</v>
      </c>
      <c r="H28" s="6">
        <v>1.5</v>
      </c>
      <c r="I28" s="6">
        <v>10</v>
      </c>
      <c r="J28" s="14">
        <v>0.2</v>
      </c>
      <c r="K28" s="4">
        <v>58</v>
      </c>
      <c r="L28" s="6">
        <v>46.5</v>
      </c>
      <c r="M28" s="5" t="s">
        <v>31</v>
      </c>
      <c r="N28" s="5">
        <v>1</v>
      </c>
      <c r="O28" s="11">
        <v>9</v>
      </c>
      <c r="P28" s="6" t="s">
        <v>71</v>
      </c>
      <c r="Q28" s="77">
        <v>1015.8488643294933</v>
      </c>
      <c r="R28" s="49">
        <f t="shared" si="1"/>
        <v>12.222222222222221</v>
      </c>
      <c r="S28" s="50">
        <f t="shared" si="1"/>
        <v>9.7777777777777786</v>
      </c>
      <c r="T28" s="50">
        <f t="shared" si="1"/>
        <v>9.4444444444444446</v>
      </c>
      <c r="U28" s="51">
        <f t="shared" si="2"/>
        <v>0.50800000000000001</v>
      </c>
      <c r="V28" s="50">
        <f t="shared" si="3"/>
        <v>14.444444444444445</v>
      </c>
      <c r="W28" s="14">
        <f t="shared" si="3"/>
        <v>8.0555555555555554</v>
      </c>
    </row>
    <row r="29" spans="2:23" x14ac:dyDescent="0.25">
      <c r="B29" s="4">
        <v>21</v>
      </c>
      <c r="C29" s="33">
        <v>30.13</v>
      </c>
      <c r="D29" s="5">
        <v>55</v>
      </c>
      <c r="E29" s="4">
        <v>52.7</v>
      </c>
      <c r="F29" s="6">
        <v>51.2</v>
      </c>
      <c r="G29" s="5" t="s">
        <v>33</v>
      </c>
      <c r="H29" s="6">
        <v>1</v>
      </c>
      <c r="I29" s="6">
        <v>7</v>
      </c>
      <c r="J29" s="14"/>
      <c r="K29" s="4">
        <v>59</v>
      </c>
      <c r="L29" s="6">
        <v>44.5</v>
      </c>
      <c r="M29" s="5"/>
      <c r="N29" s="5">
        <v>0</v>
      </c>
      <c r="O29" s="11">
        <v>7</v>
      </c>
      <c r="P29" s="6" t="s">
        <v>35</v>
      </c>
      <c r="Q29" s="77">
        <v>1020.047986243516</v>
      </c>
      <c r="R29" s="49">
        <f t="shared" si="1"/>
        <v>12.777777777777777</v>
      </c>
      <c r="S29" s="50">
        <f t="shared" si="1"/>
        <v>11.500000000000002</v>
      </c>
      <c r="T29" s="50">
        <f t="shared" si="1"/>
        <v>10.666666666666668</v>
      </c>
      <c r="U29" s="51">
        <f t="shared" si="2"/>
        <v>0</v>
      </c>
      <c r="V29" s="50">
        <f t="shared" si="3"/>
        <v>15</v>
      </c>
      <c r="W29" s="14">
        <f t="shared" si="3"/>
        <v>6.9444444444444446</v>
      </c>
    </row>
    <row r="30" spans="2:23" x14ac:dyDescent="0.25">
      <c r="B30" s="4">
        <v>22</v>
      </c>
      <c r="C30" s="33">
        <v>30.07</v>
      </c>
      <c r="D30" s="5">
        <v>55</v>
      </c>
      <c r="E30" s="4">
        <v>55.1</v>
      </c>
      <c r="F30" s="6">
        <v>51</v>
      </c>
      <c r="G30" s="5" t="s">
        <v>31</v>
      </c>
      <c r="H30" s="6">
        <v>1</v>
      </c>
      <c r="I30" s="6">
        <v>3</v>
      </c>
      <c r="J30" s="14"/>
      <c r="K30" s="4">
        <v>62</v>
      </c>
      <c r="L30" s="6">
        <v>41.2</v>
      </c>
      <c r="M30" s="5"/>
      <c r="N30" s="5">
        <v>0</v>
      </c>
      <c r="O30" s="11">
        <v>5</v>
      </c>
      <c r="P30" s="6" t="s">
        <v>72</v>
      </c>
      <c r="Q30" s="77">
        <v>1018.0161530593116</v>
      </c>
      <c r="R30" s="49">
        <f t="shared" si="1"/>
        <v>12.777777777777777</v>
      </c>
      <c r="S30" s="50">
        <f t="shared" si="1"/>
        <v>12.833333333333334</v>
      </c>
      <c r="T30" s="50">
        <f t="shared" si="1"/>
        <v>10.555555555555555</v>
      </c>
      <c r="U30" s="51">
        <f t="shared" si="2"/>
        <v>0</v>
      </c>
      <c r="V30" s="50">
        <f t="shared" si="3"/>
        <v>16.666666666666668</v>
      </c>
      <c r="W30" s="14">
        <f t="shared" si="3"/>
        <v>5.1111111111111125</v>
      </c>
    </row>
    <row r="31" spans="2:23" x14ac:dyDescent="0.25">
      <c r="B31" s="4">
        <v>23</v>
      </c>
      <c r="C31" s="33">
        <v>30.11</v>
      </c>
      <c r="D31" s="5">
        <v>56</v>
      </c>
      <c r="E31" s="4">
        <v>57.4</v>
      </c>
      <c r="F31" s="6">
        <v>53</v>
      </c>
      <c r="G31" s="5" t="s">
        <v>60</v>
      </c>
      <c r="H31" s="6">
        <v>1</v>
      </c>
      <c r="I31" s="6">
        <v>10</v>
      </c>
      <c r="J31" s="14">
        <v>0.08</v>
      </c>
      <c r="K31" s="4">
        <v>62</v>
      </c>
      <c r="L31" s="6">
        <v>48</v>
      </c>
      <c r="M31" s="5" t="s">
        <v>52</v>
      </c>
      <c r="N31" s="5">
        <v>2</v>
      </c>
      <c r="O31" s="11">
        <v>7</v>
      </c>
      <c r="P31" s="6" t="s">
        <v>42</v>
      </c>
      <c r="Q31" s="77">
        <v>1019.3707085154477</v>
      </c>
      <c r="R31" s="49">
        <f t="shared" si="1"/>
        <v>13.333333333333332</v>
      </c>
      <c r="S31" s="50">
        <f t="shared" si="1"/>
        <v>14.111111111111111</v>
      </c>
      <c r="T31" s="50">
        <f t="shared" si="1"/>
        <v>11.666666666666666</v>
      </c>
      <c r="U31" s="51">
        <f t="shared" si="2"/>
        <v>0.20319999999999999</v>
      </c>
      <c r="V31" s="50">
        <f t="shared" si="3"/>
        <v>16.666666666666668</v>
      </c>
      <c r="W31" s="14">
        <f t="shared" si="3"/>
        <v>8.8888888888888893</v>
      </c>
    </row>
    <row r="32" spans="2:23" x14ac:dyDescent="0.25">
      <c r="B32" s="4">
        <v>24</v>
      </c>
      <c r="C32" s="33">
        <v>30.154</v>
      </c>
      <c r="D32" s="5">
        <v>56</v>
      </c>
      <c r="E32" s="4">
        <v>54.5</v>
      </c>
      <c r="F32" s="6">
        <v>51</v>
      </c>
      <c r="G32" s="5" t="s">
        <v>52</v>
      </c>
      <c r="H32" s="6">
        <v>2</v>
      </c>
      <c r="I32" s="6">
        <v>0</v>
      </c>
      <c r="J32" s="14"/>
      <c r="K32" s="4">
        <v>58</v>
      </c>
      <c r="L32" s="6">
        <v>44.7</v>
      </c>
      <c r="M32" s="5" t="s">
        <v>33</v>
      </c>
      <c r="N32" s="5">
        <v>0.5</v>
      </c>
      <c r="O32" s="11">
        <v>8</v>
      </c>
      <c r="P32" s="6" t="s">
        <v>44</v>
      </c>
      <c r="Q32" s="77">
        <v>1020.8607195171979</v>
      </c>
      <c r="R32" s="49">
        <f t="shared" si="1"/>
        <v>13.333333333333332</v>
      </c>
      <c r="S32" s="50">
        <f t="shared" si="1"/>
        <v>12.5</v>
      </c>
      <c r="T32" s="50">
        <f t="shared" si="1"/>
        <v>10.555555555555555</v>
      </c>
      <c r="U32" s="51">
        <f t="shared" si="2"/>
        <v>0</v>
      </c>
      <c r="V32" s="50">
        <f t="shared" si="3"/>
        <v>14.444444444444445</v>
      </c>
      <c r="W32" s="14">
        <f t="shared" si="3"/>
        <v>7.0555555555555571</v>
      </c>
    </row>
    <row r="33" spans="2:23" x14ac:dyDescent="0.25">
      <c r="B33" s="4">
        <v>25</v>
      </c>
      <c r="C33" s="33">
        <v>30.31</v>
      </c>
      <c r="D33" s="5">
        <v>56</v>
      </c>
      <c r="E33" s="4">
        <v>56</v>
      </c>
      <c r="F33" s="6">
        <v>54.2</v>
      </c>
      <c r="G33" s="5" t="s">
        <v>33</v>
      </c>
      <c r="H33" s="6">
        <v>0.5</v>
      </c>
      <c r="I33" s="6">
        <v>10</v>
      </c>
      <c r="J33" s="14"/>
      <c r="K33" s="4">
        <v>60.6</v>
      </c>
      <c r="L33" s="6">
        <v>45.5</v>
      </c>
      <c r="M33" s="5" t="s">
        <v>60</v>
      </c>
      <c r="N33" s="5">
        <v>1</v>
      </c>
      <c r="O33" s="11">
        <v>8</v>
      </c>
      <c r="P33" s="6" t="s">
        <v>44</v>
      </c>
      <c r="Q33" s="77">
        <v>1026.1434857961297</v>
      </c>
      <c r="R33" s="49">
        <f t="shared" si="1"/>
        <v>13.333333333333332</v>
      </c>
      <c r="S33" s="50">
        <f t="shared" si="1"/>
        <v>13.333333333333332</v>
      </c>
      <c r="T33" s="50">
        <f t="shared" si="1"/>
        <v>12.333333333333334</v>
      </c>
      <c r="U33" s="51">
        <f t="shared" si="2"/>
        <v>0</v>
      </c>
      <c r="V33" s="50">
        <f t="shared" si="3"/>
        <v>15.888888888888889</v>
      </c>
      <c r="W33" s="14">
        <f t="shared" si="3"/>
        <v>7.5</v>
      </c>
    </row>
    <row r="34" spans="2:23" x14ac:dyDescent="0.25">
      <c r="B34" s="4">
        <v>26</v>
      </c>
      <c r="C34" s="33">
        <v>30.236000000000001</v>
      </c>
      <c r="D34" s="5">
        <v>56</v>
      </c>
      <c r="E34" s="4">
        <v>57.8</v>
      </c>
      <c r="F34" s="6">
        <v>52.5</v>
      </c>
      <c r="G34" s="5" t="s">
        <v>40</v>
      </c>
      <c r="H34" s="6">
        <v>2</v>
      </c>
      <c r="I34" s="6">
        <v>0</v>
      </c>
      <c r="J34" s="14"/>
      <c r="K34" s="4">
        <v>61.5</v>
      </c>
      <c r="L34" s="6">
        <v>48</v>
      </c>
      <c r="M34" s="5" t="s">
        <v>60</v>
      </c>
      <c r="N34" s="5">
        <v>2</v>
      </c>
      <c r="O34" s="11">
        <v>7</v>
      </c>
      <c r="P34" s="6" t="s">
        <v>44</v>
      </c>
      <c r="Q34" s="77">
        <v>1023.6375582022777</v>
      </c>
      <c r="R34" s="49">
        <f t="shared" si="1"/>
        <v>13.333333333333332</v>
      </c>
      <c r="S34" s="50">
        <f t="shared" si="1"/>
        <v>14.333333333333332</v>
      </c>
      <c r="T34" s="50">
        <f t="shared" si="1"/>
        <v>11.388888888888889</v>
      </c>
      <c r="U34" s="51">
        <f t="shared" si="2"/>
        <v>0</v>
      </c>
      <c r="V34" s="50">
        <f t="shared" si="3"/>
        <v>16.388888888888889</v>
      </c>
      <c r="W34" s="14">
        <f t="shared" si="3"/>
        <v>8.8888888888888893</v>
      </c>
    </row>
    <row r="35" spans="2:23" x14ac:dyDescent="0.25">
      <c r="B35" s="4">
        <v>27</v>
      </c>
      <c r="C35" s="33">
        <v>30.042000000000002</v>
      </c>
      <c r="D35" s="5">
        <v>56</v>
      </c>
      <c r="E35" s="4">
        <v>58</v>
      </c>
      <c r="F35" s="6">
        <v>54.7</v>
      </c>
      <c r="G35" s="5" t="s">
        <v>60</v>
      </c>
      <c r="H35" s="6">
        <v>3</v>
      </c>
      <c r="I35" s="6">
        <v>1</v>
      </c>
      <c r="J35" s="14">
        <v>0.18</v>
      </c>
      <c r="K35" s="4">
        <v>67</v>
      </c>
      <c r="L35" s="6">
        <v>48.5</v>
      </c>
      <c r="M35" s="5"/>
      <c r="N35" s="5">
        <v>0</v>
      </c>
      <c r="O35" s="11">
        <v>7</v>
      </c>
      <c r="P35" s="6" t="s">
        <v>73</v>
      </c>
      <c r="Q35" s="77">
        <v>1017.0679642400161</v>
      </c>
      <c r="R35" s="49">
        <f t="shared" si="1"/>
        <v>13.333333333333332</v>
      </c>
      <c r="S35" s="50">
        <f t="shared" si="1"/>
        <v>14.444444444444445</v>
      </c>
      <c r="T35" s="50">
        <f t="shared" si="1"/>
        <v>12.611111111111112</v>
      </c>
      <c r="U35" s="51">
        <f t="shared" si="2"/>
        <v>0.45719999999999994</v>
      </c>
      <c r="V35" s="50">
        <f t="shared" si="3"/>
        <v>19.444444444444443</v>
      </c>
      <c r="W35" s="14">
        <f t="shared" si="3"/>
        <v>9.1666666666666661</v>
      </c>
    </row>
    <row r="36" spans="2:23" x14ac:dyDescent="0.25">
      <c r="B36" s="4">
        <v>28</v>
      </c>
      <c r="C36" s="33">
        <v>30.123999999999999</v>
      </c>
      <c r="D36" s="5">
        <v>58</v>
      </c>
      <c r="E36" s="4">
        <v>63.3</v>
      </c>
      <c r="F36" s="6">
        <v>58.3</v>
      </c>
      <c r="G36" s="5" t="s">
        <v>40</v>
      </c>
      <c r="H36" s="6">
        <v>1</v>
      </c>
      <c r="I36" s="6">
        <v>0</v>
      </c>
      <c r="J36" s="14"/>
      <c r="K36" s="4">
        <v>70.599999999999994</v>
      </c>
      <c r="L36" s="6">
        <v>50.5</v>
      </c>
      <c r="M36" s="5" t="s">
        <v>60</v>
      </c>
      <c r="N36" s="5">
        <v>2</v>
      </c>
      <c r="O36" s="11">
        <v>5</v>
      </c>
      <c r="P36" s="6" t="s">
        <v>44</v>
      </c>
      <c r="Q36" s="77">
        <v>1019.8448029250956</v>
      </c>
      <c r="R36" s="49">
        <f t="shared" si="1"/>
        <v>14.444444444444445</v>
      </c>
      <c r="S36" s="50">
        <f t="shared" si="1"/>
        <v>17.388888888888886</v>
      </c>
      <c r="T36" s="50">
        <f t="shared" si="1"/>
        <v>14.611111111111109</v>
      </c>
      <c r="U36" s="51">
        <f t="shared" si="2"/>
        <v>0</v>
      </c>
      <c r="V36" s="50">
        <f t="shared" si="3"/>
        <v>21.444444444444439</v>
      </c>
      <c r="W36" s="14">
        <f t="shared" si="3"/>
        <v>10.277777777777777</v>
      </c>
    </row>
    <row r="37" spans="2:23" x14ac:dyDescent="0.25">
      <c r="B37" s="4">
        <v>29</v>
      </c>
      <c r="C37" s="33">
        <v>30.17</v>
      </c>
      <c r="D37" s="5">
        <v>58</v>
      </c>
      <c r="E37" s="4">
        <v>54.2</v>
      </c>
      <c r="F37" s="6">
        <v>51</v>
      </c>
      <c r="G37" s="5" t="s">
        <v>60</v>
      </c>
      <c r="H37" s="6">
        <v>4</v>
      </c>
      <c r="I37" s="6">
        <v>0</v>
      </c>
      <c r="J37" s="14"/>
      <c r="K37" s="4">
        <v>57.2</v>
      </c>
      <c r="L37" s="6">
        <v>48.8</v>
      </c>
      <c r="M37" s="5" t="s">
        <v>60</v>
      </c>
      <c r="N37" s="5">
        <v>4</v>
      </c>
      <c r="O37" s="11">
        <v>5</v>
      </c>
      <c r="P37" s="6" t="s">
        <v>44</v>
      </c>
      <c r="Q37" s="77">
        <v>1021.4025416996524</v>
      </c>
      <c r="R37" s="49">
        <f t="shared" si="1"/>
        <v>14.444444444444445</v>
      </c>
      <c r="S37" s="50">
        <f t="shared" si="1"/>
        <v>12.333333333333334</v>
      </c>
      <c r="T37" s="50">
        <f t="shared" si="1"/>
        <v>10.555555555555555</v>
      </c>
      <c r="U37" s="51">
        <f t="shared" si="2"/>
        <v>0</v>
      </c>
      <c r="V37" s="50">
        <f t="shared" si="3"/>
        <v>14.000000000000002</v>
      </c>
      <c r="W37" s="14">
        <f t="shared" si="3"/>
        <v>9.3333333333333321</v>
      </c>
    </row>
    <row r="38" spans="2:23" x14ac:dyDescent="0.25">
      <c r="B38" s="4">
        <v>30</v>
      </c>
      <c r="C38" s="33">
        <v>30.065999999999999</v>
      </c>
      <c r="D38" s="5">
        <v>57</v>
      </c>
      <c r="E38" s="4">
        <v>56</v>
      </c>
      <c r="F38" s="6">
        <v>51</v>
      </c>
      <c r="G38" s="5" t="s">
        <v>60</v>
      </c>
      <c r="H38" s="6">
        <v>3</v>
      </c>
      <c r="I38" s="6">
        <v>0</v>
      </c>
      <c r="J38" s="14"/>
      <c r="K38" s="4">
        <v>58.4</v>
      </c>
      <c r="L38" s="6">
        <v>48</v>
      </c>
      <c r="M38" s="5" t="s">
        <v>60</v>
      </c>
      <c r="N38" s="5">
        <v>2</v>
      </c>
      <c r="O38" s="11">
        <v>5</v>
      </c>
      <c r="P38" s="6" t="s">
        <v>44</v>
      </c>
      <c r="Q38" s="77">
        <v>1017.8806975136977</v>
      </c>
      <c r="R38" s="49">
        <f t="shared" si="1"/>
        <v>13.888888888888889</v>
      </c>
      <c r="S38" s="50">
        <f t="shared" si="1"/>
        <v>13.333333333333332</v>
      </c>
      <c r="T38" s="50">
        <f t="shared" si="1"/>
        <v>10.555555555555555</v>
      </c>
      <c r="U38" s="51">
        <f t="shared" si="2"/>
        <v>0</v>
      </c>
      <c r="V38" s="50">
        <f t="shared" si="3"/>
        <v>14.666666666666666</v>
      </c>
      <c r="W38" s="14">
        <f t="shared" si="3"/>
        <v>8.8888888888888893</v>
      </c>
    </row>
    <row r="39" spans="2:23" x14ac:dyDescent="0.25">
      <c r="B39" s="1" t="s">
        <v>15</v>
      </c>
      <c r="C39" s="12">
        <f t="shared" ref="C39:O39" si="4">SUM(C8:C38)</f>
        <v>901.12400000000002</v>
      </c>
      <c r="D39" s="36">
        <f t="shared" si="4"/>
        <v>1629</v>
      </c>
      <c r="E39" s="36">
        <f t="shared" ref="E39" si="5">SUM(E8:E38)</f>
        <v>1593.3</v>
      </c>
      <c r="F39" s="36">
        <f t="shared" si="4"/>
        <v>1495.6000000000001</v>
      </c>
      <c r="G39" s="36"/>
      <c r="H39" s="36">
        <f t="shared" si="4"/>
        <v>51</v>
      </c>
      <c r="I39" s="36">
        <f t="shared" si="4"/>
        <v>161</v>
      </c>
      <c r="J39" s="35">
        <f t="shared" si="4"/>
        <v>2.99</v>
      </c>
      <c r="K39" s="36">
        <f t="shared" si="4"/>
        <v>1779.4999999999998</v>
      </c>
      <c r="L39" s="36">
        <f t="shared" si="4"/>
        <v>1324.3000000000002</v>
      </c>
      <c r="M39" s="12"/>
      <c r="N39" s="36">
        <f t="shared" si="4"/>
        <v>34</v>
      </c>
      <c r="O39" s="37">
        <f t="shared" si="4"/>
        <v>203</v>
      </c>
      <c r="P39" s="3"/>
      <c r="Q39" s="37">
        <f>SUM(Q9:Q38)</f>
        <v>30505.740244329438</v>
      </c>
      <c r="R39" s="37"/>
      <c r="S39" s="47"/>
      <c r="T39" s="47"/>
      <c r="U39" s="48">
        <f t="shared" si="2"/>
        <v>7.5945999999999998</v>
      </c>
      <c r="V39" s="47"/>
      <c r="W39" s="13"/>
    </row>
    <row r="40" spans="2:23" x14ac:dyDescent="0.25">
      <c r="B40" s="7" t="s">
        <v>16</v>
      </c>
      <c r="C40" s="15">
        <f>C39/30</f>
        <v>30.037466666666667</v>
      </c>
      <c r="D40" s="38">
        <f>D39/30</f>
        <v>54.3</v>
      </c>
      <c r="E40" s="38">
        <f>E39/30</f>
        <v>53.11</v>
      </c>
      <c r="F40" s="38">
        <f>F39/30</f>
        <v>49.853333333333339</v>
      </c>
      <c r="G40" s="38"/>
      <c r="H40" s="38">
        <f>H39/30</f>
        <v>1.7</v>
      </c>
      <c r="I40" s="38">
        <f>I39/30</f>
        <v>5.3666666666666663</v>
      </c>
      <c r="J40" s="38">
        <f>J39/30</f>
        <v>9.9666666666666667E-2</v>
      </c>
      <c r="K40" s="38">
        <f>K39/30</f>
        <v>59.316666666666656</v>
      </c>
      <c r="L40" s="38">
        <f>L39/30</f>
        <v>44.143333333333338</v>
      </c>
      <c r="M40" s="15"/>
      <c r="N40" s="38">
        <f>N39/30</f>
        <v>1.1333333333333333</v>
      </c>
      <c r="O40" s="39">
        <f>O39/30</f>
        <v>6.7666666666666666</v>
      </c>
      <c r="P40" s="9"/>
      <c r="Q40" s="38">
        <f>AVERAGE(Q9:Q38)</f>
        <v>1016.8580081443146</v>
      </c>
      <c r="R40" s="39">
        <f t="shared" si="1"/>
        <v>12.388888888888888</v>
      </c>
      <c r="S40" s="52">
        <f t="shared" si="1"/>
        <v>11.727777777777778</v>
      </c>
      <c r="T40" s="52">
        <f t="shared" si="1"/>
        <v>9.9185185185185212</v>
      </c>
      <c r="U40" s="53">
        <f t="shared" si="2"/>
        <v>0.25315333333333329</v>
      </c>
      <c r="V40" s="52">
        <f t="shared" si="3"/>
        <v>15.17592592592592</v>
      </c>
      <c r="W40" s="54">
        <f t="shared" si="3"/>
        <v>6.7462962962962987</v>
      </c>
    </row>
    <row r="42" spans="2:23" x14ac:dyDescent="0.25">
      <c r="B42" s="1"/>
      <c r="C42" s="87" t="s">
        <v>17</v>
      </c>
      <c r="D42" s="88"/>
      <c r="E42" s="88"/>
      <c r="F42" s="88"/>
      <c r="G42" s="88"/>
      <c r="H42" s="88"/>
      <c r="I42" s="88"/>
      <c r="J42" s="88"/>
      <c r="K42" s="89"/>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v>
      </c>
      <c r="D44" s="5">
        <v>6</v>
      </c>
      <c r="E44" s="5">
        <v>3</v>
      </c>
      <c r="F44" s="5">
        <v>1</v>
      </c>
      <c r="G44" s="5">
        <v>5.5</v>
      </c>
      <c r="H44" s="5">
        <v>4.5</v>
      </c>
      <c r="I44" s="5">
        <v>3</v>
      </c>
      <c r="J44" s="5">
        <v>2</v>
      </c>
      <c r="K44" s="6"/>
    </row>
    <row r="45" spans="2:23" ht="30" x14ac:dyDescent="0.25">
      <c r="B45" s="24" t="s">
        <v>28</v>
      </c>
      <c r="C45" s="7">
        <v>3</v>
      </c>
      <c r="D45" s="8">
        <v>28</v>
      </c>
      <c r="E45" s="8">
        <v>7</v>
      </c>
      <c r="F45" s="8">
        <v>1.5</v>
      </c>
      <c r="G45" s="8">
        <v>11.5</v>
      </c>
      <c r="H45" s="8">
        <v>9</v>
      </c>
      <c r="I45" s="8">
        <v>12</v>
      </c>
      <c r="J45" s="8">
        <v>11</v>
      </c>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115" priority="13">
      <formula>C9&gt;31</formula>
    </cfRule>
  </conditionalFormatting>
  <conditionalFormatting sqref="C9:C38">
    <cfRule type="expression" dxfId="114" priority="12">
      <formula>C9&lt;29</formula>
    </cfRule>
  </conditionalFormatting>
  <conditionalFormatting sqref="D9:D38">
    <cfRule type="expression" dxfId="113" priority="10">
      <formula>D9&lt;40</formula>
    </cfRule>
    <cfRule type="expression" dxfId="112" priority="11">
      <formula>D9&gt;70</formula>
    </cfRule>
  </conditionalFormatting>
  <conditionalFormatting sqref="F9:F38">
    <cfRule type="expression" dxfId="111" priority="9">
      <formula>F9&gt;E9</formula>
    </cfRule>
  </conditionalFormatting>
  <conditionalFormatting sqref="I9:I38">
    <cfRule type="cellIs" dxfId="110" priority="8" operator="greaterThan">
      <formula>10</formula>
    </cfRule>
  </conditionalFormatting>
  <conditionalFormatting sqref="J9:J38">
    <cfRule type="cellIs" dxfId="109" priority="7" operator="greaterThanOrEqual">
      <formula>5</formula>
    </cfRule>
  </conditionalFormatting>
  <conditionalFormatting sqref="K9:K38">
    <cfRule type="cellIs" dxfId="108" priority="5" operator="lessThan">
      <formula>35</formula>
    </cfRule>
    <cfRule type="cellIs" dxfId="107" priority="6" operator="greaterThanOrEqual">
      <formula>85</formula>
    </cfRule>
  </conditionalFormatting>
  <conditionalFormatting sqref="L9:L38">
    <cfRule type="cellIs" dxfId="106" priority="3" operator="notBetween">
      <formula>70</formula>
      <formula>20</formula>
    </cfRule>
    <cfRule type="expression" dxfId="105" priority="4">
      <formula>L9&gt;K9</formula>
    </cfRule>
  </conditionalFormatting>
  <conditionalFormatting sqref="O9:O38">
    <cfRule type="cellIs" dxfId="104" priority="2" operator="greaterThan">
      <formula>10</formula>
    </cfRule>
  </conditionalFormatting>
  <conditionalFormatting sqref="P9:P38">
    <cfRule type="containsBlanks" dxfId="103" priority="1">
      <formula>LEN(TRIM(P9))=0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08C-5AE2-4C7C-806E-9096E2B2F462}">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127</v>
      </c>
      <c r="D8" s="32" t="s">
        <v>4</v>
      </c>
      <c r="E8" s="29" t="s">
        <v>5</v>
      </c>
      <c r="F8" s="30" t="s">
        <v>6</v>
      </c>
      <c r="G8" s="29" t="s">
        <v>7</v>
      </c>
      <c r="H8" s="30" t="s">
        <v>8</v>
      </c>
      <c r="I8" s="30" t="s">
        <v>9</v>
      </c>
      <c r="J8" s="83"/>
      <c r="K8" s="28" t="s">
        <v>11</v>
      </c>
      <c r="L8" s="30" t="s">
        <v>12</v>
      </c>
      <c r="M8" s="29" t="s">
        <v>7</v>
      </c>
      <c r="N8" s="29" t="s">
        <v>8</v>
      </c>
      <c r="O8" s="31" t="s">
        <v>13</v>
      </c>
      <c r="P8" s="80"/>
      <c r="Q8" s="22" t="s">
        <v>128</v>
      </c>
      <c r="R8" s="43" t="s">
        <v>4</v>
      </c>
      <c r="S8" s="41" t="s">
        <v>5</v>
      </c>
      <c r="T8" s="42" t="s">
        <v>6</v>
      </c>
      <c r="U8" s="83"/>
      <c r="V8" s="40" t="s">
        <v>11</v>
      </c>
      <c r="W8" s="42" t="s">
        <v>12</v>
      </c>
    </row>
    <row r="9" spans="1:23" x14ac:dyDescent="0.25">
      <c r="B9" s="1">
        <v>1</v>
      </c>
      <c r="C9" s="27">
        <v>30.116</v>
      </c>
      <c r="D9" s="1">
        <v>56</v>
      </c>
      <c r="E9" s="1">
        <v>52.8</v>
      </c>
      <c r="F9" s="3">
        <v>49</v>
      </c>
      <c r="G9" s="2" t="s">
        <v>40</v>
      </c>
      <c r="H9" s="3">
        <v>2</v>
      </c>
      <c r="I9" s="3">
        <v>0</v>
      </c>
      <c r="J9" s="13"/>
      <c r="K9" s="1">
        <v>57</v>
      </c>
      <c r="L9" s="3">
        <v>44.7</v>
      </c>
      <c r="M9" s="2" t="s">
        <v>40</v>
      </c>
      <c r="N9" s="2">
        <v>1</v>
      </c>
      <c r="O9" s="10">
        <v>5</v>
      </c>
      <c r="P9" s="3" t="s">
        <v>44</v>
      </c>
      <c r="Q9" s="78">
        <v>1019.2691168562377</v>
      </c>
      <c r="R9" s="37">
        <f>CONVERT(D9,"F","C")</f>
        <v>13.333333333333332</v>
      </c>
      <c r="S9" s="47">
        <f t="shared" ref="S9:T24" si="0">CONVERT(E9,"F","C")</f>
        <v>11.555555555555554</v>
      </c>
      <c r="T9" s="47">
        <f t="shared" si="0"/>
        <v>9.4444444444444446</v>
      </c>
      <c r="U9" s="48">
        <f>CONVERT(J9,"in","cm")</f>
        <v>0</v>
      </c>
      <c r="V9" s="47">
        <f>CONVERT(K9,"F","C")</f>
        <v>13.888888888888889</v>
      </c>
      <c r="W9" s="13">
        <f>CONVERT(L9,"F","C")</f>
        <v>7.0555555555555571</v>
      </c>
    </row>
    <row r="10" spans="1:23" x14ac:dyDescent="0.25">
      <c r="B10" s="4">
        <v>2</v>
      </c>
      <c r="C10" s="33">
        <v>30.06</v>
      </c>
      <c r="D10" s="5">
        <v>56</v>
      </c>
      <c r="E10" s="4">
        <v>51.6</v>
      </c>
      <c r="F10" s="6">
        <v>49.7</v>
      </c>
      <c r="G10" s="5" t="s">
        <v>40</v>
      </c>
      <c r="H10" s="6">
        <v>1</v>
      </c>
      <c r="I10" s="6">
        <v>5</v>
      </c>
      <c r="J10" s="14">
        <v>0.03</v>
      </c>
      <c r="K10" s="4">
        <v>60.5</v>
      </c>
      <c r="L10" s="6">
        <v>40.4</v>
      </c>
      <c r="M10" s="5"/>
      <c r="N10" s="5">
        <v>0</v>
      </c>
      <c r="O10" s="11">
        <v>8</v>
      </c>
      <c r="P10" s="6" t="s">
        <v>74</v>
      </c>
      <c r="Q10" s="77">
        <v>1017.3727392176468</v>
      </c>
      <c r="R10" s="49">
        <f t="shared" ref="R10:T41" si="1">CONVERT(D10,"F","C")</f>
        <v>13.333333333333332</v>
      </c>
      <c r="S10" s="50">
        <f t="shared" si="0"/>
        <v>10.888888888888889</v>
      </c>
      <c r="T10" s="50">
        <f t="shared" si="0"/>
        <v>9.8333333333333339</v>
      </c>
      <c r="U10" s="51">
        <f t="shared" ref="U10:U41" si="2">CONVERT(J10,"in","cm")</f>
        <v>7.6200000000000004E-2</v>
      </c>
      <c r="V10" s="50">
        <f t="shared" ref="V10:W41" si="3">CONVERT(K10,"F","C")</f>
        <v>15.833333333333332</v>
      </c>
      <c r="W10" s="14">
        <f t="shared" si="3"/>
        <v>4.6666666666666661</v>
      </c>
    </row>
    <row r="11" spans="1:23" x14ac:dyDescent="0.25">
      <c r="B11" s="4">
        <v>3</v>
      </c>
      <c r="C11" s="33">
        <v>30.03</v>
      </c>
      <c r="D11" s="5">
        <v>57</v>
      </c>
      <c r="E11" s="4">
        <v>53.8</v>
      </c>
      <c r="F11" s="6">
        <v>53</v>
      </c>
      <c r="G11" s="5" t="s">
        <v>31</v>
      </c>
      <c r="H11" s="6">
        <v>1</v>
      </c>
      <c r="I11" s="6">
        <v>10</v>
      </c>
      <c r="J11" s="14">
        <v>0.64</v>
      </c>
      <c r="K11" s="4">
        <v>56</v>
      </c>
      <c r="L11" s="6">
        <v>44.5</v>
      </c>
      <c r="M11" s="5" t="s">
        <v>33</v>
      </c>
      <c r="N11" s="5">
        <v>2</v>
      </c>
      <c r="O11" s="11">
        <v>7</v>
      </c>
      <c r="P11" s="6" t="s">
        <v>50</v>
      </c>
      <c r="Q11" s="77">
        <v>1016.3568226255445</v>
      </c>
      <c r="R11" s="49">
        <f t="shared" si="1"/>
        <v>13.888888888888889</v>
      </c>
      <c r="S11" s="50">
        <f t="shared" si="0"/>
        <v>12.111111111111109</v>
      </c>
      <c r="T11" s="50">
        <f t="shared" si="0"/>
        <v>11.666666666666666</v>
      </c>
      <c r="U11" s="51">
        <f t="shared" si="2"/>
        <v>1.6255999999999999</v>
      </c>
      <c r="V11" s="50">
        <f t="shared" si="3"/>
        <v>13.333333333333332</v>
      </c>
      <c r="W11" s="14">
        <f t="shared" si="3"/>
        <v>6.9444444444444446</v>
      </c>
    </row>
    <row r="12" spans="1:23" x14ac:dyDescent="0.25">
      <c r="B12" s="4">
        <v>4</v>
      </c>
      <c r="C12" s="33">
        <v>29.87</v>
      </c>
      <c r="D12" s="34">
        <v>57</v>
      </c>
      <c r="E12" s="4">
        <v>54</v>
      </c>
      <c r="F12" s="6">
        <v>54</v>
      </c>
      <c r="G12" s="5" t="s">
        <v>33</v>
      </c>
      <c r="H12" s="6">
        <v>2</v>
      </c>
      <c r="I12" s="6">
        <v>10</v>
      </c>
      <c r="J12" s="14">
        <v>7.0000000000000007E-2</v>
      </c>
      <c r="K12" s="4">
        <v>56</v>
      </c>
      <c r="L12" s="6">
        <v>52.5</v>
      </c>
      <c r="M12" s="5" t="s">
        <v>33</v>
      </c>
      <c r="N12" s="5">
        <v>1</v>
      </c>
      <c r="O12" s="11">
        <v>8</v>
      </c>
      <c r="P12" s="6" t="s">
        <v>41</v>
      </c>
      <c r="Q12" s="77">
        <v>1010.9386008009986</v>
      </c>
      <c r="R12" s="49">
        <f t="shared" si="1"/>
        <v>13.888888888888889</v>
      </c>
      <c r="S12" s="50">
        <f t="shared" si="0"/>
        <v>12.222222222222221</v>
      </c>
      <c r="T12" s="50">
        <f t="shared" si="0"/>
        <v>12.222222222222221</v>
      </c>
      <c r="U12" s="51">
        <f t="shared" si="2"/>
        <v>0.17780000000000001</v>
      </c>
      <c r="V12" s="50">
        <f t="shared" si="3"/>
        <v>13.333333333333332</v>
      </c>
      <c r="W12" s="14">
        <f t="shared" si="3"/>
        <v>11.388888888888889</v>
      </c>
    </row>
    <row r="13" spans="1:23" x14ac:dyDescent="0.25">
      <c r="B13" s="4">
        <v>5</v>
      </c>
      <c r="C13" s="33">
        <v>29.853999999999999</v>
      </c>
      <c r="D13" s="34">
        <v>56</v>
      </c>
      <c r="E13" s="4">
        <v>54</v>
      </c>
      <c r="F13" s="6">
        <v>54</v>
      </c>
      <c r="G13" s="5" t="s">
        <v>39</v>
      </c>
      <c r="H13" s="6">
        <v>1</v>
      </c>
      <c r="I13" s="6">
        <v>10</v>
      </c>
      <c r="J13" s="14">
        <v>0.01</v>
      </c>
      <c r="K13" s="4">
        <v>63.8</v>
      </c>
      <c r="L13" s="6">
        <v>49.2</v>
      </c>
      <c r="M13" s="5" t="s">
        <v>40</v>
      </c>
      <c r="N13" s="5">
        <v>3</v>
      </c>
      <c r="O13" s="11">
        <v>7</v>
      </c>
      <c r="P13" s="6" t="s">
        <v>75</v>
      </c>
      <c r="Q13" s="77">
        <v>1010.3967786185441</v>
      </c>
      <c r="R13" s="49">
        <f t="shared" si="1"/>
        <v>13.333333333333332</v>
      </c>
      <c r="S13" s="50">
        <f t="shared" si="0"/>
        <v>12.222222222222221</v>
      </c>
      <c r="T13" s="50">
        <f t="shared" si="0"/>
        <v>12.222222222222221</v>
      </c>
      <c r="U13" s="51">
        <f t="shared" si="2"/>
        <v>2.5399999999999999E-2</v>
      </c>
      <c r="V13" s="50">
        <f t="shared" si="3"/>
        <v>17.666666666666664</v>
      </c>
      <c r="W13" s="14">
        <f t="shared" si="3"/>
        <v>9.5555555555555571</v>
      </c>
    </row>
    <row r="14" spans="1:23" x14ac:dyDescent="0.25">
      <c r="B14" s="4">
        <v>6</v>
      </c>
      <c r="C14" s="33">
        <v>29.303999999999998</v>
      </c>
      <c r="D14" s="5">
        <v>57</v>
      </c>
      <c r="E14" s="4">
        <v>58</v>
      </c>
      <c r="F14" s="6">
        <v>57</v>
      </c>
      <c r="G14" s="5" t="s">
        <v>33</v>
      </c>
      <c r="H14" s="6">
        <v>1</v>
      </c>
      <c r="I14" s="6">
        <v>9</v>
      </c>
      <c r="J14" s="14">
        <v>7.0000000000000007E-2</v>
      </c>
      <c r="K14" s="4">
        <v>65</v>
      </c>
      <c r="L14" s="6">
        <v>54</v>
      </c>
      <c r="M14" s="5" t="s">
        <v>31</v>
      </c>
      <c r="N14" s="5">
        <v>1.5</v>
      </c>
      <c r="O14" s="11">
        <v>8</v>
      </c>
      <c r="P14" s="6" t="s">
        <v>55</v>
      </c>
      <c r="Q14" s="77">
        <v>991.77164109666865</v>
      </c>
      <c r="R14" s="49">
        <f t="shared" si="1"/>
        <v>13.888888888888889</v>
      </c>
      <c r="S14" s="50">
        <f t="shared" si="0"/>
        <v>14.444444444444445</v>
      </c>
      <c r="T14" s="50">
        <f t="shared" si="0"/>
        <v>13.888888888888889</v>
      </c>
      <c r="U14" s="51">
        <f t="shared" si="2"/>
        <v>0.17780000000000001</v>
      </c>
      <c r="V14" s="50">
        <f t="shared" si="3"/>
        <v>18.333333333333332</v>
      </c>
      <c r="W14" s="14">
        <f t="shared" si="3"/>
        <v>12.222222222222221</v>
      </c>
    </row>
    <row r="15" spans="1:23" x14ac:dyDescent="0.25">
      <c r="B15" s="4">
        <v>7</v>
      </c>
      <c r="C15" s="33">
        <v>29.245999999999999</v>
      </c>
      <c r="D15" s="5">
        <v>57</v>
      </c>
      <c r="E15" s="4">
        <v>56.5</v>
      </c>
      <c r="F15" s="6">
        <v>55</v>
      </c>
      <c r="G15" s="5" t="s">
        <v>31</v>
      </c>
      <c r="H15" s="6">
        <v>2</v>
      </c>
      <c r="I15" s="6">
        <v>9</v>
      </c>
      <c r="J15" s="14">
        <v>0.23</v>
      </c>
      <c r="K15" s="4">
        <v>60.5</v>
      </c>
      <c r="L15" s="6">
        <v>52.6</v>
      </c>
      <c r="M15" s="5" t="s">
        <v>31</v>
      </c>
      <c r="N15" s="5">
        <v>1</v>
      </c>
      <c r="O15" s="11">
        <v>8</v>
      </c>
      <c r="P15" s="6" t="s">
        <v>55</v>
      </c>
      <c r="Q15" s="77">
        <v>989.80753568527086</v>
      </c>
      <c r="R15" s="49">
        <f t="shared" si="1"/>
        <v>13.888888888888889</v>
      </c>
      <c r="S15" s="50">
        <f t="shared" si="0"/>
        <v>13.611111111111111</v>
      </c>
      <c r="T15" s="50">
        <f t="shared" si="0"/>
        <v>12.777777777777777</v>
      </c>
      <c r="U15" s="51">
        <f t="shared" si="2"/>
        <v>0.58420000000000005</v>
      </c>
      <c r="V15" s="50">
        <f t="shared" si="3"/>
        <v>15.833333333333332</v>
      </c>
      <c r="W15" s="14">
        <f t="shared" si="3"/>
        <v>11.444444444444445</v>
      </c>
    </row>
    <row r="16" spans="1:23" x14ac:dyDescent="0.25">
      <c r="B16" s="4">
        <v>8</v>
      </c>
      <c r="C16" s="33">
        <v>29.33</v>
      </c>
      <c r="D16" s="5">
        <v>57</v>
      </c>
      <c r="E16" s="4">
        <v>53</v>
      </c>
      <c r="F16" s="6">
        <v>52</v>
      </c>
      <c r="G16" s="5" t="s">
        <v>33</v>
      </c>
      <c r="H16" s="6">
        <v>3</v>
      </c>
      <c r="I16" s="6">
        <v>10</v>
      </c>
      <c r="J16" s="14"/>
      <c r="K16" s="4">
        <v>59</v>
      </c>
      <c r="L16" s="6">
        <v>52</v>
      </c>
      <c r="M16" s="5" t="s">
        <v>34</v>
      </c>
      <c r="N16" s="5">
        <v>2</v>
      </c>
      <c r="O16" s="11">
        <v>9</v>
      </c>
      <c r="P16" s="6" t="s">
        <v>42</v>
      </c>
      <c r="Q16" s="77">
        <v>992.65210214315732</v>
      </c>
      <c r="R16" s="49">
        <f t="shared" si="1"/>
        <v>13.888888888888889</v>
      </c>
      <c r="S16" s="50">
        <f t="shared" si="0"/>
        <v>11.666666666666666</v>
      </c>
      <c r="T16" s="50">
        <f t="shared" si="0"/>
        <v>11.111111111111111</v>
      </c>
      <c r="U16" s="51">
        <f t="shared" si="2"/>
        <v>0</v>
      </c>
      <c r="V16" s="50">
        <f t="shared" si="3"/>
        <v>15</v>
      </c>
      <c r="W16" s="14">
        <f t="shared" si="3"/>
        <v>11.111111111111111</v>
      </c>
    </row>
    <row r="17" spans="2:23" x14ac:dyDescent="0.25">
      <c r="B17" s="4">
        <v>9</v>
      </c>
      <c r="C17" s="33">
        <v>29.74</v>
      </c>
      <c r="D17" s="5">
        <v>57</v>
      </c>
      <c r="E17" s="4">
        <v>51</v>
      </c>
      <c r="F17" s="6">
        <v>51</v>
      </c>
      <c r="G17" s="5" t="s">
        <v>39</v>
      </c>
      <c r="H17" s="6">
        <v>1</v>
      </c>
      <c r="I17" s="6">
        <v>10</v>
      </c>
      <c r="J17" s="14">
        <v>0.23</v>
      </c>
      <c r="K17" s="4">
        <v>57</v>
      </c>
      <c r="L17" s="6">
        <v>49.7</v>
      </c>
      <c r="M17" s="5" t="s">
        <v>31</v>
      </c>
      <c r="N17" s="5">
        <v>1</v>
      </c>
      <c r="O17" s="11">
        <v>9</v>
      </c>
      <c r="P17" s="6" t="s">
        <v>50</v>
      </c>
      <c r="Q17" s="77">
        <v>1006.5362955685554</v>
      </c>
      <c r="R17" s="49">
        <f t="shared" si="1"/>
        <v>13.888888888888889</v>
      </c>
      <c r="S17" s="50">
        <f t="shared" si="0"/>
        <v>10.555555555555555</v>
      </c>
      <c r="T17" s="50">
        <f t="shared" si="0"/>
        <v>10.555555555555555</v>
      </c>
      <c r="U17" s="51">
        <f t="shared" si="2"/>
        <v>0.58420000000000005</v>
      </c>
      <c r="V17" s="50">
        <f t="shared" si="3"/>
        <v>13.888888888888889</v>
      </c>
      <c r="W17" s="14">
        <f t="shared" si="3"/>
        <v>9.8333333333333339</v>
      </c>
    </row>
    <row r="18" spans="2:23" x14ac:dyDescent="0.25">
      <c r="B18" s="4">
        <v>10</v>
      </c>
      <c r="C18" s="33">
        <v>29.594000000000001</v>
      </c>
      <c r="D18" s="5">
        <v>58</v>
      </c>
      <c r="E18" s="4">
        <v>56</v>
      </c>
      <c r="F18" s="6">
        <v>55.4</v>
      </c>
      <c r="G18" s="5" t="s">
        <v>33</v>
      </c>
      <c r="H18" s="6">
        <v>1.5</v>
      </c>
      <c r="I18" s="6">
        <v>10</v>
      </c>
      <c r="J18" s="14">
        <v>0.03</v>
      </c>
      <c r="K18" s="4">
        <v>64.5</v>
      </c>
      <c r="L18" s="6">
        <v>52.6</v>
      </c>
      <c r="M18" s="5"/>
      <c r="N18" s="5">
        <v>0</v>
      </c>
      <c r="O18" s="11">
        <v>8</v>
      </c>
      <c r="P18" s="6" t="s">
        <v>35</v>
      </c>
      <c r="Q18" s="77">
        <v>1001.5921681536578</v>
      </c>
      <c r="R18" s="49">
        <f t="shared" si="1"/>
        <v>14.444444444444445</v>
      </c>
      <c r="S18" s="50">
        <f t="shared" si="0"/>
        <v>13.333333333333332</v>
      </c>
      <c r="T18" s="50">
        <f t="shared" si="0"/>
        <v>12.999999999999998</v>
      </c>
      <c r="U18" s="51">
        <f t="shared" si="2"/>
        <v>7.6200000000000004E-2</v>
      </c>
      <c r="V18" s="50">
        <f t="shared" si="3"/>
        <v>18.055555555555554</v>
      </c>
      <c r="W18" s="14">
        <f t="shared" si="3"/>
        <v>11.444444444444445</v>
      </c>
    </row>
    <row r="19" spans="2:23" x14ac:dyDescent="0.25">
      <c r="B19" s="4">
        <v>11</v>
      </c>
      <c r="C19" s="33">
        <v>29.81</v>
      </c>
      <c r="D19" s="5">
        <v>58</v>
      </c>
      <c r="E19" s="4">
        <v>54.3</v>
      </c>
      <c r="F19" s="6">
        <v>52</v>
      </c>
      <c r="G19" s="5" t="s">
        <v>34</v>
      </c>
      <c r="H19" s="6">
        <v>1.5</v>
      </c>
      <c r="I19" s="6">
        <v>7</v>
      </c>
      <c r="J19" s="14"/>
      <c r="K19" s="4">
        <v>60</v>
      </c>
      <c r="L19" s="6">
        <v>47.6</v>
      </c>
      <c r="M19" s="5" t="s">
        <v>34</v>
      </c>
      <c r="N19" s="5">
        <v>1</v>
      </c>
      <c r="O19" s="11">
        <v>7</v>
      </c>
      <c r="P19" s="6" t="s">
        <v>35</v>
      </c>
      <c r="Q19" s="77">
        <v>1008.906767616794</v>
      </c>
      <c r="R19" s="49">
        <f t="shared" si="1"/>
        <v>14.444444444444445</v>
      </c>
      <c r="S19" s="50">
        <f t="shared" si="0"/>
        <v>12.388888888888888</v>
      </c>
      <c r="T19" s="50">
        <f t="shared" si="0"/>
        <v>11.111111111111111</v>
      </c>
      <c r="U19" s="51">
        <f t="shared" si="2"/>
        <v>0</v>
      </c>
      <c r="V19" s="50">
        <f t="shared" si="3"/>
        <v>15.555555555555555</v>
      </c>
      <c r="W19" s="14">
        <f t="shared" si="3"/>
        <v>8.6666666666666679</v>
      </c>
    </row>
    <row r="20" spans="2:23" x14ac:dyDescent="0.25">
      <c r="B20" s="4">
        <v>12</v>
      </c>
      <c r="C20" s="33">
        <v>30.04</v>
      </c>
      <c r="D20" s="5">
        <v>58</v>
      </c>
      <c r="E20" s="4">
        <v>55</v>
      </c>
      <c r="F20" s="6">
        <v>52</v>
      </c>
      <c r="G20" s="5" t="s">
        <v>60</v>
      </c>
      <c r="H20" s="6">
        <v>1.5</v>
      </c>
      <c r="I20" s="6">
        <v>5</v>
      </c>
      <c r="J20" s="14"/>
      <c r="K20" s="4">
        <v>61</v>
      </c>
      <c r="L20" s="6">
        <v>47</v>
      </c>
      <c r="M20" s="5" t="s">
        <v>60</v>
      </c>
      <c r="N20" s="5">
        <v>1</v>
      </c>
      <c r="O20" s="11">
        <v>6</v>
      </c>
      <c r="P20" s="6" t="s">
        <v>35</v>
      </c>
      <c r="Q20" s="77">
        <v>1016.6954614895784</v>
      </c>
      <c r="R20" s="49">
        <f t="shared" si="1"/>
        <v>14.444444444444445</v>
      </c>
      <c r="S20" s="50">
        <f t="shared" si="0"/>
        <v>12.777777777777777</v>
      </c>
      <c r="T20" s="50">
        <f t="shared" si="0"/>
        <v>11.111111111111111</v>
      </c>
      <c r="U20" s="51">
        <f t="shared" si="2"/>
        <v>0</v>
      </c>
      <c r="V20" s="50">
        <f t="shared" si="3"/>
        <v>16.111111111111111</v>
      </c>
      <c r="W20" s="14">
        <f t="shared" si="3"/>
        <v>8.3333333333333339</v>
      </c>
    </row>
    <row r="21" spans="2:23" x14ac:dyDescent="0.25">
      <c r="B21" s="4">
        <v>13</v>
      </c>
      <c r="C21" s="33">
        <v>30.123999999999999</v>
      </c>
      <c r="D21" s="5">
        <v>57</v>
      </c>
      <c r="E21" s="4">
        <v>53.5</v>
      </c>
      <c r="F21" s="6">
        <v>51</v>
      </c>
      <c r="G21" s="5" t="s">
        <v>60</v>
      </c>
      <c r="H21" s="6">
        <v>3</v>
      </c>
      <c r="I21" s="6">
        <v>10</v>
      </c>
      <c r="J21" s="14"/>
      <c r="K21" s="4">
        <v>59</v>
      </c>
      <c r="L21" s="6">
        <v>47.1</v>
      </c>
      <c r="M21" s="5" t="s">
        <v>60</v>
      </c>
      <c r="N21" s="5">
        <v>4</v>
      </c>
      <c r="O21" s="11">
        <v>5</v>
      </c>
      <c r="P21" s="6" t="s">
        <v>64</v>
      </c>
      <c r="Q21" s="77">
        <v>1019.5400279474649</v>
      </c>
      <c r="R21" s="49">
        <f t="shared" si="1"/>
        <v>13.888888888888889</v>
      </c>
      <c r="S21" s="50">
        <f t="shared" si="0"/>
        <v>11.944444444444445</v>
      </c>
      <c r="T21" s="50">
        <f t="shared" si="0"/>
        <v>10.555555555555555</v>
      </c>
      <c r="U21" s="51">
        <f t="shared" si="2"/>
        <v>0</v>
      </c>
      <c r="V21" s="50">
        <f t="shared" si="3"/>
        <v>15</v>
      </c>
      <c r="W21" s="14">
        <f t="shared" si="3"/>
        <v>8.3888888888888893</v>
      </c>
    </row>
    <row r="22" spans="2:23" x14ac:dyDescent="0.25">
      <c r="B22" s="4">
        <v>14</v>
      </c>
      <c r="C22" s="33">
        <v>29.88</v>
      </c>
      <c r="D22" s="5">
        <v>56</v>
      </c>
      <c r="E22" s="4">
        <v>54</v>
      </c>
      <c r="F22" s="6">
        <v>50.8</v>
      </c>
      <c r="G22" s="5" t="s">
        <v>40</v>
      </c>
      <c r="H22" s="6">
        <v>4</v>
      </c>
      <c r="I22" s="6">
        <v>9</v>
      </c>
      <c r="J22" s="14"/>
      <c r="K22" s="4">
        <v>60.1</v>
      </c>
      <c r="L22" s="6">
        <v>50.3</v>
      </c>
      <c r="M22" s="5" t="s">
        <v>60</v>
      </c>
      <c r="N22" s="5">
        <v>4</v>
      </c>
      <c r="O22" s="11">
        <v>5</v>
      </c>
      <c r="P22" s="6" t="s">
        <v>64</v>
      </c>
      <c r="Q22" s="77">
        <v>1011.277239665033</v>
      </c>
      <c r="R22" s="49">
        <f t="shared" si="1"/>
        <v>13.333333333333332</v>
      </c>
      <c r="S22" s="50">
        <f t="shared" si="0"/>
        <v>12.222222222222221</v>
      </c>
      <c r="T22" s="50">
        <f t="shared" si="0"/>
        <v>10.444444444444443</v>
      </c>
      <c r="U22" s="51">
        <f t="shared" si="2"/>
        <v>0</v>
      </c>
      <c r="V22" s="50">
        <f t="shared" si="3"/>
        <v>15.611111111111111</v>
      </c>
      <c r="W22" s="14">
        <f t="shared" si="3"/>
        <v>10.166666666666664</v>
      </c>
    </row>
    <row r="23" spans="2:23" x14ac:dyDescent="0.25">
      <c r="B23" s="4">
        <v>15</v>
      </c>
      <c r="C23" s="33">
        <v>29.742000000000001</v>
      </c>
      <c r="D23" s="5">
        <v>57</v>
      </c>
      <c r="E23" s="4">
        <v>55</v>
      </c>
      <c r="F23" s="6">
        <v>54</v>
      </c>
      <c r="G23" s="5" t="s">
        <v>40</v>
      </c>
      <c r="H23" s="6">
        <v>2</v>
      </c>
      <c r="I23" s="6">
        <v>9</v>
      </c>
      <c r="J23" s="14">
        <v>0.1</v>
      </c>
      <c r="K23" s="4">
        <v>63.5</v>
      </c>
      <c r="L23" s="6">
        <v>50.5</v>
      </c>
      <c r="M23" s="5" t="s">
        <v>60</v>
      </c>
      <c r="N23" s="5">
        <v>3</v>
      </c>
      <c r="O23" s="11">
        <v>6</v>
      </c>
      <c r="P23" s="6" t="s">
        <v>35</v>
      </c>
      <c r="Q23" s="77">
        <v>1006.6040233413623</v>
      </c>
      <c r="R23" s="49">
        <f t="shared" si="1"/>
        <v>13.888888888888889</v>
      </c>
      <c r="S23" s="50">
        <f t="shared" si="0"/>
        <v>12.777777777777777</v>
      </c>
      <c r="T23" s="50">
        <f t="shared" si="0"/>
        <v>12.222222222222221</v>
      </c>
      <c r="U23" s="51">
        <f t="shared" si="2"/>
        <v>0.254</v>
      </c>
      <c r="V23" s="50">
        <f t="shared" si="3"/>
        <v>17.5</v>
      </c>
      <c r="W23" s="14">
        <f t="shared" si="3"/>
        <v>10.277777777777777</v>
      </c>
    </row>
    <row r="24" spans="2:23" x14ac:dyDescent="0.25">
      <c r="B24" s="4">
        <v>16</v>
      </c>
      <c r="C24" s="33">
        <v>29.722000000000001</v>
      </c>
      <c r="D24" s="5">
        <v>58</v>
      </c>
      <c r="E24" s="4">
        <v>54</v>
      </c>
      <c r="F24" s="6">
        <v>53</v>
      </c>
      <c r="G24" s="5" t="s">
        <v>40</v>
      </c>
      <c r="H24" s="6">
        <v>1</v>
      </c>
      <c r="I24" s="6">
        <v>10</v>
      </c>
      <c r="J24" s="14">
        <v>0.2</v>
      </c>
      <c r="K24" s="4">
        <v>55</v>
      </c>
      <c r="L24" s="6">
        <v>49.5</v>
      </c>
      <c r="M24" s="5" t="s">
        <v>34</v>
      </c>
      <c r="N24" s="5">
        <v>1</v>
      </c>
      <c r="O24" s="11">
        <v>9</v>
      </c>
      <c r="P24" s="6" t="s">
        <v>50</v>
      </c>
      <c r="Q24" s="77">
        <v>1005.9267456132941</v>
      </c>
      <c r="R24" s="49">
        <f t="shared" si="1"/>
        <v>14.444444444444445</v>
      </c>
      <c r="S24" s="50">
        <f t="shared" si="0"/>
        <v>12.222222222222221</v>
      </c>
      <c r="T24" s="50">
        <f t="shared" si="0"/>
        <v>11.666666666666666</v>
      </c>
      <c r="U24" s="51">
        <f t="shared" si="2"/>
        <v>0.50800000000000001</v>
      </c>
      <c r="V24" s="50">
        <f t="shared" si="3"/>
        <v>12.777777777777777</v>
      </c>
      <c r="W24" s="14">
        <f t="shared" si="3"/>
        <v>9.7222222222222214</v>
      </c>
    </row>
    <row r="25" spans="2:23" x14ac:dyDescent="0.25">
      <c r="B25" s="4">
        <v>17</v>
      </c>
      <c r="C25" s="33">
        <v>29.7</v>
      </c>
      <c r="D25" s="5">
        <v>57</v>
      </c>
      <c r="E25" s="4">
        <v>56.6</v>
      </c>
      <c r="F25" s="6">
        <v>54.4</v>
      </c>
      <c r="G25" s="5" t="s">
        <v>31</v>
      </c>
      <c r="H25" s="6">
        <v>2</v>
      </c>
      <c r="I25" s="6">
        <v>7</v>
      </c>
      <c r="J25" s="14">
        <v>0.28000000000000003</v>
      </c>
      <c r="K25" s="4">
        <v>60.5</v>
      </c>
      <c r="L25" s="6">
        <v>45.8</v>
      </c>
      <c r="M25" s="5" t="s">
        <v>33</v>
      </c>
      <c r="N25" s="5">
        <v>1</v>
      </c>
      <c r="O25" s="11">
        <v>8</v>
      </c>
      <c r="P25" s="6" t="s">
        <v>41</v>
      </c>
      <c r="Q25" s="77">
        <v>1005.1817401124191</v>
      </c>
      <c r="R25" s="49">
        <f t="shared" si="1"/>
        <v>13.888888888888889</v>
      </c>
      <c r="S25" s="50">
        <f t="shared" si="1"/>
        <v>13.666666666666668</v>
      </c>
      <c r="T25" s="50">
        <f t="shared" si="1"/>
        <v>12.444444444444443</v>
      </c>
      <c r="U25" s="51">
        <f t="shared" si="2"/>
        <v>0.71120000000000005</v>
      </c>
      <c r="V25" s="50">
        <f t="shared" si="3"/>
        <v>15.833333333333332</v>
      </c>
      <c r="W25" s="14">
        <f t="shared" si="3"/>
        <v>7.6666666666666652</v>
      </c>
    </row>
    <row r="26" spans="2:23" x14ac:dyDescent="0.25">
      <c r="B26" s="4">
        <v>18</v>
      </c>
      <c r="C26" s="33">
        <v>29.62</v>
      </c>
      <c r="D26" s="5">
        <v>57</v>
      </c>
      <c r="E26" s="4">
        <v>51.2</v>
      </c>
      <c r="F26" s="6">
        <v>51</v>
      </c>
      <c r="G26" s="5" t="s">
        <v>33</v>
      </c>
      <c r="H26" s="6">
        <v>2</v>
      </c>
      <c r="I26" s="6">
        <v>10</v>
      </c>
      <c r="J26" s="14">
        <v>0.34</v>
      </c>
      <c r="K26" s="4">
        <v>59</v>
      </c>
      <c r="L26" s="6">
        <v>50.3</v>
      </c>
      <c r="M26" s="5" t="s">
        <v>33</v>
      </c>
      <c r="N26" s="5">
        <v>1</v>
      </c>
      <c r="O26" s="11">
        <v>9</v>
      </c>
      <c r="P26" s="6" t="s">
        <v>41</v>
      </c>
      <c r="Q26" s="77">
        <v>1002.4726292001463</v>
      </c>
      <c r="R26" s="49">
        <f t="shared" si="1"/>
        <v>13.888888888888889</v>
      </c>
      <c r="S26" s="50">
        <f t="shared" si="1"/>
        <v>10.666666666666668</v>
      </c>
      <c r="T26" s="50">
        <f t="shared" si="1"/>
        <v>10.555555555555555</v>
      </c>
      <c r="U26" s="51">
        <f t="shared" si="2"/>
        <v>0.86359999999999992</v>
      </c>
      <c r="V26" s="50">
        <f t="shared" si="3"/>
        <v>15</v>
      </c>
      <c r="W26" s="14">
        <f t="shared" si="3"/>
        <v>10.166666666666664</v>
      </c>
    </row>
    <row r="27" spans="2:23" x14ac:dyDescent="0.25">
      <c r="B27" s="4">
        <v>19</v>
      </c>
      <c r="C27" s="33">
        <v>29.65</v>
      </c>
      <c r="D27" s="5">
        <v>57</v>
      </c>
      <c r="E27" s="4">
        <v>52.6</v>
      </c>
      <c r="F27" s="6">
        <v>51.2</v>
      </c>
      <c r="G27" s="5" t="s">
        <v>33</v>
      </c>
      <c r="H27" s="6">
        <v>3</v>
      </c>
      <c r="I27" s="6">
        <v>10</v>
      </c>
      <c r="J27" s="14">
        <v>0.12</v>
      </c>
      <c r="K27" s="4">
        <v>57</v>
      </c>
      <c r="L27" s="6">
        <v>48.4</v>
      </c>
      <c r="M27" s="5" t="s">
        <v>34</v>
      </c>
      <c r="N27" s="5">
        <v>2</v>
      </c>
      <c r="O27" s="11">
        <v>8</v>
      </c>
      <c r="P27" s="6" t="s">
        <v>41</v>
      </c>
      <c r="Q27" s="77">
        <v>1003.4885457922484</v>
      </c>
      <c r="R27" s="49">
        <f t="shared" si="1"/>
        <v>13.888888888888889</v>
      </c>
      <c r="S27" s="50">
        <f t="shared" si="1"/>
        <v>11.444444444444445</v>
      </c>
      <c r="T27" s="50">
        <f t="shared" si="1"/>
        <v>10.666666666666668</v>
      </c>
      <c r="U27" s="51">
        <f t="shared" si="2"/>
        <v>0.30480000000000002</v>
      </c>
      <c r="V27" s="50">
        <f t="shared" si="3"/>
        <v>13.888888888888889</v>
      </c>
      <c r="W27" s="14">
        <f t="shared" si="3"/>
        <v>9.1111111111111107</v>
      </c>
    </row>
    <row r="28" spans="2:23" x14ac:dyDescent="0.25">
      <c r="B28" s="4">
        <v>20</v>
      </c>
      <c r="C28" s="33">
        <v>29.841999999999999</v>
      </c>
      <c r="D28" s="5">
        <v>56</v>
      </c>
      <c r="E28" s="4">
        <v>56.5</v>
      </c>
      <c r="F28" s="6">
        <v>51</v>
      </c>
      <c r="G28" s="5" t="s">
        <v>34</v>
      </c>
      <c r="H28" s="6">
        <v>1.5</v>
      </c>
      <c r="I28" s="6">
        <v>2</v>
      </c>
      <c r="J28" s="14"/>
      <c r="K28" s="4">
        <v>59</v>
      </c>
      <c r="L28" s="6">
        <v>46</v>
      </c>
      <c r="M28" s="5"/>
      <c r="N28" s="5">
        <v>0</v>
      </c>
      <c r="O28" s="11">
        <v>6</v>
      </c>
      <c r="P28" s="6" t="s">
        <v>76</v>
      </c>
      <c r="Q28" s="77">
        <v>1009.9904119817033</v>
      </c>
      <c r="R28" s="49">
        <f t="shared" si="1"/>
        <v>13.333333333333332</v>
      </c>
      <c r="S28" s="50">
        <f t="shared" si="1"/>
        <v>13.611111111111111</v>
      </c>
      <c r="T28" s="50">
        <f t="shared" si="1"/>
        <v>10.555555555555555</v>
      </c>
      <c r="U28" s="51">
        <f t="shared" si="2"/>
        <v>0</v>
      </c>
      <c r="V28" s="50">
        <f t="shared" si="3"/>
        <v>15</v>
      </c>
      <c r="W28" s="14">
        <f t="shared" si="3"/>
        <v>7.7777777777777777</v>
      </c>
    </row>
    <row r="29" spans="2:23" x14ac:dyDescent="0.25">
      <c r="B29" s="4">
        <v>21</v>
      </c>
      <c r="C29" s="33">
        <v>29.751999999999999</v>
      </c>
      <c r="D29" s="5">
        <v>56</v>
      </c>
      <c r="E29" s="4">
        <v>53.6</v>
      </c>
      <c r="F29" s="6">
        <v>50</v>
      </c>
      <c r="G29" s="5" t="s">
        <v>60</v>
      </c>
      <c r="H29" s="6">
        <v>2</v>
      </c>
      <c r="I29" s="6">
        <v>10</v>
      </c>
      <c r="J29" s="14"/>
      <c r="K29" s="4">
        <v>57.8</v>
      </c>
      <c r="L29" s="6">
        <v>42</v>
      </c>
      <c r="M29" s="5" t="s">
        <v>34</v>
      </c>
      <c r="N29" s="5">
        <v>2</v>
      </c>
      <c r="O29" s="11">
        <v>7</v>
      </c>
      <c r="P29" s="6" t="s">
        <v>42</v>
      </c>
      <c r="Q29" s="77">
        <v>1006.9426622053963</v>
      </c>
      <c r="R29" s="49">
        <f t="shared" si="1"/>
        <v>13.333333333333332</v>
      </c>
      <c r="S29" s="50">
        <f t="shared" si="1"/>
        <v>12</v>
      </c>
      <c r="T29" s="50">
        <f t="shared" si="1"/>
        <v>10</v>
      </c>
      <c r="U29" s="51">
        <f t="shared" si="2"/>
        <v>0</v>
      </c>
      <c r="V29" s="50">
        <f t="shared" si="3"/>
        <v>14.333333333333332</v>
      </c>
      <c r="W29" s="14">
        <f t="shared" si="3"/>
        <v>5.5555555555555554</v>
      </c>
    </row>
    <row r="30" spans="2:23" x14ac:dyDescent="0.25">
      <c r="B30" s="4">
        <v>22</v>
      </c>
      <c r="C30" s="33">
        <v>30.09</v>
      </c>
      <c r="D30" s="5">
        <v>56</v>
      </c>
      <c r="E30" s="4">
        <v>49</v>
      </c>
      <c r="F30" s="6">
        <v>47</v>
      </c>
      <c r="G30" s="5" t="s">
        <v>33</v>
      </c>
      <c r="H30" s="6">
        <v>1.5</v>
      </c>
      <c r="I30" s="6">
        <v>2</v>
      </c>
      <c r="J30" s="14">
        <v>0.17</v>
      </c>
      <c r="K30" s="4">
        <v>59.5</v>
      </c>
      <c r="L30" s="6">
        <v>45</v>
      </c>
      <c r="M30" s="5"/>
      <c r="N30" s="5">
        <v>0</v>
      </c>
      <c r="O30" s="11">
        <v>5</v>
      </c>
      <c r="P30" s="6" t="s">
        <v>77</v>
      </c>
      <c r="Q30" s="77">
        <v>1018.3886558097491</v>
      </c>
      <c r="R30" s="49">
        <f t="shared" si="1"/>
        <v>13.333333333333332</v>
      </c>
      <c r="S30" s="50">
        <f t="shared" si="1"/>
        <v>9.4444444444444446</v>
      </c>
      <c r="T30" s="50">
        <f t="shared" si="1"/>
        <v>8.3333333333333339</v>
      </c>
      <c r="U30" s="51">
        <f t="shared" si="2"/>
        <v>0.43179999999999996</v>
      </c>
      <c r="V30" s="50">
        <f t="shared" si="3"/>
        <v>15.277777777777777</v>
      </c>
      <c r="W30" s="14">
        <f t="shared" si="3"/>
        <v>7.2222222222222223</v>
      </c>
    </row>
    <row r="31" spans="2:23" x14ac:dyDescent="0.25">
      <c r="B31" s="4">
        <v>23</v>
      </c>
      <c r="C31" s="33">
        <v>30.19</v>
      </c>
      <c r="D31" s="5">
        <v>57</v>
      </c>
      <c r="E31" s="4">
        <v>58</v>
      </c>
      <c r="F31" s="6">
        <v>55</v>
      </c>
      <c r="G31" s="5" t="s">
        <v>33</v>
      </c>
      <c r="H31" s="6">
        <v>1</v>
      </c>
      <c r="I31" s="6">
        <v>7</v>
      </c>
      <c r="J31" s="14"/>
      <c r="K31" s="4">
        <v>61</v>
      </c>
      <c r="L31" s="6">
        <v>44.7</v>
      </c>
      <c r="M31" s="5"/>
      <c r="N31" s="5">
        <v>0</v>
      </c>
      <c r="O31" s="11">
        <v>7</v>
      </c>
      <c r="P31" s="6" t="s">
        <v>72</v>
      </c>
      <c r="Q31" s="77">
        <v>1021.7750444500901</v>
      </c>
      <c r="R31" s="49">
        <f t="shared" si="1"/>
        <v>13.888888888888889</v>
      </c>
      <c r="S31" s="50">
        <f t="shared" si="1"/>
        <v>14.444444444444445</v>
      </c>
      <c r="T31" s="50">
        <f t="shared" si="1"/>
        <v>12.777777777777777</v>
      </c>
      <c r="U31" s="51">
        <f t="shared" si="2"/>
        <v>0</v>
      </c>
      <c r="V31" s="50">
        <f t="shared" si="3"/>
        <v>16.111111111111111</v>
      </c>
      <c r="W31" s="14">
        <f t="shared" si="3"/>
        <v>7.0555555555555571</v>
      </c>
    </row>
    <row r="32" spans="2:23" x14ac:dyDescent="0.25">
      <c r="B32" s="4">
        <v>24</v>
      </c>
      <c r="C32" s="33">
        <v>29.96</v>
      </c>
      <c r="D32" s="5">
        <v>57</v>
      </c>
      <c r="E32" s="4">
        <v>55.5</v>
      </c>
      <c r="F32" s="6">
        <v>53</v>
      </c>
      <c r="G32" s="5" t="s">
        <v>31</v>
      </c>
      <c r="H32" s="6">
        <v>1.5</v>
      </c>
      <c r="I32" s="6">
        <v>10</v>
      </c>
      <c r="J32" s="14">
        <v>0.06</v>
      </c>
      <c r="K32" s="4">
        <v>60.7</v>
      </c>
      <c r="L32" s="6">
        <v>46</v>
      </c>
      <c r="M32" s="5"/>
      <c r="N32" s="5">
        <v>0</v>
      </c>
      <c r="O32" s="11">
        <v>7</v>
      </c>
      <c r="P32" s="6" t="s">
        <v>55</v>
      </c>
      <c r="Q32" s="77">
        <v>1013.9863505773055</v>
      </c>
      <c r="R32" s="49">
        <f t="shared" si="1"/>
        <v>13.888888888888889</v>
      </c>
      <c r="S32" s="50">
        <f t="shared" si="1"/>
        <v>13.055555555555555</v>
      </c>
      <c r="T32" s="50">
        <f t="shared" si="1"/>
        <v>11.666666666666666</v>
      </c>
      <c r="U32" s="51">
        <f t="shared" si="2"/>
        <v>0.15240000000000001</v>
      </c>
      <c r="V32" s="50">
        <f t="shared" si="3"/>
        <v>15.944444444444446</v>
      </c>
      <c r="W32" s="14">
        <f t="shared" si="3"/>
        <v>7.7777777777777777</v>
      </c>
    </row>
    <row r="33" spans="2:23" x14ac:dyDescent="0.25">
      <c r="B33" s="4">
        <v>25</v>
      </c>
      <c r="C33" s="33">
        <v>29.74</v>
      </c>
      <c r="D33" s="5">
        <v>57</v>
      </c>
      <c r="E33" s="4">
        <v>58</v>
      </c>
      <c r="F33" s="6">
        <v>55</v>
      </c>
      <c r="G33" s="5" t="s">
        <v>39</v>
      </c>
      <c r="H33" s="6">
        <v>1.5</v>
      </c>
      <c r="I33" s="6">
        <v>10</v>
      </c>
      <c r="J33" s="14">
        <v>0.31</v>
      </c>
      <c r="K33" s="4">
        <v>59.2</v>
      </c>
      <c r="L33" s="6">
        <v>53</v>
      </c>
      <c r="M33" s="5"/>
      <c r="N33" s="5">
        <v>0</v>
      </c>
      <c r="O33" s="11">
        <v>6</v>
      </c>
      <c r="P33" s="6" t="s">
        <v>78</v>
      </c>
      <c r="Q33" s="77">
        <v>1006.5362955685554</v>
      </c>
      <c r="R33" s="49">
        <f t="shared" si="1"/>
        <v>13.888888888888889</v>
      </c>
      <c r="S33" s="50">
        <f t="shared" si="1"/>
        <v>14.444444444444445</v>
      </c>
      <c r="T33" s="50">
        <f t="shared" si="1"/>
        <v>12.777777777777777</v>
      </c>
      <c r="U33" s="51">
        <f t="shared" si="2"/>
        <v>0.7874000000000001</v>
      </c>
      <c r="V33" s="50">
        <f t="shared" si="3"/>
        <v>15.111111111111112</v>
      </c>
      <c r="W33" s="14">
        <f t="shared" si="3"/>
        <v>11.666666666666666</v>
      </c>
    </row>
    <row r="34" spans="2:23" x14ac:dyDescent="0.25">
      <c r="B34" s="4">
        <v>26</v>
      </c>
      <c r="C34" s="33">
        <v>29.553999999999998</v>
      </c>
      <c r="D34" s="5">
        <v>57</v>
      </c>
      <c r="E34" s="4">
        <v>56.2</v>
      </c>
      <c r="F34" s="6">
        <v>54</v>
      </c>
      <c r="G34" s="5" t="s">
        <v>39</v>
      </c>
      <c r="H34" s="6">
        <v>2</v>
      </c>
      <c r="I34" s="6">
        <v>7</v>
      </c>
      <c r="J34" s="14">
        <v>0.03</v>
      </c>
      <c r="K34" s="4">
        <v>62</v>
      </c>
      <c r="L34" s="6">
        <v>51.9</v>
      </c>
      <c r="M34" s="5"/>
      <c r="N34" s="5">
        <v>0</v>
      </c>
      <c r="O34" s="11">
        <v>6</v>
      </c>
      <c r="P34" s="6" t="s">
        <v>35</v>
      </c>
      <c r="Q34" s="77">
        <v>1000.2376126975212</v>
      </c>
      <c r="R34" s="49">
        <f t="shared" si="1"/>
        <v>13.888888888888889</v>
      </c>
      <c r="S34" s="50">
        <f t="shared" si="1"/>
        <v>13.444444444444446</v>
      </c>
      <c r="T34" s="50">
        <f t="shared" si="1"/>
        <v>12.222222222222221</v>
      </c>
      <c r="U34" s="51">
        <f t="shared" si="2"/>
        <v>7.6200000000000004E-2</v>
      </c>
      <c r="V34" s="50">
        <f t="shared" si="3"/>
        <v>16.666666666666668</v>
      </c>
      <c r="W34" s="14">
        <f t="shared" si="3"/>
        <v>11.055555555555555</v>
      </c>
    </row>
    <row r="35" spans="2:23" x14ac:dyDescent="0.25">
      <c r="B35" s="4">
        <v>27</v>
      </c>
      <c r="C35" s="33">
        <v>29.65</v>
      </c>
      <c r="D35" s="5">
        <v>57</v>
      </c>
      <c r="E35" s="4">
        <v>56</v>
      </c>
      <c r="F35" s="6">
        <v>54.5</v>
      </c>
      <c r="G35" s="5" t="s">
        <v>39</v>
      </c>
      <c r="H35" s="6">
        <v>1</v>
      </c>
      <c r="I35" s="6">
        <v>10</v>
      </c>
      <c r="J35" s="14">
        <v>0.28000000000000003</v>
      </c>
      <c r="K35" s="4">
        <v>62.6</v>
      </c>
      <c r="L35" s="6">
        <v>44.2</v>
      </c>
      <c r="M35" s="5" t="s">
        <v>33</v>
      </c>
      <c r="N35" s="5">
        <v>1</v>
      </c>
      <c r="O35" s="11">
        <v>6</v>
      </c>
      <c r="P35" s="6" t="s">
        <v>79</v>
      </c>
      <c r="Q35" s="77">
        <v>1003.4885457922484</v>
      </c>
      <c r="R35" s="49">
        <f t="shared" si="1"/>
        <v>13.888888888888889</v>
      </c>
      <c r="S35" s="50">
        <f t="shared" si="1"/>
        <v>13.333333333333332</v>
      </c>
      <c r="T35" s="50">
        <f t="shared" si="1"/>
        <v>12.5</v>
      </c>
      <c r="U35" s="51">
        <f t="shared" si="2"/>
        <v>0.71120000000000005</v>
      </c>
      <c r="V35" s="50">
        <f t="shared" si="3"/>
        <v>17</v>
      </c>
      <c r="W35" s="14">
        <f t="shared" si="3"/>
        <v>6.7777777777777795</v>
      </c>
    </row>
    <row r="36" spans="2:23" x14ac:dyDescent="0.25">
      <c r="B36" s="4">
        <v>28</v>
      </c>
      <c r="C36" s="33">
        <v>29.76</v>
      </c>
      <c r="D36" s="5">
        <v>58</v>
      </c>
      <c r="E36" s="4">
        <v>55</v>
      </c>
      <c r="F36" s="6">
        <v>54.5</v>
      </c>
      <c r="G36" s="5" t="s">
        <v>60</v>
      </c>
      <c r="H36" s="6">
        <v>1.5</v>
      </c>
      <c r="I36" s="6">
        <v>10</v>
      </c>
      <c r="J36" s="14">
        <v>0.22</v>
      </c>
      <c r="K36" s="4">
        <v>55</v>
      </c>
      <c r="L36" s="6">
        <v>47.5</v>
      </c>
      <c r="M36" s="5" t="s">
        <v>60</v>
      </c>
      <c r="N36" s="5">
        <v>2</v>
      </c>
      <c r="O36" s="11">
        <v>8</v>
      </c>
      <c r="P36" s="6" t="s">
        <v>50</v>
      </c>
      <c r="Q36" s="77">
        <v>1007.2135732966237</v>
      </c>
      <c r="R36" s="49">
        <f t="shared" si="1"/>
        <v>14.444444444444445</v>
      </c>
      <c r="S36" s="50">
        <f t="shared" si="1"/>
        <v>12.777777777777777</v>
      </c>
      <c r="T36" s="50">
        <f t="shared" si="1"/>
        <v>12.5</v>
      </c>
      <c r="U36" s="51">
        <f t="shared" si="2"/>
        <v>0.55879999999999996</v>
      </c>
      <c r="V36" s="50">
        <f t="shared" si="3"/>
        <v>12.777777777777777</v>
      </c>
      <c r="W36" s="14">
        <f t="shared" si="3"/>
        <v>8.6111111111111107</v>
      </c>
    </row>
    <row r="37" spans="2:23" x14ac:dyDescent="0.25">
      <c r="B37" s="4">
        <v>29</v>
      </c>
      <c r="C37" s="33">
        <v>30.004000000000001</v>
      </c>
      <c r="D37" s="5">
        <v>56</v>
      </c>
      <c r="E37" s="4">
        <v>48</v>
      </c>
      <c r="F37" s="6">
        <v>46.5</v>
      </c>
      <c r="G37" s="5" t="s">
        <v>60</v>
      </c>
      <c r="H37" s="6">
        <v>3</v>
      </c>
      <c r="I37" s="6">
        <v>10</v>
      </c>
      <c r="J37" s="14">
        <v>0.02</v>
      </c>
      <c r="K37" s="4">
        <v>49.3</v>
      </c>
      <c r="L37" s="6">
        <v>47</v>
      </c>
      <c r="M37" s="5" t="s">
        <v>60</v>
      </c>
      <c r="N37" s="5">
        <v>2</v>
      </c>
      <c r="O37" s="11">
        <v>7</v>
      </c>
      <c r="P37" s="6" t="s">
        <v>80</v>
      </c>
      <c r="Q37" s="77">
        <v>1015.4763615790556</v>
      </c>
      <c r="R37" s="49">
        <f t="shared" si="1"/>
        <v>13.333333333333332</v>
      </c>
      <c r="S37" s="50">
        <f t="shared" si="1"/>
        <v>8.8888888888888893</v>
      </c>
      <c r="T37" s="50">
        <f t="shared" si="1"/>
        <v>8.0555555555555554</v>
      </c>
      <c r="U37" s="51">
        <f t="shared" si="2"/>
        <v>5.0799999999999998E-2</v>
      </c>
      <c r="V37" s="50">
        <f t="shared" si="3"/>
        <v>9.6111111111111089</v>
      </c>
      <c r="W37" s="14">
        <f t="shared" si="3"/>
        <v>8.3333333333333339</v>
      </c>
    </row>
    <row r="38" spans="2:23" x14ac:dyDescent="0.25">
      <c r="B38" s="4">
        <v>30</v>
      </c>
      <c r="C38" s="33">
        <v>30.172000000000001</v>
      </c>
      <c r="D38" s="5">
        <v>55</v>
      </c>
      <c r="E38" s="4">
        <v>52.7</v>
      </c>
      <c r="F38" s="6">
        <v>49</v>
      </c>
      <c r="G38" s="5" t="s">
        <v>60</v>
      </c>
      <c r="H38" s="6">
        <v>2</v>
      </c>
      <c r="I38" s="6">
        <v>9</v>
      </c>
      <c r="J38" s="14"/>
      <c r="K38" s="4">
        <v>58</v>
      </c>
      <c r="L38" s="6">
        <v>46.4</v>
      </c>
      <c r="M38" s="5" t="s">
        <v>60</v>
      </c>
      <c r="N38" s="5">
        <v>0.5</v>
      </c>
      <c r="O38" s="11">
        <v>7</v>
      </c>
      <c r="P38" s="6" t="s">
        <v>35</v>
      </c>
      <c r="Q38" s="77">
        <v>1021.1654944948286</v>
      </c>
      <c r="R38" s="49">
        <f t="shared" si="1"/>
        <v>12.777777777777777</v>
      </c>
      <c r="S38" s="50">
        <f t="shared" si="1"/>
        <v>11.500000000000002</v>
      </c>
      <c r="T38" s="50">
        <f t="shared" si="1"/>
        <v>9.4444444444444446</v>
      </c>
      <c r="U38" s="51">
        <f t="shared" si="2"/>
        <v>0</v>
      </c>
      <c r="V38" s="50">
        <f t="shared" si="3"/>
        <v>14.444444444444445</v>
      </c>
      <c r="W38" s="14">
        <f t="shared" si="3"/>
        <v>7.9999999999999991</v>
      </c>
    </row>
    <row r="39" spans="2:23" x14ac:dyDescent="0.25">
      <c r="B39" s="4">
        <v>31</v>
      </c>
      <c r="C39" s="33">
        <v>30.21</v>
      </c>
      <c r="D39" s="5">
        <v>56</v>
      </c>
      <c r="E39" s="4">
        <v>55.2</v>
      </c>
      <c r="F39" s="6">
        <v>55</v>
      </c>
      <c r="G39" s="5" t="s">
        <v>57</v>
      </c>
      <c r="H39" s="6">
        <v>2</v>
      </c>
      <c r="I39" s="6">
        <v>8</v>
      </c>
      <c r="J39" s="14"/>
      <c r="K39" s="4">
        <v>61.2</v>
      </c>
      <c r="L39" s="6">
        <v>41</v>
      </c>
      <c r="M39" s="5" t="s">
        <v>57</v>
      </c>
      <c r="N39" s="5">
        <v>2</v>
      </c>
      <c r="O39" s="11">
        <v>7</v>
      </c>
      <c r="P39" s="6" t="s">
        <v>35</v>
      </c>
      <c r="Q39" s="77">
        <v>1022.4523221781581</v>
      </c>
      <c r="R39" s="49">
        <f t="shared" si="1"/>
        <v>13.333333333333332</v>
      </c>
      <c r="S39" s="50">
        <f t="shared" si="1"/>
        <v>12.888888888888889</v>
      </c>
      <c r="T39" s="50">
        <f t="shared" si="1"/>
        <v>12.777777777777777</v>
      </c>
      <c r="U39" s="51">
        <f t="shared" si="2"/>
        <v>0</v>
      </c>
      <c r="V39" s="50">
        <f t="shared" si="3"/>
        <v>16.222222222222225</v>
      </c>
      <c r="W39" s="14">
        <f t="shared" si="3"/>
        <v>5</v>
      </c>
    </row>
    <row r="40" spans="2:23" x14ac:dyDescent="0.25">
      <c r="B40" s="1" t="s">
        <v>15</v>
      </c>
      <c r="C40" s="12">
        <f t="shared" ref="C40:O40" si="4">SUM(C9:C39)</f>
        <v>924.35600000000011</v>
      </c>
      <c r="D40" s="36">
        <f t="shared" si="4"/>
        <v>1761</v>
      </c>
      <c r="E40" s="36">
        <f t="shared" ref="E40" si="5">SUM(E9:E39)</f>
        <v>1680.6000000000001</v>
      </c>
      <c r="F40" s="36">
        <f t="shared" si="4"/>
        <v>1624</v>
      </c>
      <c r="G40" s="36"/>
      <c r="H40" s="36">
        <f t="shared" si="4"/>
        <v>56</v>
      </c>
      <c r="I40" s="36">
        <f t="shared" si="4"/>
        <v>255</v>
      </c>
      <c r="J40" s="35">
        <f t="shared" si="4"/>
        <v>3.4400000000000004</v>
      </c>
      <c r="K40" s="36">
        <f t="shared" si="4"/>
        <v>1839.7</v>
      </c>
      <c r="L40" s="36">
        <f t="shared" si="4"/>
        <v>1483.4</v>
      </c>
      <c r="M40" s="12"/>
      <c r="N40" s="36">
        <f t="shared" si="4"/>
        <v>40</v>
      </c>
      <c r="O40" s="37">
        <f t="shared" si="4"/>
        <v>219</v>
      </c>
      <c r="P40" s="3"/>
      <c r="Q40" s="36">
        <f>SUM(Q9:Q39)</f>
        <v>31284.440312175859</v>
      </c>
      <c r="R40" s="37"/>
      <c r="S40" s="47"/>
      <c r="T40" s="47"/>
      <c r="U40" s="48">
        <f t="shared" si="2"/>
        <v>8.7376000000000005</v>
      </c>
      <c r="V40" s="47"/>
      <c r="W40" s="13"/>
    </row>
    <row r="41" spans="2:23" x14ac:dyDescent="0.25">
      <c r="B41" s="7" t="s">
        <v>16</v>
      </c>
      <c r="C41" s="15">
        <f>C40/31</f>
        <v>29.817935483870972</v>
      </c>
      <c r="D41" s="38">
        <f t="shared" ref="D41:O41" si="6">D40/31</f>
        <v>56.806451612903224</v>
      </c>
      <c r="E41" s="38">
        <f t="shared" ref="E41" si="7">E40/31</f>
        <v>54.212903225806457</v>
      </c>
      <c r="F41" s="38">
        <f t="shared" si="6"/>
        <v>52.387096774193552</v>
      </c>
      <c r="G41" s="38"/>
      <c r="H41" s="38">
        <f t="shared" si="6"/>
        <v>1.8064516129032258</v>
      </c>
      <c r="I41" s="38">
        <f t="shared" si="6"/>
        <v>8.2258064516129039</v>
      </c>
      <c r="J41" s="38">
        <f t="shared" si="6"/>
        <v>0.11096774193548388</v>
      </c>
      <c r="K41" s="38">
        <f t="shared" si="6"/>
        <v>59.345161290322579</v>
      </c>
      <c r="L41" s="38">
        <f t="shared" si="6"/>
        <v>47.851612903225806</v>
      </c>
      <c r="M41" s="15"/>
      <c r="N41" s="38">
        <f t="shared" si="6"/>
        <v>1.2903225806451613</v>
      </c>
      <c r="O41" s="39">
        <f t="shared" si="6"/>
        <v>7.064516129032258</v>
      </c>
      <c r="P41" s="9"/>
      <c r="Q41" s="38">
        <f>AVERAGE(Q9:Q39)</f>
        <v>1009.1754939411568</v>
      </c>
      <c r="R41" s="39">
        <f t="shared" si="1"/>
        <v>13.781362007168457</v>
      </c>
      <c r="S41" s="52">
        <f t="shared" si="1"/>
        <v>12.340501792114697</v>
      </c>
      <c r="T41" s="52">
        <f t="shared" si="1"/>
        <v>11.326164874551973</v>
      </c>
      <c r="U41" s="53">
        <f t="shared" si="2"/>
        <v>0.28185806451612905</v>
      </c>
      <c r="V41" s="52">
        <f t="shared" si="3"/>
        <v>15.191756272401433</v>
      </c>
      <c r="W41" s="54">
        <f t="shared" si="3"/>
        <v>8.806451612903226</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6.5</v>
      </c>
      <c r="E45" s="5">
        <v>3.5</v>
      </c>
      <c r="F45" s="5">
        <v>2.5</v>
      </c>
      <c r="G45" s="5">
        <v>3.5</v>
      </c>
      <c r="H45" s="5">
        <v>6.5</v>
      </c>
      <c r="I45" s="5">
        <v>3.5</v>
      </c>
      <c r="J45" s="5">
        <v>1</v>
      </c>
      <c r="K45" s="6"/>
    </row>
    <row r="46" spans="2:23" ht="30" x14ac:dyDescent="0.25">
      <c r="B46" s="24" t="s">
        <v>28</v>
      </c>
      <c r="C46" s="7"/>
      <c r="D46" s="8">
        <v>29.5</v>
      </c>
      <c r="E46" s="8">
        <v>14</v>
      </c>
      <c r="F46" s="8">
        <v>6.5</v>
      </c>
      <c r="G46" s="8">
        <v>10</v>
      </c>
      <c r="H46" s="8">
        <v>21</v>
      </c>
      <c r="I46" s="8">
        <v>11</v>
      </c>
      <c r="J46" s="8">
        <v>4</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02" priority="13">
      <formula>C9&gt;31</formula>
    </cfRule>
  </conditionalFormatting>
  <conditionalFormatting sqref="C9:C39">
    <cfRule type="expression" dxfId="101" priority="12">
      <formula>C9&lt;29</formula>
    </cfRule>
  </conditionalFormatting>
  <conditionalFormatting sqref="D9:D39">
    <cfRule type="expression" dxfId="100" priority="10">
      <formula>D9&lt;40</formula>
    </cfRule>
    <cfRule type="expression" dxfId="99" priority="11">
      <formula>D9&gt;70</formula>
    </cfRule>
  </conditionalFormatting>
  <conditionalFormatting sqref="F9:F39">
    <cfRule type="expression" dxfId="98" priority="9">
      <formula>F9&gt;E9</formula>
    </cfRule>
  </conditionalFormatting>
  <conditionalFormatting sqref="I9:I39">
    <cfRule type="cellIs" dxfId="97" priority="8" operator="greaterThan">
      <formula>10</formula>
    </cfRule>
  </conditionalFormatting>
  <conditionalFormatting sqref="J9:J39">
    <cfRule type="cellIs" dxfId="96" priority="7" operator="greaterThanOrEqual">
      <formula>5</formula>
    </cfRule>
  </conditionalFormatting>
  <conditionalFormatting sqref="K9:K39">
    <cfRule type="cellIs" dxfId="95" priority="5" operator="lessThan">
      <formula>35</formula>
    </cfRule>
    <cfRule type="cellIs" dxfId="94" priority="6" operator="greaterThanOrEqual">
      <formula>85</formula>
    </cfRule>
  </conditionalFormatting>
  <conditionalFormatting sqref="L9:L39">
    <cfRule type="cellIs" dxfId="93" priority="3" operator="notBetween">
      <formula>70</formula>
      <formula>20</formula>
    </cfRule>
    <cfRule type="expression" dxfId="92" priority="4">
      <formula>L9&gt;K9</formula>
    </cfRule>
  </conditionalFormatting>
  <conditionalFormatting sqref="O9:O39">
    <cfRule type="cellIs" dxfId="91" priority="2" operator="greaterThan">
      <formula>10</formula>
    </cfRule>
  </conditionalFormatting>
  <conditionalFormatting sqref="P9:P39">
    <cfRule type="containsBlanks" dxfId="90" priority="1">
      <formula>LEN(TRIM(P9))=0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52E3-CB20-4F4B-B9C1-5CF385A25334}">
  <dimension ref="A1:W45"/>
  <sheetViews>
    <sheetView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ht="15" customHeight="1"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ht="30" customHeight="1" x14ac:dyDescent="0.25">
      <c r="A8" s="20"/>
      <c r="B8" s="81"/>
      <c r="C8" s="22" t="s">
        <v>127</v>
      </c>
      <c r="D8" s="32" t="s">
        <v>4</v>
      </c>
      <c r="E8" s="29" t="s">
        <v>5</v>
      </c>
      <c r="F8" s="30" t="s">
        <v>6</v>
      </c>
      <c r="G8" s="29" t="s">
        <v>7</v>
      </c>
      <c r="H8" s="30" t="s">
        <v>8</v>
      </c>
      <c r="I8" s="30" t="s">
        <v>9</v>
      </c>
      <c r="J8" s="83"/>
      <c r="K8" s="28" t="s">
        <v>11</v>
      </c>
      <c r="L8" s="30" t="s">
        <v>12</v>
      </c>
      <c r="M8" s="29" t="s">
        <v>7</v>
      </c>
      <c r="N8" s="29" t="s">
        <v>8</v>
      </c>
      <c r="O8" s="31" t="s">
        <v>13</v>
      </c>
      <c r="P8" s="80"/>
      <c r="Q8" s="22" t="s">
        <v>128</v>
      </c>
      <c r="R8" s="43" t="s">
        <v>4</v>
      </c>
      <c r="S8" s="41" t="s">
        <v>5</v>
      </c>
      <c r="T8" s="42" t="s">
        <v>6</v>
      </c>
      <c r="U8" s="83"/>
      <c r="V8" s="40" t="s">
        <v>11</v>
      </c>
      <c r="W8" s="42" t="s">
        <v>12</v>
      </c>
    </row>
    <row r="9" spans="1:23" x14ac:dyDescent="0.25">
      <c r="B9" s="1">
        <v>1</v>
      </c>
      <c r="C9" s="27">
        <v>30.327999999999999</v>
      </c>
      <c r="D9" s="1">
        <v>57</v>
      </c>
      <c r="E9" s="1">
        <v>58</v>
      </c>
      <c r="F9" s="3">
        <v>54</v>
      </c>
      <c r="G9" s="2" t="s">
        <v>33</v>
      </c>
      <c r="H9" s="3">
        <v>1</v>
      </c>
      <c r="I9" s="3">
        <v>7</v>
      </c>
      <c r="J9" s="13"/>
      <c r="K9" s="1">
        <v>62</v>
      </c>
      <c r="L9" s="3">
        <v>45.5</v>
      </c>
      <c r="M9" s="2" t="s">
        <v>34</v>
      </c>
      <c r="N9" s="2">
        <v>1</v>
      </c>
      <c r="O9" s="10">
        <v>8</v>
      </c>
      <c r="P9" s="3" t="s">
        <v>35</v>
      </c>
      <c r="Q9" s="78">
        <v>1026.1434857961301</v>
      </c>
      <c r="R9" s="37">
        <f>CONVERT(D9,"F","C")</f>
        <v>13.888888888888889</v>
      </c>
      <c r="S9" s="47">
        <f t="shared" ref="S9:T24" si="0">CONVERT(E9,"F","C")</f>
        <v>14.444444444444445</v>
      </c>
      <c r="T9" s="47">
        <f t="shared" si="0"/>
        <v>12.222222222222221</v>
      </c>
      <c r="U9" s="48">
        <f>CONVERT(J9,"in","cm")</f>
        <v>0</v>
      </c>
      <c r="V9" s="47">
        <f>CONVERT(K9,"F","C")</f>
        <v>16.666666666666668</v>
      </c>
      <c r="W9" s="13">
        <f>CONVERT(L9,"F","C")</f>
        <v>7.5</v>
      </c>
    </row>
    <row r="10" spans="1:23" x14ac:dyDescent="0.25">
      <c r="B10" s="4">
        <v>2</v>
      </c>
      <c r="C10" s="33">
        <v>30.34</v>
      </c>
      <c r="D10" s="5">
        <v>58</v>
      </c>
      <c r="E10" s="4">
        <v>62</v>
      </c>
      <c r="F10" s="6">
        <v>57.4</v>
      </c>
      <c r="G10" s="5" t="s">
        <v>34</v>
      </c>
      <c r="H10" s="6">
        <v>1</v>
      </c>
      <c r="I10" s="6">
        <v>8</v>
      </c>
      <c r="J10" s="14"/>
      <c r="K10" s="4">
        <v>64.2</v>
      </c>
      <c r="L10" s="6">
        <v>52</v>
      </c>
      <c r="M10" s="5" t="s">
        <v>31</v>
      </c>
      <c r="N10" s="5">
        <v>1</v>
      </c>
      <c r="O10" s="11">
        <v>8</v>
      </c>
      <c r="P10" s="6" t="s">
        <v>35</v>
      </c>
      <c r="Q10" s="77">
        <v>1026.5498524329707</v>
      </c>
      <c r="R10" s="49">
        <f t="shared" ref="R10:T40" si="1">CONVERT(D10,"F","C")</f>
        <v>14.444444444444445</v>
      </c>
      <c r="S10" s="50">
        <f t="shared" si="0"/>
        <v>16.666666666666668</v>
      </c>
      <c r="T10" s="50">
        <f t="shared" si="0"/>
        <v>14.111111111111111</v>
      </c>
      <c r="U10" s="51">
        <f t="shared" ref="U10:U40" si="2">CONVERT(J10,"in","cm")</f>
        <v>0</v>
      </c>
      <c r="V10" s="50">
        <f t="shared" ref="V10:W40" si="3">CONVERT(K10,"F","C")</f>
        <v>17.888888888888889</v>
      </c>
      <c r="W10" s="14">
        <f t="shared" si="3"/>
        <v>11.111111111111111</v>
      </c>
    </row>
    <row r="11" spans="1:23" x14ac:dyDescent="0.25">
      <c r="B11" s="4">
        <v>3</v>
      </c>
      <c r="C11" s="33">
        <v>30.15</v>
      </c>
      <c r="D11" s="5">
        <v>58</v>
      </c>
      <c r="E11" s="4">
        <v>56.6</v>
      </c>
      <c r="F11" s="6">
        <v>56.3</v>
      </c>
      <c r="G11" s="5" t="s">
        <v>34</v>
      </c>
      <c r="H11" s="6">
        <v>1.5</v>
      </c>
      <c r="I11" s="6">
        <v>10</v>
      </c>
      <c r="J11" s="14">
        <v>0.22</v>
      </c>
      <c r="K11" s="4">
        <v>60.6</v>
      </c>
      <c r="L11" s="6">
        <v>50</v>
      </c>
      <c r="M11" s="5" t="s">
        <v>33</v>
      </c>
      <c r="N11" s="5">
        <v>0.5</v>
      </c>
      <c r="O11" s="11">
        <v>10</v>
      </c>
      <c r="P11" s="6" t="s">
        <v>35</v>
      </c>
      <c r="Q11" s="77">
        <v>1020.1157140163228</v>
      </c>
      <c r="R11" s="49">
        <f t="shared" si="1"/>
        <v>14.444444444444445</v>
      </c>
      <c r="S11" s="50">
        <f t="shared" si="0"/>
        <v>13.666666666666668</v>
      </c>
      <c r="T11" s="50">
        <f t="shared" si="0"/>
        <v>13.499999999999998</v>
      </c>
      <c r="U11" s="51">
        <f t="shared" si="2"/>
        <v>0.55879999999999996</v>
      </c>
      <c r="V11" s="50">
        <f t="shared" si="3"/>
        <v>15.888888888888889</v>
      </c>
      <c r="W11" s="14">
        <f t="shared" si="3"/>
        <v>10</v>
      </c>
    </row>
    <row r="12" spans="1:23" x14ac:dyDescent="0.25">
      <c r="B12" s="4">
        <v>4</v>
      </c>
      <c r="C12" s="33">
        <v>30.032</v>
      </c>
      <c r="D12" s="34">
        <v>57</v>
      </c>
      <c r="E12" s="4">
        <v>53.9</v>
      </c>
      <c r="F12" s="6">
        <v>53</v>
      </c>
      <c r="G12" s="5" t="s">
        <v>33</v>
      </c>
      <c r="H12" s="6">
        <v>2</v>
      </c>
      <c r="I12" s="6">
        <v>10</v>
      </c>
      <c r="J12" s="14">
        <v>0.01</v>
      </c>
      <c r="K12" s="4">
        <v>62.3</v>
      </c>
      <c r="L12" s="6">
        <v>47.2</v>
      </c>
      <c r="M12" s="5" t="s">
        <v>34</v>
      </c>
      <c r="N12" s="5">
        <v>1.5</v>
      </c>
      <c r="O12" s="11">
        <v>8</v>
      </c>
      <c r="P12" s="6" t="s">
        <v>42</v>
      </c>
      <c r="Q12" s="77">
        <v>1016.1197754207205</v>
      </c>
      <c r="R12" s="49">
        <f t="shared" si="1"/>
        <v>13.888888888888889</v>
      </c>
      <c r="S12" s="50">
        <f t="shared" si="0"/>
        <v>12.166666666666666</v>
      </c>
      <c r="T12" s="50">
        <f t="shared" si="0"/>
        <v>11.666666666666666</v>
      </c>
      <c r="U12" s="51">
        <f t="shared" si="2"/>
        <v>2.5399999999999999E-2</v>
      </c>
      <c r="V12" s="50">
        <f t="shared" si="3"/>
        <v>16.833333333333332</v>
      </c>
      <c r="W12" s="14">
        <f t="shared" si="3"/>
        <v>8.4444444444444464</v>
      </c>
    </row>
    <row r="13" spans="1:23" x14ac:dyDescent="0.25">
      <c r="B13" s="4">
        <v>5</v>
      </c>
      <c r="C13" s="33">
        <v>30.181999999999999</v>
      </c>
      <c r="D13" s="34">
        <v>58</v>
      </c>
      <c r="E13" s="4">
        <v>56.3</v>
      </c>
      <c r="F13" s="6">
        <v>55</v>
      </c>
      <c r="G13" s="5" t="s">
        <v>33</v>
      </c>
      <c r="H13" s="6">
        <v>1</v>
      </c>
      <c r="I13" s="6">
        <v>10</v>
      </c>
      <c r="J13" s="14"/>
      <c r="K13" s="4">
        <v>67</v>
      </c>
      <c r="L13" s="6">
        <v>51.5</v>
      </c>
      <c r="M13" s="5" t="s">
        <v>60</v>
      </c>
      <c r="N13" s="5">
        <v>1.5</v>
      </c>
      <c r="O13" s="11">
        <v>7</v>
      </c>
      <c r="P13" s="6" t="s">
        <v>35</v>
      </c>
      <c r="Q13" s="77">
        <v>1021.1993583812318</v>
      </c>
      <c r="R13" s="49">
        <f t="shared" si="1"/>
        <v>14.444444444444445</v>
      </c>
      <c r="S13" s="50">
        <f t="shared" si="0"/>
        <v>13.499999999999998</v>
      </c>
      <c r="T13" s="50">
        <f t="shared" si="0"/>
        <v>12.777777777777777</v>
      </c>
      <c r="U13" s="51">
        <f t="shared" si="2"/>
        <v>0</v>
      </c>
      <c r="V13" s="50">
        <f t="shared" si="3"/>
        <v>19.444444444444443</v>
      </c>
      <c r="W13" s="14">
        <f t="shared" si="3"/>
        <v>10.833333333333334</v>
      </c>
    </row>
    <row r="14" spans="1:23" x14ac:dyDescent="0.25">
      <c r="B14" s="4">
        <v>6</v>
      </c>
      <c r="C14" s="33">
        <v>30.26</v>
      </c>
      <c r="D14" s="5">
        <v>60</v>
      </c>
      <c r="E14" s="4">
        <v>72.3</v>
      </c>
      <c r="F14" s="6">
        <v>65</v>
      </c>
      <c r="G14" s="5" t="s">
        <v>39</v>
      </c>
      <c r="H14" s="6">
        <v>2</v>
      </c>
      <c r="I14" s="6">
        <v>0</v>
      </c>
      <c r="J14" s="14"/>
      <c r="K14" s="4">
        <v>81.400000000000006</v>
      </c>
      <c r="L14" s="6">
        <v>54.6</v>
      </c>
      <c r="M14" s="5"/>
      <c r="N14" s="5">
        <v>0</v>
      </c>
      <c r="O14" s="11">
        <v>5</v>
      </c>
      <c r="P14" s="6" t="s">
        <v>44</v>
      </c>
      <c r="Q14" s="77">
        <v>1022.8248249285956</v>
      </c>
      <c r="R14" s="49">
        <f t="shared" si="1"/>
        <v>15.555555555555555</v>
      </c>
      <c r="S14" s="50">
        <f t="shared" si="0"/>
        <v>22.388888888888886</v>
      </c>
      <c r="T14" s="50">
        <f t="shared" si="0"/>
        <v>18.333333333333332</v>
      </c>
      <c r="U14" s="51">
        <f t="shared" si="2"/>
        <v>0</v>
      </c>
      <c r="V14" s="50">
        <f t="shared" si="3"/>
        <v>27.444444444444446</v>
      </c>
      <c r="W14" s="14">
        <f t="shared" si="3"/>
        <v>12.555555555555555</v>
      </c>
    </row>
    <row r="15" spans="1:23" x14ac:dyDescent="0.25">
      <c r="B15" s="4">
        <v>7</v>
      </c>
      <c r="C15" s="33">
        <v>30.28</v>
      </c>
      <c r="D15" s="5">
        <v>63</v>
      </c>
      <c r="E15" s="4">
        <v>69.5</v>
      </c>
      <c r="F15" s="6">
        <v>64.5</v>
      </c>
      <c r="G15" s="5" t="s">
        <v>31</v>
      </c>
      <c r="H15" s="6">
        <v>1</v>
      </c>
      <c r="I15" s="6">
        <v>0</v>
      </c>
      <c r="J15" s="14"/>
      <c r="K15" s="4">
        <v>80</v>
      </c>
      <c r="L15" s="6">
        <v>58.2</v>
      </c>
      <c r="M15" s="5"/>
      <c r="N15" s="5">
        <v>0</v>
      </c>
      <c r="O15" s="11">
        <v>5</v>
      </c>
      <c r="P15" s="6" t="s">
        <v>81</v>
      </c>
      <c r="Q15" s="77">
        <v>1024.5180192487664</v>
      </c>
      <c r="R15" s="49">
        <f t="shared" si="1"/>
        <v>17.222222222222221</v>
      </c>
      <c r="S15" s="50">
        <f t="shared" si="0"/>
        <v>20.833333333333332</v>
      </c>
      <c r="T15" s="50">
        <f t="shared" si="0"/>
        <v>18.055555555555554</v>
      </c>
      <c r="U15" s="51">
        <f t="shared" si="2"/>
        <v>0</v>
      </c>
      <c r="V15" s="50">
        <f t="shared" si="3"/>
        <v>26.666666666666664</v>
      </c>
      <c r="W15" s="14">
        <f t="shared" si="3"/>
        <v>14.555555555555557</v>
      </c>
    </row>
    <row r="16" spans="1:23" x14ac:dyDescent="0.25">
      <c r="B16" s="4">
        <v>8</v>
      </c>
      <c r="C16" s="33">
        <v>30.25</v>
      </c>
      <c r="D16" s="5">
        <v>63</v>
      </c>
      <c r="E16" s="4">
        <v>65</v>
      </c>
      <c r="F16" s="6">
        <v>61</v>
      </c>
      <c r="G16" s="5" t="s">
        <v>31</v>
      </c>
      <c r="H16" s="6">
        <v>0.5</v>
      </c>
      <c r="I16" s="6">
        <v>6</v>
      </c>
      <c r="J16" s="14"/>
      <c r="K16" s="4">
        <v>72.3</v>
      </c>
      <c r="L16" s="6">
        <v>57.2</v>
      </c>
      <c r="M16" s="5" t="s">
        <v>60</v>
      </c>
      <c r="N16" s="5">
        <v>0.5</v>
      </c>
      <c r="O16" s="11">
        <v>5</v>
      </c>
      <c r="P16" s="6" t="s">
        <v>35</v>
      </c>
      <c r="Q16" s="77">
        <v>1023.5021026566641</v>
      </c>
      <c r="R16" s="49">
        <f t="shared" si="1"/>
        <v>17.222222222222221</v>
      </c>
      <c r="S16" s="50">
        <f t="shared" si="0"/>
        <v>18.333333333333332</v>
      </c>
      <c r="T16" s="50">
        <f t="shared" si="0"/>
        <v>16.111111111111111</v>
      </c>
      <c r="U16" s="51">
        <f t="shared" si="2"/>
        <v>0</v>
      </c>
      <c r="V16" s="50">
        <f t="shared" si="3"/>
        <v>22.388888888888886</v>
      </c>
      <c r="W16" s="14">
        <f t="shared" si="3"/>
        <v>14.000000000000002</v>
      </c>
    </row>
    <row r="17" spans="2:23" x14ac:dyDescent="0.25">
      <c r="B17" s="4">
        <v>9</v>
      </c>
      <c r="C17" s="33">
        <v>30.24</v>
      </c>
      <c r="D17" s="5">
        <v>63</v>
      </c>
      <c r="E17" s="4">
        <v>64.5</v>
      </c>
      <c r="F17" s="6">
        <v>58.3</v>
      </c>
      <c r="G17" s="5" t="s">
        <v>39</v>
      </c>
      <c r="H17" s="6">
        <v>1</v>
      </c>
      <c r="I17" s="6">
        <v>0</v>
      </c>
      <c r="J17" s="14"/>
      <c r="K17" s="4">
        <v>71</v>
      </c>
      <c r="L17" s="6">
        <v>51.4</v>
      </c>
      <c r="M17" s="5" t="s">
        <v>60</v>
      </c>
      <c r="N17" s="5">
        <v>0.5</v>
      </c>
      <c r="O17" s="11">
        <v>6</v>
      </c>
      <c r="P17" s="6" t="s">
        <v>35</v>
      </c>
      <c r="Q17" s="77">
        <v>1023.1634637926296</v>
      </c>
      <c r="R17" s="49">
        <f t="shared" si="1"/>
        <v>17.222222222222221</v>
      </c>
      <c r="S17" s="50">
        <f t="shared" si="0"/>
        <v>18.055555555555554</v>
      </c>
      <c r="T17" s="50">
        <f t="shared" si="0"/>
        <v>14.611111111111109</v>
      </c>
      <c r="U17" s="51">
        <f t="shared" si="2"/>
        <v>0</v>
      </c>
      <c r="V17" s="50">
        <f t="shared" si="3"/>
        <v>21.666666666666668</v>
      </c>
      <c r="W17" s="14">
        <f t="shared" si="3"/>
        <v>10.777777777777777</v>
      </c>
    </row>
    <row r="18" spans="2:23" x14ac:dyDescent="0.25">
      <c r="B18" s="4">
        <v>10</v>
      </c>
      <c r="C18" s="33">
        <v>30.15</v>
      </c>
      <c r="D18" s="5">
        <v>62</v>
      </c>
      <c r="E18" s="4">
        <v>59</v>
      </c>
      <c r="F18" s="6">
        <v>55</v>
      </c>
      <c r="G18" s="5" t="s">
        <v>60</v>
      </c>
      <c r="H18" s="6">
        <v>2</v>
      </c>
      <c r="I18" s="6">
        <v>7</v>
      </c>
      <c r="J18" s="14"/>
      <c r="K18" s="4">
        <v>63.6</v>
      </c>
      <c r="L18" s="6">
        <v>49.7</v>
      </c>
      <c r="M18" s="5"/>
      <c r="N18" s="5">
        <v>0</v>
      </c>
      <c r="O18" s="11">
        <v>6</v>
      </c>
      <c r="P18" s="6" t="s">
        <v>35</v>
      </c>
      <c r="Q18" s="77">
        <v>1020.1157140163228</v>
      </c>
      <c r="R18" s="49">
        <f t="shared" si="1"/>
        <v>16.666666666666668</v>
      </c>
      <c r="S18" s="50">
        <f t="shared" si="0"/>
        <v>15</v>
      </c>
      <c r="T18" s="50">
        <f t="shared" si="0"/>
        <v>12.777777777777777</v>
      </c>
      <c r="U18" s="51">
        <f t="shared" si="2"/>
        <v>0</v>
      </c>
      <c r="V18" s="50">
        <f t="shared" si="3"/>
        <v>17.555555555555557</v>
      </c>
      <c r="W18" s="14">
        <f t="shared" si="3"/>
        <v>9.8333333333333339</v>
      </c>
    </row>
    <row r="19" spans="2:23" x14ac:dyDescent="0.25">
      <c r="B19" s="4">
        <v>11</v>
      </c>
      <c r="C19" s="33">
        <v>30.186</v>
      </c>
      <c r="D19" s="5">
        <v>61</v>
      </c>
      <c r="E19" s="4">
        <v>58.3</v>
      </c>
      <c r="F19" s="6">
        <v>51.3</v>
      </c>
      <c r="G19" s="5" t="s">
        <v>39</v>
      </c>
      <c r="H19" s="6">
        <v>1</v>
      </c>
      <c r="I19" s="6">
        <v>1</v>
      </c>
      <c r="J19" s="14"/>
      <c r="K19" s="4">
        <v>61.5</v>
      </c>
      <c r="L19" s="6">
        <v>45</v>
      </c>
      <c r="M19" s="5" t="s">
        <v>39</v>
      </c>
      <c r="N19" s="5">
        <v>1</v>
      </c>
      <c r="O19" s="11">
        <v>6</v>
      </c>
      <c r="P19" s="6" t="s">
        <v>35</v>
      </c>
      <c r="Q19" s="77">
        <v>1021.3348139268455</v>
      </c>
      <c r="R19" s="49">
        <f t="shared" si="1"/>
        <v>16.111111111111111</v>
      </c>
      <c r="S19" s="50">
        <f t="shared" si="0"/>
        <v>14.611111111111109</v>
      </c>
      <c r="T19" s="50">
        <f t="shared" si="0"/>
        <v>10.72222222222222</v>
      </c>
      <c r="U19" s="51">
        <f t="shared" si="2"/>
        <v>0</v>
      </c>
      <c r="V19" s="50">
        <f t="shared" si="3"/>
        <v>16.388888888888889</v>
      </c>
      <c r="W19" s="14">
        <f t="shared" si="3"/>
        <v>7.2222222222222223</v>
      </c>
    </row>
    <row r="20" spans="2:23" x14ac:dyDescent="0.25">
      <c r="B20" s="4">
        <v>12</v>
      </c>
      <c r="C20" s="33">
        <v>29.968</v>
      </c>
      <c r="D20" s="5">
        <v>59</v>
      </c>
      <c r="E20" s="4">
        <v>58</v>
      </c>
      <c r="F20" s="6">
        <v>51</v>
      </c>
      <c r="G20" s="5" t="s">
        <v>39</v>
      </c>
      <c r="H20" s="6">
        <v>2</v>
      </c>
      <c r="I20" s="6">
        <v>6</v>
      </c>
      <c r="J20" s="14"/>
      <c r="K20" s="4">
        <v>63</v>
      </c>
      <c r="L20" s="6">
        <v>45.5</v>
      </c>
      <c r="M20" s="5"/>
      <c r="N20" s="5">
        <v>0</v>
      </c>
      <c r="O20" s="11">
        <v>6</v>
      </c>
      <c r="P20" s="6" t="s">
        <v>35</v>
      </c>
      <c r="Q20" s="77">
        <v>1013.9524866909022</v>
      </c>
      <c r="R20" s="49">
        <f t="shared" si="1"/>
        <v>15</v>
      </c>
      <c r="S20" s="50">
        <f t="shared" si="0"/>
        <v>14.444444444444445</v>
      </c>
      <c r="T20" s="50">
        <f t="shared" si="0"/>
        <v>10.555555555555555</v>
      </c>
      <c r="U20" s="51">
        <f t="shared" si="2"/>
        <v>0</v>
      </c>
      <c r="V20" s="50">
        <f t="shared" si="3"/>
        <v>17.222222222222221</v>
      </c>
      <c r="W20" s="14">
        <f t="shared" si="3"/>
        <v>7.5</v>
      </c>
    </row>
    <row r="21" spans="2:23" x14ac:dyDescent="0.25">
      <c r="B21" s="4">
        <v>13</v>
      </c>
      <c r="C21" s="33">
        <v>29.684000000000001</v>
      </c>
      <c r="D21" s="5">
        <v>60</v>
      </c>
      <c r="E21" s="4">
        <v>58.7</v>
      </c>
      <c r="F21" s="6">
        <v>55</v>
      </c>
      <c r="G21" s="5" t="s">
        <v>33</v>
      </c>
      <c r="H21" s="6">
        <v>1.5</v>
      </c>
      <c r="I21" s="6">
        <v>6</v>
      </c>
      <c r="J21" s="14">
        <v>0.24</v>
      </c>
      <c r="K21" s="4">
        <v>62</v>
      </c>
      <c r="L21" s="6">
        <v>49</v>
      </c>
      <c r="M21" s="5" t="s">
        <v>31</v>
      </c>
      <c r="N21" s="5">
        <v>1</v>
      </c>
      <c r="O21" s="11">
        <v>7</v>
      </c>
      <c r="P21" s="6" t="s">
        <v>41</v>
      </c>
      <c r="Q21" s="77">
        <v>1004.335142952334</v>
      </c>
      <c r="R21" s="49">
        <f t="shared" si="1"/>
        <v>15.555555555555555</v>
      </c>
      <c r="S21" s="50">
        <f t="shared" si="0"/>
        <v>14.833333333333334</v>
      </c>
      <c r="T21" s="50">
        <f t="shared" si="0"/>
        <v>12.777777777777777</v>
      </c>
      <c r="U21" s="51">
        <f t="shared" si="2"/>
        <v>0.60960000000000003</v>
      </c>
      <c r="V21" s="50">
        <f t="shared" si="3"/>
        <v>16.666666666666668</v>
      </c>
      <c r="W21" s="14">
        <f t="shared" si="3"/>
        <v>9.4444444444444446</v>
      </c>
    </row>
    <row r="22" spans="2:23" x14ac:dyDescent="0.25">
      <c r="B22" s="4">
        <v>14</v>
      </c>
      <c r="C22" s="33">
        <v>29.603999999999999</v>
      </c>
      <c r="D22" s="5">
        <v>60</v>
      </c>
      <c r="E22" s="4">
        <v>58</v>
      </c>
      <c r="F22" s="6">
        <v>55.5</v>
      </c>
      <c r="G22" s="5" t="s">
        <v>34</v>
      </c>
      <c r="H22" s="6">
        <v>1.5</v>
      </c>
      <c r="I22" s="6">
        <v>10</v>
      </c>
      <c r="J22" s="14"/>
      <c r="K22" s="4">
        <v>60.4</v>
      </c>
      <c r="L22" s="6">
        <v>48.6</v>
      </c>
      <c r="M22" s="5" t="s">
        <v>34</v>
      </c>
      <c r="N22" s="5">
        <v>2</v>
      </c>
      <c r="O22" s="11">
        <v>8</v>
      </c>
      <c r="P22" s="6" t="s">
        <v>35</v>
      </c>
      <c r="Q22" s="77">
        <v>1001.6260320400609</v>
      </c>
      <c r="R22" s="49">
        <f t="shared" si="1"/>
        <v>15.555555555555555</v>
      </c>
      <c r="S22" s="50">
        <f t="shared" si="0"/>
        <v>14.444444444444445</v>
      </c>
      <c r="T22" s="50">
        <f t="shared" si="0"/>
        <v>13.055555555555555</v>
      </c>
      <c r="U22" s="51">
        <f t="shared" si="2"/>
        <v>0</v>
      </c>
      <c r="V22" s="50">
        <f t="shared" si="3"/>
        <v>15.777777777777777</v>
      </c>
      <c r="W22" s="14">
        <f t="shared" si="3"/>
        <v>9.2222222222222232</v>
      </c>
    </row>
    <row r="23" spans="2:23" x14ac:dyDescent="0.25">
      <c r="B23" s="4">
        <v>15</v>
      </c>
      <c r="C23" s="33">
        <v>29.86</v>
      </c>
      <c r="D23" s="5">
        <v>59</v>
      </c>
      <c r="E23" s="4">
        <v>56</v>
      </c>
      <c r="F23" s="6">
        <v>54</v>
      </c>
      <c r="G23" s="5" t="s">
        <v>33</v>
      </c>
      <c r="H23" s="6">
        <v>3</v>
      </c>
      <c r="I23" s="6">
        <v>10</v>
      </c>
      <c r="J23" s="14">
        <v>7.0000000000000007E-2</v>
      </c>
      <c r="K23" s="4">
        <v>61.4</v>
      </c>
      <c r="L23" s="6">
        <v>48.8</v>
      </c>
      <c r="M23" s="5" t="s">
        <v>34</v>
      </c>
      <c r="N23" s="5">
        <v>2</v>
      </c>
      <c r="O23" s="11">
        <v>7</v>
      </c>
      <c r="P23" s="6" t="s">
        <v>82</v>
      </c>
      <c r="Q23" s="77">
        <v>1010.2951869593338</v>
      </c>
      <c r="R23" s="49">
        <f t="shared" si="1"/>
        <v>15</v>
      </c>
      <c r="S23" s="50">
        <f t="shared" si="0"/>
        <v>13.333333333333332</v>
      </c>
      <c r="T23" s="50">
        <f t="shared" si="0"/>
        <v>12.222222222222221</v>
      </c>
      <c r="U23" s="51">
        <f t="shared" si="2"/>
        <v>0.17780000000000001</v>
      </c>
      <c r="V23" s="50">
        <f t="shared" si="3"/>
        <v>16.333333333333332</v>
      </c>
      <c r="W23" s="14">
        <f t="shared" si="3"/>
        <v>9.3333333333333321</v>
      </c>
    </row>
    <row r="24" spans="2:23" x14ac:dyDescent="0.25">
      <c r="B24" s="4">
        <v>16</v>
      </c>
      <c r="C24" s="33">
        <v>30.24</v>
      </c>
      <c r="D24" s="5">
        <v>59</v>
      </c>
      <c r="E24" s="4">
        <v>57</v>
      </c>
      <c r="F24" s="6">
        <v>50.3</v>
      </c>
      <c r="G24" s="5" t="s">
        <v>57</v>
      </c>
      <c r="H24" s="6">
        <v>3</v>
      </c>
      <c r="I24" s="6">
        <v>3</v>
      </c>
      <c r="J24" s="14"/>
      <c r="K24" s="4">
        <v>61.3</v>
      </c>
      <c r="L24" s="6">
        <v>48.8</v>
      </c>
      <c r="M24" s="5"/>
      <c r="N24" s="5">
        <v>0</v>
      </c>
      <c r="O24" s="11">
        <v>6</v>
      </c>
      <c r="P24" s="6" t="s">
        <v>35</v>
      </c>
      <c r="Q24" s="77">
        <v>1023.1634637926296</v>
      </c>
      <c r="R24" s="49">
        <f t="shared" si="1"/>
        <v>15</v>
      </c>
      <c r="S24" s="50">
        <f t="shared" si="0"/>
        <v>13.888888888888889</v>
      </c>
      <c r="T24" s="50">
        <f t="shared" si="0"/>
        <v>10.166666666666664</v>
      </c>
      <c r="U24" s="51">
        <f t="shared" si="2"/>
        <v>0</v>
      </c>
      <c r="V24" s="50">
        <f t="shared" si="3"/>
        <v>16.277777777777775</v>
      </c>
      <c r="W24" s="14">
        <f t="shared" si="3"/>
        <v>9.3333333333333321</v>
      </c>
    </row>
    <row r="25" spans="2:23" x14ac:dyDescent="0.25">
      <c r="B25" s="4">
        <v>17</v>
      </c>
      <c r="C25" s="33">
        <v>30.408000000000001</v>
      </c>
      <c r="D25" s="5">
        <v>59</v>
      </c>
      <c r="E25" s="4">
        <v>57</v>
      </c>
      <c r="F25" s="6">
        <v>53</v>
      </c>
      <c r="G25" s="5" t="s">
        <v>33</v>
      </c>
      <c r="H25" s="6">
        <v>1</v>
      </c>
      <c r="I25" s="6">
        <v>10</v>
      </c>
      <c r="J25" s="14"/>
      <c r="K25" s="4">
        <v>58.4</v>
      </c>
      <c r="L25" s="6">
        <v>42.1</v>
      </c>
      <c r="M25" s="5" t="s">
        <v>34</v>
      </c>
      <c r="N25" s="5">
        <v>1</v>
      </c>
      <c r="O25" s="11">
        <v>6</v>
      </c>
      <c r="P25" s="6" t="s">
        <v>42</v>
      </c>
      <c r="Q25" s="77">
        <v>1028.8525967084029</v>
      </c>
      <c r="R25" s="49">
        <f t="shared" si="1"/>
        <v>15</v>
      </c>
      <c r="S25" s="50">
        <f t="shared" si="1"/>
        <v>13.888888888888889</v>
      </c>
      <c r="T25" s="50">
        <f t="shared" si="1"/>
        <v>11.666666666666666</v>
      </c>
      <c r="U25" s="51">
        <f t="shared" si="2"/>
        <v>0</v>
      </c>
      <c r="V25" s="50">
        <f t="shared" si="3"/>
        <v>14.666666666666666</v>
      </c>
      <c r="W25" s="14">
        <f t="shared" si="3"/>
        <v>5.6111111111111116</v>
      </c>
    </row>
    <row r="26" spans="2:23" x14ac:dyDescent="0.25">
      <c r="B26" s="4">
        <v>18</v>
      </c>
      <c r="C26" s="33">
        <v>30.18</v>
      </c>
      <c r="D26" s="5">
        <v>59</v>
      </c>
      <c r="E26" s="4">
        <v>59.8</v>
      </c>
      <c r="F26" s="6">
        <v>56.5</v>
      </c>
      <c r="G26" s="5" t="s">
        <v>57</v>
      </c>
      <c r="H26" s="6">
        <v>1</v>
      </c>
      <c r="I26" s="6">
        <v>10</v>
      </c>
      <c r="J26" s="14">
        <v>0.05</v>
      </c>
      <c r="K26" s="4">
        <v>60</v>
      </c>
      <c r="L26" s="6">
        <v>50.3</v>
      </c>
      <c r="M26" s="5" t="s">
        <v>34</v>
      </c>
      <c r="N26" s="5">
        <v>0.5</v>
      </c>
      <c r="O26" s="11">
        <v>7</v>
      </c>
      <c r="P26" s="6" t="s">
        <v>55</v>
      </c>
      <c r="Q26" s="77">
        <v>1021.1316306084251</v>
      </c>
      <c r="R26" s="49">
        <f t="shared" si="1"/>
        <v>15</v>
      </c>
      <c r="S26" s="50">
        <f t="shared" si="1"/>
        <v>15.444444444444443</v>
      </c>
      <c r="T26" s="50">
        <f t="shared" si="1"/>
        <v>13.611111111111111</v>
      </c>
      <c r="U26" s="51">
        <f t="shared" si="2"/>
        <v>0.127</v>
      </c>
      <c r="V26" s="50">
        <f t="shared" si="3"/>
        <v>15.555555555555555</v>
      </c>
      <c r="W26" s="14">
        <f t="shared" si="3"/>
        <v>10.166666666666664</v>
      </c>
    </row>
    <row r="27" spans="2:23" x14ac:dyDescent="0.25">
      <c r="B27" s="4">
        <v>19</v>
      </c>
      <c r="C27" s="33">
        <v>30.052</v>
      </c>
      <c r="D27" s="5">
        <v>59</v>
      </c>
      <c r="E27" s="4">
        <v>58</v>
      </c>
      <c r="F27" s="6">
        <v>54.5</v>
      </c>
      <c r="G27" s="5" t="s">
        <v>34</v>
      </c>
      <c r="H27" s="6">
        <v>1</v>
      </c>
      <c r="I27" s="6">
        <v>3</v>
      </c>
      <c r="J27" s="14"/>
      <c r="K27" s="4">
        <v>63.4</v>
      </c>
      <c r="L27" s="6">
        <v>49.8</v>
      </c>
      <c r="M27" s="5"/>
      <c r="N27" s="5">
        <v>0</v>
      </c>
      <c r="O27" s="11">
        <v>6</v>
      </c>
      <c r="P27" s="6" t="s">
        <v>35</v>
      </c>
      <c r="Q27" s="77">
        <v>1016.7970531487887</v>
      </c>
      <c r="R27" s="49">
        <f t="shared" si="1"/>
        <v>15</v>
      </c>
      <c r="S27" s="50">
        <f t="shared" si="1"/>
        <v>14.444444444444445</v>
      </c>
      <c r="T27" s="50">
        <f t="shared" si="1"/>
        <v>12.5</v>
      </c>
      <c r="U27" s="51">
        <f t="shared" si="2"/>
        <v>0</v>
      </c>
      <c r="V27" s="50">
        <f t="shared" si="3"/>
        <v>17.444444444444443</v>
      </c>
      <c r="W27" s="14">
        <f t="shared" si="3"/>
        <v>9.8888888888888875</v>
      </c>
    </row>
    <row r="28" spans="2:23" x14ac:dyDescent="0.25">
      <c r="B28" s="4">
        <v>20</v>
      </c>
      <c r="C28" s="33">
        <v>29.963999999999999</v>
      </c>
      <c r="D28" s="5">
        <v>58</v>
      </c>
      <c r="E28" s="4">
        <v>57</v>
      </c>
      <c r="F28" s="6">
        <v>54.6</v>
      </c>
      <c r="G28" s="5" t="s">
        <v>39</v>
      </c>
      <c r="H28" s="6">
        <v>1</v>
      </c>
      <c r="I28" s="6">
        <v>1</v>
      </c>
      <c r="J28" s="14">
        <v>0.38</v>
      </c>
      <c r="K28" s="4">
        <v>61</v>
      </c>
      <c r="L28" s="6">
        <v>48</v>
      </c>
      <c r="M28" s="5"/>
      <c r="N28" s="5">
        <v>0</v>
      </c>
      <c r="O28" s="11">
        <v>5</v>
      </c>
      <c r="P28" s="6" t="s">
        <v>83</v>
      </c>
      <c r="Q28" s="77">
        <v>1013.8170311452885</v>
      </c>
      <c r="R28" s="49">
        <f t="shared" si="1"/>
        <v>14.444444444444445</v>
      </c>
      <c r="S28" s="50">
        <f t="shared" si="1"/>
        <v>13.888888888888889</v>
      </c>
      <c r="T28" s="50">
        <f t="shared" si="1"/>
        <v>12.555555555555555</v>
      </c>
      <c r="U28" s="51">
        <f t="shared" si="2"/>
        <v>0.96520000000000006</v>
      </c>
      <c r="V28" s="50">
        <f t="shared" si="3"/>
        <v>16.111111111111111</v>
      </c>
      <c r="W28" s="14">
        <f t="shared" si="3"/>
        <v>8.8888888888888893</v>
      </c>
    </row>
    <row r="29" spans="2:23" x14ac:dyDescent="0.25">
      <c r="B29" s="4">
        <v>21</v>
      </c>
      <c r="C29" s="33">
        <v>30.12</v>
      </c>
      <c r="D29" s="5">
        <v>58</v>
      </c>
      <c r="E29" s="4">
        <v>58</v>
      </c>
      <c r="F29" s="6">
        <v>53.8</v>
      </c>
      <c r="G29" s="5" t="s">
        <v>34</v>
      </c>
      <c r="H29" s="6">
        <v>1.5</v>
      </c>
      <c r="I29" s="6">
        <v>9</v>
      </c>
      <c r="J29" s="14"/>
      <c r="K29" s="4">
        <v>61.6</v>
      </c>
      <c r="L29" s="6">
        <v>44</v>
      </c>
      <c r="M29" s="5"/>
      <c r="N29" s="5">
        <v>0</v>
      </c>
      <c r="O29" s="11">
        <v>6</v>
      </c>
      <c r="P29" s="6" t="s">
        <v>42</v>
      </c>
      <c r="Q29" s="77">
        <v>1019.0997974242207</v>
      </c>
      <c r="R29" s="49">
        <f t="shared" si="1"/>
        <v>14.444444444444445</v>
      </c>
      <c r="S29" s="50">
        <f t="shared" si="1"/>
        <v>14.444444444444445</v>
      </c>
      <c r="T29" s="50">
        <f t="shared" si="1"/>
        <v>12.111111111111109</v>
      </c>
      <c r="U29" s="51">
        <f t="shared" si="2"/>
        <v>0</v>
      </c>
      <c r="V29" s="50">
        <f t="shared" si="3"/>
        <v>16.444444444444446</v>
      </c>
      <c r="W29" s="14">
        <f t="shared" si="3"/>
        <v>6.6666666666666661</v>
      </c>
    </row>
    <row r="30" spans="2:23" x14ac:dyDescent="0.25">
      <c r="B30" s="4">
        <v>22</v>
      </c>
      <c r="C30" s="33">
        <v>30.206</v>
      </c>
      <c r="D30" s="5">
        <v>59</v>
      </c>
      <c r="E30" s="4">
        <v>61.5</v>
      </c>
      <c r="F30" s="6">
        <v>58</v>
      </c>
      <c r="G30" s="5" t="s">
        <v>34</v>
      </c>
      <c r="H30" s="6">
        <v>0.5</v>
      </c>
      <c r="I30" s="6">
        <v>8</v>
      </c>
      <c r="J30" s="14"/>
      <c r="K30" s="4">
        <v>64.900000000000006</v>
      </c>
      <c r="L30" s="6">
        <v>52.1</v>
      </c>
      <c r="M30" s="5"/>
      <c r="N30" s="5">
        <v>0</v>
      </c>
      <c r="O30" s="11">
        <v>6</v>
      </c>
      <c r="P30" s="6" t="s">
        <v>35</v>
      </c>
      <c r="Q30" s="77">
        <v>1022.0120916549139</v>
      </c>
      <c r="R30" s="49">
        <f t="shared" si="1"/>
        <v>15</v>
      </c>
      <c r="S30" s="50">
        <f t="shared" si="1"/>
        <v>16.388888888888889</v>
      </c>
      <c r="T30" s="50">
        <f t="shared" si="1"/>
        <v>14.444444444444445</v>
      </c>
      <c r="U30" s="51">
        <f t="shared" si="2"/>
        <v>0</v>
      </c>
      <c r="V30" s="50">
        <f t="shared" si="3"/>
        <v>18.277777777777782</v>
      </c>
      <c r="W30" s="14">
        <f t="shared" si="3"/>
        <v>11.166666666666668</v>
      </c>
    </row>
    <row r="31" spans="2:23" x14ac:dyDescent="0.25">
      <c r="B31" s="4">
        <v>23</v>
      </c>
      <c r="C31" s="33">
        <v>30.3</v>
      </c>
      <c r="D31" s="5">
        <v>59</v>
      </c>
      <c r="E31" s="4">
        <v>58</v>
      </c>
      <c r="F31" s="6">
        <v>55.5</v>
      </c>
      <c r="G31" s="5" t="s">
        <v>60</v>
      </c>
      <c r="H31" s="6">
        <v>0.5</v>
      </c>
      <c r="I31" s="6">
        <v>10</v>
      </c>
      <c r="J31" s="14"/>
      <c r="K31" s="4">
        <v>67.2</v>
      </c>
      <c r="L31" s="6">
        <v>49</v>
      </c>
      <c r="M31" s="5" t="s">
        <v>33</v>
      </c>
      <c r="N31" s="5">
        <v>0.5</v>
      </c>
      <c r="O31" s="11">
        <v>6</v>
      </c>
      <c r="P31" s="6" t="s">
        <v>35</v>
      </c>
      <c r="Q31" s="77">
        <v>1025.1952969768345</v>
      </c>
      <c r="R31" s="49">
        <f t="shared" si="1"/>
        <v>15</v>
      </c>
      <c r="S31" s="50">
        <f t="shared" si="1"/>
        <v>14.444444444444445</v>
      </c>
      <c r="T31" s="50">
        <f t="shared" si="1"/>
        <v>13.055555555555555</v>
      </c>
      <c r="U31" s="51">
        <f t="shared" si="2"/>
        <v>0</v>
      </c>
      <c r="V31" s="50">
        <f t="shared" si="3"/>
        <v>19.555555555555557</v>
      </c>
      <c r="W31" s="14">
        <f t="shared" si="3"/>
        <v>9.4444444444444446</v>
      </c>
    </row>
    <row r="32" spans="2:23" x14ac:dyDescent="0.25">
      <c r="B32" s="4">
        <v>24</v>
      </c>
      <c r="C32" s="33">
        <v>30.2</v>
      </c>
      <c r="D32" s="5">
        <v>59</v>
      </c>
      <c r="E32" s="4">
        <v>59</v>
      </c>
      <c r="F32" s="6">
        <v>57</v>
      </c>
      <c r="G32" s="5" t="s">
        <v>31</v>
      </c>
      <c r="H32" s="6">
        <v>1</v>
      </c>
      <c r="I32" s="6">
        <v>2</v>
      </c>
      <c r="J32" s="14"/>
      <c r="K32" s="4">
        <v>69.5</v>
      </c>
      <c r="L32" s="6">
        <v>45</v>
      </c>
      <c r="M32" s="5" t="s">
        <v>60</v>
      </c>
      <c r="N32" s="5">
        <v>0.5</v>
      </c>
      <c r="O32" s="11">
        <v>5</v>
      </c>
      <c r="P32" s="6" t="s">
        <v>35</v>
      </c>
      <c r="Q32" s="77">
        <v>1021.8089083364933</v>
      </c>
      <c r="R32" s="49">
        <f t="shared" si="1"/>
        <v>15</v>
      </c>
      <c r="S32" s="50">
        <f t="shared" si="1"/>
        <v>15</v>
      </c>
      <c r="T32" s="50">
        <f t="shared" si="1"/>
        <v>13.888888888888889</v>
      </c>
      <c r="U32" s="51">
        <f t="shared" si="2"/>
        <v>0</v>
      </c>
      <c r="V32" s="50">
        <f t="shared" si="3"/>
        <v>20.833333333333332</v>
      </c>
      <c r="W32" s="14">
        <f t="shared" si="3"/>
        <v>7.2222222222222223</v>
      </c>
    </row>
    <row r="33" spans="2:23" x14ac:dyDescent="0.25">
      <c r="B33" s="4">
        <v>25</v>
      </c>
      <c r="C33" s="33">
        <v>30.16</v>
      </c>
      <c r="D33" s="5">
        <v>61</v>
      </c>
      <c r="E33" s="4">
        <v>66.8</v>
      </c>
      <c r="F33" s="6">
        <v>62</v>
      </c>
      <c r="G33" s="5" t="s">
        <v>40</v>
      </c>
      <c r="H33" s="6">
        <v>2</v>
      </c>
      <c r="I33" s="6">
        <v>2</v>
      </c>
      <c r="J33" s="14"/>
      <c r="K33" s="4">
        <v>69.400000000000006</v>
      </c>
      <c r="L33" s="6">
        <v>54.6</v>
      </c>
      <c r="M33" s="5" t="s">
        <v>60</v>
      </c>
      <c r="N33" s="5">
        <v>2</v>
      </c>
      <c r="O33" s="11">
        <v>6</v>
      </c>
      <c r="P33" s="6" t="s">
        <v>35</v>
      </c>
      <c r="Q33" s="77">
        <v>1020.4543528803571</v>
      </c>
      <c r="R33" s="49">
        <f t="shared" si="1"/>
        <v>16.111111111111111</v>
      </c>
      <c r="S33" s="50">
        <f t="shared" si="1"/>
        <v>19.333333333333332</v>
      </c>
      <c r="T33" s="50">
        <f t="shared" si="1"/>
        <v>16.666666666666668</v>
      </c>
      <c r="U33" s="51">
        <f t="shared" si="2"/>
        <v>0</v>
      </c>
      <c r="V33" s="50">
        <f t="shared" si="3"/>
        <v>20.777777777777782</v>
      </c>
      <c r="W33" s="14">
        <f t="shared" si="3"/>
        <v>12.555555555555555</v>
      </c>
    </row>
    <row r="34" spans="2:23" x14ac:dyDescent="0.25">
      <c r="B34" s="4">
        <v>26</v>
      </c>
      <c r="C34" s="33">
        <v>30.161999999999999</v>
      </c>
      <c r="D34" s="5">
        <v>60</v>
      </c>
      <c r="E34" s="4">
        <v>62</v>
      </c>
      <c r="F34" s="6">
        <v>57</v>
      </c>
      <c r="G34" s="5" t="s">
        <v>60</v>
      </c>
      <c r="H34" s="6">
        <v>2</v>
      </c>
      <c r="I34" s="6">
        <v>2</v>
      </c>
      <c r="J34" s="14"/>
      <c r="K34" s="4">
        <v>69</v>
      </c>
      <c r="L34" s="6">
        <v>50.5</v>
      </c>
      <c r="M34" s="5" t="s">
        <v>40</v>
      </c>
      <c r="N34" s="5">
        <v>1</v>
      </c>
      <c r="O34" s="11">
        <v>5</v>
      </c>
      <c r="P34" s="6" t="s">
        <v>35</v>
      </c>
      <c r="Q34" s="77">
        <v>1020.5220806531638</v>
      </c>
      <c r="R34" s="49">
        <f t="shared" si="1"/>
        <v>15.555555555555555</v>
      </c>
      <c r="S34" s="50">
        <f t="shared" si="1"/>
        <v>16.666666666666668</v>
      </c>
      <c r="T34" s="50">
        <f t="shared" si="1"/>
        <v>13.888888888888889</v>
      </c>
      <c r="U34" s="51">
        <f t="shared" si="2"/>
        <v>0</v>
      </c>
      <c r="V34" s="50">
        <f t="shared" si="3"/>
        <v>20.555555555555554</v>
      </c>
      <c r="W34" s="14">
        <f t="shared" si="3"/>
        <v>10.277777777777777</v>
      </c>
    </row>
    <row r="35" spans="2:23" x14ac:dyDescent="0.25">
      <c r="B35" s="4">
        <v>27</v>
      </c>
      <c r="C35" s="33">
        <v>30.2</v>
      </c>
      <c r="D35" s="5">
        <v>61</v>
      </c>
      <c r="E35" s="4">
        <v>62</v>
      </c>
      <c r="F35" s="6">
        <v>56.8</v>
      </c>
      <c r="G35" s="5" t="s">
        <v>60</v>
      </c>
      <c r="H35" s="6">
        <v>3</v>
      </c>
      <c r="I35" s="6">
        <v>3</v>
      </c>
      <c r="J35" s="14"/>
      <c r="K35" s="4">
        <v>69.400000000000006</v>
      </c>
      <c r="L35" s="6">
        <v>51.6</v>
      </c>
      <c r="M35" s="5" t="s">
        <v>60</v>
      </c>
      <c r="N35" s="5">
        <v>2</v>
      </c>
      <c r="O35" s="11">
        <v>6</v>
      </c>
      <c r="P35" s="6" t="s">
        <v>35</v>
      </c>
      <c r="Q35" s="77">
        <v>1021.8089083364933</v>
      </c>
      <c r="R35" s="49">
        <f t="shared" si="1"/>
        <v>16.111111111111111</v>
      </c>
      <c r="S35" s="50">
        <f t="shared" si="1"/>
        <v>16.666666666666668</v>
      </c>
      <c r="T35" s="50">
        <f t="shared" si="1"/>
        <v>13.777777777777775</v>
      </c>
      <c r="U35" s="51">
        <f t="shared" si="2"/>
        <v>0</v>
      </c>
      <c r="V35" s="50">
        <f t="shared" si="3"/>
        <v>20.777777777777782</v>
      </c>
      <c r="W35" s="14">
        <f t="shared" si="3"/>
        <v>10.888888888888889</v>
      </c>
    </row>
    <row r="36" spans="2:23" x14ac:dyDescent="0.25">
      <c r="B36" s="4">
        <v>28</v>
      </c>
      <c r="C36" s="33">
        <v>30.276</v>
      </c>
      <c r="D36" s="5">
        <v>61</v>
      </c>
      <c r="E36" s="4">
        <v>63</v>
      </c>
      <c r="F36" s="6">
        <v>58</v>
      </c>
      <c r="G36" s="5" t="s">
        <v>60</v>
      </c>
      <c r="H36" s="6">
        <v>3</v>
      </c>
      <c r="I36" s="6">
        <v>0</v>
      </c>
      <c r="J36" s="14"/>
      <c r="K36" s="4">
        <v>65</v>
      </c>
      <c r="L36" s="6">
        <v>53.5</v>
      </c>
      <c r="M36" s="5" t="s">
        <v>60</v>
      </c>
      <c r="N36" s="5">
        <v>2</v>
      </c>
      <c r="O36" s="11">
        <v>6</v>
      </c>
      <c r="P36" s="6" t="s">
        <v>35</v>
      </c>
      <c r="Q36" s="77">
        <v>1024.3825637031525</v>
      </c>
      <c r="R36" s="49">
        <f t="shared" si="1"/>
        <v>16.111111111111111</v>
      </c>
      <c r="S36" s="50">
        <f t="shared" si="1"/>
        <v>17.222222222222221</v>
      </c>
      <c r="T36" s="50">
        <f t="shared" si="1"/>
        <v>14.444444444444445</v>
      </c>
      <c r="U36" s="51">
        <f t="shared" si="2"/>
        <v>0</v>
      </c>
      <c r="V36" s="50">
        <f t="shared" si="3"/>
        <v>18.333333333333332</v>
      </c>
      <c r="W36" s="14">
        <f t="shared" si="3"/>
        <v>11.944444444444445</v>
      </c>
    </row>
    <row r="37" spans="2:23" x14ac:dyDescent="0.25">
      <c r="B37" s="4">
        <v>29</v>
      </c>
      <c r="C37" s="33">
        <v>30.244</v>
      </c>
      <c r="D37" s="5">
        <v>61</v>
      </c>
      <c r="E37" s="4">
        <v>58.4</v>
      </c>
      <c r="F37" s="6">
        <v>53</v>
      </c>
      <c r="G37" s="5" t="s">
        <v>60</v>
      </c>
      <c r="H37" s="6">
        <v>2</v>
      </c>
      <c r="I37" s="6">
        <v>9</v>
      </c>
      <c r="J37" s="14"/>
      <c r="K37" s="4">
        <v>64</v>
      </c>
      <c r="L37" s="6">
        <v>50.8</v>
      </c>
      <c r="M37" s="5" t="s">
        <v>60</v>
      </c>
      <c r="N37" s="5">
        <v>1</v>
      </c>
      <c r="O37" s="11">
        <v>6</v>
      </c>
      <c r="P37" s="6" t="s">
        <v>35</v>
      </c>
      <c r="Q37" s="77">
        <v>1023.2989193382433</v>
      </c>
      <c r="R37" s="49">
        <f t="shared" si="1"/>
        <v>16.111111111111111</v>
      </c>
      <c r="S37" s="50">
        <f t="shared" si="1"/>
        <v>14.666666666666666</v>
      </c>
      <c r="T37" s="50">
        <f t="shared" si="1"/>
        <v>11.666666666666666</v>
      </c>
      <c r="U37" s="51">
        <f t="shared" si="2"/>
        <v>0</v>
      </c>
      <c r="V37" s="50">
        <f t="shared" si="3"/>
        <v>17.777777777777779</v>
      </c>
      <c r="W37" s="14">
        <f t="shared" si="3"/>
        <v>10.444444444444443</v>
      </c>
    </row>
    <row r="38" spans="2:23" x14ac:dyDescent="0.25">
      <c r="B38" s="4">
        <v>30</v>
      </c>
      <c r="C38" s="33">
        <v>30.23</v>
      </c>
      <c r="D38" s="5">
        <v>60</v>
      </c>
      <c r="E38" s="4">
        <v>58</v>
      </c>
      <c r="F38" s="6">
        <v>53.6</v>
      </c>
      <c r="G38" s="5" t="s">
        <v>60</v>
      </c>
      <c r="H38" s="6">
        <v>2</v>
      </c>
      <c r="I38" s="6">
        <v>10</v>
      </c>
      <c r="J38" s="14"/>
      <c r="K38" s="4">
        <v>64</v>
      </c>
      <c r="L38" s="6">
        <v>51.4</v>
      </c>
      <c r="M38" s="5" t="s">
        <v>60</v>
      </c>
      <c r="N38" s="5">
        <v>1</v>
      </c>
      <c r="O38" s="11">
        <v>6</v>
      </c>
      <c r="P38" s="6" t="s">
        <v>42</v>
      </c>
      <c r="Q38" s="77">
        <v>1022.8248249285956</v>
      </c>
      <c r="R38" s="49">
        <f t="shared" si="1"/>
        <v>15.555555555555555</v>
      </c>
      <c r="S38" s="50">
        <f t="shared" si="1"/>
        <v>14.444444444444445</v>
      </c>
      <c r="T38" s="50">
        <f t="shared" si="1"/>
        <v>12</v>
      </c>
      <c r="U38" s="51">
        <f t="shared" si="2"/>
        <v>0</v>
      </c>
      <c r="V38" s="50">
        <f t="shared" si="3"/>
        <v>17.777777777777779</v>
      </c>
      <c r="W38" s="14">
        <f t="shared" si="3"/>
        <v>10.777777777777777</v>
      </c>
    </row>
    <row r="39" spans="2:23" x14ac:dyDescent="0.25">
      <c r="B39" s="1" t="s">
        <v>15</v>
      </c>
      <c r="C39" s="12">
        <f t="shared" ref="C39:O39" si="4">SUM(C8:C38)</f>
        <v>904.45600000000002</v>
      </c>
      <c r="D39" s="36">
        <f t="shared" si="4"/>
        <v>1791</v>
      </c>
      <c r="E39" s="36">
        <f t="shared" ref="E39:F39" si="5">SUM(E8:E38)</f>
        <v>1801.6000000000001</v>
      </c>
      <c r="F39" s="36">
        <f t="shared" si="5"/>
        <v>1679.8999999999996</v>
      </c>
      <c r="G39" s="36"/>
      <c r="H39" s="36">
        <f t="shared" si="4"/>
        <v>46.5</v>
      </c>
      <c r="I39" s="36">
        <f t="shared" si="4"/>
        <v>173</v>
      </c>
      <c r="J39" s="35">
        <f t="shared" si="4"/>
        <v>0.97000000000000008</v>
      </c>
      <c r="K39" s="36">
        <f t="shared" si="4"/>
        <v>1960.8000000000004</v>
      </c>
      <c r="L39" s="36">
        <f t="shared" si="4"/>
        <v>1495.6999999999996</v>
      </c>
      <c r="M39" s="12"/>
      <c r="N39" s="36">
        <f t="shared" si="4"/>
        <v>24</v>
      </c>
      <c r="O39" s="37">
        <f t="shared" si="4"/>
        <v>190</v>
      </c>
      <c r="P39" s="3"/>
      <c r="Q39" s="37">
        <f>SUM(Q9:Q38)</f>
        <v>30600.965492895837</v>
      </c>
      <c r="R39" s="37"/>
      <c r="S39" s="47"/>
      <c r="T39" s="47"/>
      <c r="U39" s="48">
        <f t="shared" si="2"/>
        <v>2.4638000000000004</v>
      </c>
      <c r="V39" s="47"/>
      <c r="W39" s="13"/>
    </row>
    <row r="40" spans="2:23" x14ac:dyDescent="0.25">
      <c r="B40" s="7" t="s">
        <v>16</v>
      </c>
      <c r="C40" s="15">
        <f>C39/30</f>
        <v>30.148533333333333</v>
      </c>
      <c r="D40" s="38">
        <f>D39/30</f>
        <v>59.7</v>
      </c>
      <c r="E40" s="38">
        <f>E39/30</f>
        <v>60.053333333333335</v>
      </c>
      <c r="F40" s="38">
        <f>F39/30</f>
        <v>55.996666666666655</v>
      </c>
      <c r="G40" s="38"/>
      <c r="H40" s="38">
        <f>H39/30</f>
        <v>1.55</v>
      </c>
      <c r="I40" s="38">
        <f>I39/30</f>
        <v>5.7666666666666666</v>
      </c>
      <c r="J40" s="38">
        <f>J39/30</f>
        <v>3.2333333333333339E-2</v>
      </c>
      <c r="K40" s="38">
        <f>K39/30</f>
        <v>65.360000000000014</v>
      </c>
      <c r="L40" s="38">
        <f>L39/30</f>
        <v>49.856666666666655</v>
      </c>
      <c r="M40" s="15"/>
      <c r="N40" s="38">
        <f>N39/30</f>
        <v>0.8</v>
      </c>
      <c r="O40" s="39">
        <f>O39/30</f>
        <v>6.333333333333333</v>
      </c>
      <c r="P40" s="9"/>
      <c r="Q40" s="38">
        <f>AVERAGE(Q9:Q38)</f>
        <v>1020.0321830965279</v>
      </c>
      <c r="R40" s="39">
        <f t="shared" si="1"/>
        <v>15.388888888888889</v>
      </c>
      <c r="S40" s="52">
        <f t="shared" si="1"/>
        <v>15.585185185185185</v>
      </c>
      <c r="T40" s="52">
        <f t="shared" si="1"/>
        <v>13.331481481481475</v>
      </c>
      <c r="U40" s="53">
        <f t="shared" si="2"/>
        <v>8.2126666666666681E-2</v>
      </c>
      <c r="V40" s="52">
        <f t="shared" si="3"/>
        <v>18.533333333333342</v>
      </c>
      <c r="W40" s="54">
        <f t="shared" si="3"/>
        <v>9.9203703703703638</v>
      </c>
    </row>
    <row r="42" spans="2:23" x14ac:dyDescent="0.25">
      <c r="B42" s="1"/>
      <c r="C42" s="87" t="s">
        <v>17</v>
      </c>
      <c r="D42" s="88"/>
      <c r="E42" s="88"/>
      <c r="F42" s="88"/>
      <c r="G42" s="88"/>
      <c r="H42" s="88"/>
      <c r="I42" s="88"/>
      <c r="J42" s="88"/>
      <c r="K42" s="89"/>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1.5</v>
      </c>
      <c r="D44" s="5">
        <v>7</v>
      </c>
      <c r="E44" s="5">
        <v>1</v>
      </c>
      <c r="F44" s="5">
        <v>3</v>
      </c>
      <c r="G44" s="5">
        <v>3</v>
      </c>
      <c r="H44" s="5">
        <v>3.5</v>
      </c>
      <c r="I44" s="5">
        <v>5.5</v>
      </c>
      <c r="J44" s="5">
        <v>1.5</v>
      </c>
      <c r="K44" s="6"/>
    </row>
    <row r="45" spans="2:23" ht="30" x14ac:dyDescent="0.25">
      <c r="B45" s="24" t="s">
        <v>28</v>
      </c>
      <c r="C45" s="7">
        <v>1.5</v>
      </c>
      <c r="D45" s="8">
        <v>24.5</v>
      </c>
      <c r="E45" s="8">
        <v>2.5</v>
      </c>
      <c r="F45" s="8">
        <v>8</v>
      </c>
      <c r="G45" s="8">
        <v>6.5</v>
      </c>
      <c r="H45" s="8">
        <v>8.5</v>
      </c>
      <c r="I45" s="8">
        <v>4.5</v>
      </c>
      <c r="J45" s="8">
        <v>4.5</v>
      </c>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89" priority="13">
      <formula>C9&gt;31</formula>
    </cfRule>
  </conditionalFormatting>
  <conditionalFormatting sqref="C9:C38">
    <cfRule type="expression" dxfId="88" priority="12">
      <formula>C9&lt;29</formula>
    </cfRule>
  </conditionalFormatting>
  <conditionalFormatting sqref="D9:D38">
    <cfRule type="expression" dxfId="87" priority="10">
      <formula>D9&lt;40</formula>
    </cfRule>
    <cfRule type="expression" dxfId="86" priority="11">
      <formula>D9&gt;70</formula>
    </cfRule>
  </conditionalFormatting>
  <conditionalFormatting sqref="F9:F38">
    <cfRule type="expression" dxfId="85" priority="9">
      <formula>F9&gt;E9</formula>
    </cfRule>
  </conditionalFormatting>
  <conditionalFormatting sqref="I9:I38">
    <cfRule type="cellIs" dxfId="84" priority="8" operator="greaterThan">
      <formula>10</formula>
    </cfRule>
  </conditionalFormatting>
  <conditionalFormatting sqref="J9:J38">
    <cfRule type="cellIs" dxfId="83" priority="7" operator="greaterThanOrEqual">
      <formula>5</formula>
    </cfRule>
  </conditionalFormatting>
  <conditionalFormatting sqref="K9:K38">
    <cfRule type="cellIs" dxfId="82" priority="5" operator="lessThan">
      <formula>35</formula>
    </cfRule>
    <cfRule type="cellIs" dxfId="81" priority="6" operator="greaterThanOrEqual">
      <formula>85</formula>
    </cfRule>
  </conditionalFormatting>
  <conditionalFormatting sqref="L9:L38">
    <cfRule type="cellIs" dxfId="80" priority="3" operator="notBetween">
      <formula>70</formula>
      <formula>20</formula>
    </cfRule>
    <cfRule type="expression" dxfId="79" priority="4">
      <formula>L9&gt;K9</formula>
    </cfRule>
  </conditionalFormatting>
  <conditionalFormatting sqref="O9:O38">
    <cfRule type="cellIs" dxfId="78" priority="2" operator="greaterThan">
      <formula>10</formula>
    </cfRule>
  </conditionalFormatting>
  <conditionalFormatting sqref="P9:P38">
    <cfRule type="containsBlanks" dxfId="77" priority="1">
      <formula>LEN(TRIM(P9))=0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8460-6194-4466-A086-A095EBAFE451}">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127</v>
      </c>
      <c r="D8" s="32" t="s">
        <v>4</v>
      </c>
      <c r="E8" s="29" t="s">
        <v>5</v>
      </c>
      <c r="F8" s="30" t="s">
        <v>6</v>
      </c>
      <c r="G8" s="29" t="s">
        <v>7</v>
      </c>
      <c r="H8" s="30" t="s">
        <v>8</v>
      </c>
      <c r="I8" s="30" t="s">
        <v>9</v>
      </c>
      <c r="J8" s="83"/>
      <c r="K8" s="28" t="s">
        <v>11</v>
      </c>
      <c r="L8" s="30" t="s">
        <v>12</v>
      </c>
      <c r="M8" s="29" t="s">
        <v>7</v>
      </c>
      <c r="N8" s="29" t="s">
        <v>8</v>
      </c>
      <c r="O8" s="31" t="s">
        <v>13</v>
      </c>
      <c r="P8" s="80"/>
      <c r="Q8" s="22" t="s">
        <v>128</v>
      </c>
      <c r="R8" s="43" t="s">
        <v>4</v>
      </c>
      <c r="S8" s="41" t="s">
        <v>5</v>
      </c>
      <c r="T8" s="42" t="s">
        <v>6</v>
      </c>
      <c r="U8" s="83"/>
      <c r="V8" s="40" t="s">
        <v>11</v>
      </c>
      <c r="W8" s="42" t="s">
        <v>12</v>
      </c>
    </row>
    <row r="9" spans="1:23" x14ac:dyDescent="0.25">
      <c r="B9" s="1">
        <v>1</v>
      </c>
      <c r="C9" s="27">
        <v>30.21</v>
      </c>
      <c r="D9" s="1">
        <v>61</v>
      </c>
      <c r="E9" s="1">
        <v>59.8</v>
      </c>
      <c r="F9" s="3">
        <v>55</v>
      </c>
      <c r="G9" s="2" t="s">
        <v>60</v>
      </c>
      <c r="H9" s="3">
        <v>2</v>
      </c>
      <c r="I9" s="3">
        <v>10</v>
      </c>
      <c r="J9" s="13"/>
      <c r="K9" s="1">
        <v>60.5</v>
      </c>
      <c r="L9" s="3">
        <v>52</v>
      </c>
      <c r="M9" s="2" t="s">
        <v>60</v>
      </c>
      <c r="N9" s="2">
        <v>1</v>
      </c>
      <c r="O9" s="10">
        <v>6</v>
      </c>
      <c r="P9" s="3" t="s">
        <v>42</v>
      </c>
      <c r="Q9" s="78">
        <v>1021.6395889044762</v>
      </c>
      <c r="R9" s="37">
        <f>CONVERT(D9,"F","C")</f>
        <v>16.111111111111111</v>
      </c>
      <c r="S9" s="47">
        <f t="shared" ref="S9:T24" si="0">CONVERT(E9,"F","C")</f>
        <v>15.444444444444443</v>
      </c>
      <c r="T9" s="47">
        <f t="shared" si="0"/>
        <v>12.777777777777777</v>
      </c>
      <c r="U9" s="48">
        <f>CONVERT(J9,"in","cm")</f>
        <v>0</v>
      </c>
      <c r="V9" s="47">
        <f>CONVERT(K9,"F","C")</f>
        <v>15.833333333333332</v>
      </c>
      <c r="W9" s="13">
        <f>CONVERT(L9,"F","C")</f>
        <v>11.111111111111111</v>
      </c>
    </row>
    <row r="10" spans="1:23" x14ac:dyDescent="0.25">
      <c r="B10" s="4">
        <v>2</v>
      </c>
      <c r="C10" s="33">
        <v>30.19</v>
      </c>
      <c r="D10" s="5">
        <v>60</v>
      </c>
      <c r="E10" s="4">
        <v>57</v>
      </c>
      <c r="F10" s="6">
        <v>54.5</v>
      </c>
      <c r="G10" s="5" t="s">
        <v>40</v>
      </c>
      <c r="H10" s="6">
        <v>1.5</v>
      </c>
      <c r="I10" s="6">
        <v>10</v>
      </c>
      <c r="J10" s="14"/>
      <c r="K10" s="4">
        <v>63</v>
      </c>
      <c r="L10" s="6">
        <v>50</v>
      </c>
      <c r="M10" s="5" t="s">
        <v>52</v>
      </c>
      <c r="N10" s="5">
        <v>0.5</v>
      </c>
      <c r="O10" s="11">
        <v>6</v>
      </c>
      <c r="P10" s="6" t="s">
        <v>42</v>
      </c>
      <c r="Q10" s="77">
        <v>1020.9623111764083</v>
      </c>
      <c r="R10" s="49">
        <f t="shared" ref="R10:T41" si="1">CONVERT(D10,"F","C")</f>
        <v>15.555555555555555</v>
      </c>
      <c r="S10" s="50">
        <f t="shared" si="0"/>
        <v>13.888888888888889</v>
      </c>
      <c r="T10" s="50">
        <f t="shared" si="0"/>
        <v>12.5</v>
      </c>
      <c r="U10" s="51">
        <f t="shared" ref="U10:U41" si="2">CONVERT(J10,"in","cm")</f>
        <v>0</v>
      </c>
      <c r="V10" s="50">
        <f t="shared" ref="V10:W41" si="3">CONVERT(K10,"F","C")</f>
        <v>17.222222222222221</v>
      </c>
      <c r="W10" s="14">
        <f t="shared" si="3"/>
        <v>10</v>
      </c>
    </row>
    <row r="11" spans="1:23" x14ac:dyDescent="0.25">
      <c r="B11" s="4">
        <v>3</v>
      </c>
      <c r="C11" s="33">
        <v>30.206</v>
      </c>
      <c r="D11" s="5">
        <v>60</v>
      </c>
      <c r="E11" s="4">
        <v>57</v>
      </c>
      <c r="F11" s="6">
        <v>54.5</v>
      </c>
      <c r="G11" s="5" t="s">
        <v>40</v>
      </c>
      <c r="H11" s="6">
        <v>1.5</v>
      </c>
      <c r="I11" s="6">
        <v>10</v>
      </c>
      <c r="J11" s="14"/>
      <c r="K11" s="4">
        <v>62.4</v>
      </c>
      <c r="L11" s="6">
        <v>53.6</v>
      </c>
      <c r="M11" s="5" t="s">
        <v>40</v>
      </c>
      <c r="N11" s="5">
        <v>1</v>
      </c>
      <c r="O11" s="11">
        <v>6</v>
      </c>
      <c r="P11" s="6" t="s">
        <v>42</v>
      </c>
      <c r="Q11" s="77">
        <v>1021.5041333588628</v>
      </c>
      <c r="R11" s="49">
        <f t="shared" si="1"/>
        <v>15.555555555555555</v>
      </c>
      <c r="S11" s="50">
        <f t="shared" si="0"/>
        <v>13.888888888888889</v>
      </c>
      <c r="T11" s="50">
        <f t="shared" si="0"/>
        <v>12.5</v>
      </c>
      <c r="U11" s="51">
        <f t="shared" si="2"/>
        <v>0</v>
      </c>
      <c r="V11" s="50">
        <f t="shared" si="3"/>
        <v>16.888888888888889</v>
      </c>
      <c r="W11" s="14">
        <f t="shared" si="3"/>
        <v>12</v>
      </c>
    </row>
    <row r="12" spans="1:23" x14ac:dyDescent="0.25">
      <c r="B12" s="4">
        <v>4</v>
      </c>
      <c r="C12" s="33">
        <v>30.13</v>
      </c>
      <c r="D12" s="34">
        <v>61</v>
      </c>
      <c r="E12" s="4">
        <v>60.3</v>
      </c>
      <c r="F12" s="6">
        <v>59</v>
      </c>
      <c r="G12" s="5" t="s">
        <v>39</v>
      </c>
      <c r="H12" s="6">
        <v>1</v>
      </c>
      <c r="I12" s="6">
        <v>10</v>
      </c>
      <c r="J12" s="14"/>
      <c r="K12" s="4">
        <v>74.400000000000006</v>
      </c>
      <c r="L12" s="6">
        <v>54</v>
      </c>
      <c r="M12" s="5" t="s">
        <v>60</v>
      </c>
      <c r="N12" s="5">
        <v>1.5</v>
      </c>
      <c r="O12" s="11">
        <v>6</v>
      </c>
      <c r="P12" s="6" t="s">
        <v>35</v>
      </c>
      <c r="Q12" s="77">
        <v>1018.9304779922035</v>
      </c>
      <c r="R12" s="49">
        <f t="shared" si="1"/>
        <v>16.111111111111111</v>
      </c>
      <c r="S12" s="50">
        <f t="shared" si="0"/>
        <v>15.72222222222222</v>
      </c>
      <c r="T12" s="50">
        <f t="shared" si="0"/>
        <v>15</v>
      </c>
      <c r="U12" s="51">
        <f t="shared" si="2"/>
        <v>0</v>
      </c>
      <c r="V12" s="50">
        <f t="shared" si="3"/>
        <v>23.555555555555557</v>
      </c>
      <c r="W12" s="14">
        <f t="shared" si="3"/>
        <v>12.222222222222221</v>
      </c>
    </row>
    <row r="13" spans="1:23" x14ac:dyDescent="0.25">
      <c r="B13" s="4">
        <v>5</v>
      </c>
      <c r="C13" s="33">
        <v>30.03</v>
      </c>
      <c r="D13" s="34">
        <v>63</v>
      </c>
      <c r="E13" s="4">
        <v>69.5</v>
      </c>
      <c r="F13" s="6">
        <v>65</v>
      </c>
      <c r="G13" s="5" t="s">
        <v>33</v>
      </c>
      <c r="H13" s="6">
        <v>1</v>
      </c>
      <c r="I13" s="6">
        <v>0</v>
      </c>
      <c r="J13" s="14"/>
      <c r="K13" s="4">
        <v>75</v>
      </c>
      <c r="L13" s="6">
        <v>57</v>
      </c>
      <c r="M13" s="5" t="s">
        <v>31</v>
      </c>
      <c r="N13" s="5">
        <v>1</v>
      </c>
      <c r="O13" s="11">
        <v>6</v>
      </c>
      <c r="P13" s="6" t="s">
        <v>35</v>
      </c>
      <c r="Q13" s="77">
        <v>1015.5440893518627</v>
      </c>
      <c r="R13" s="49">
        <f t="shared" si="1"/>
        <v>17.222222222222221</v>
      </c>
      <c r="S13" s="50">
        <f t="shared" si="0"/>
        <v>20.833333333333332</v>
      </c>
      <c r="T13" s="50">
        <f t="shared" si="0"/>
        <v>18.333333333333332</v>
      </c>
      <c r="U13" s="51">
        <f t="shared" si="2"/>
        <v>0</v>
      </c>
      <c r="V13" s="50">
        <f t="shared" si="3"/>
        <v>23.888888888888889</v>
      </c>
      <c r="W13" s="14">
        <f t="shared" si="3"/>
        <v>13.888888888888889</v>
      </c>
    </row>
    <row r="14" spans="1:23" x14ac:dyDescent="0.25">
      <c r="B14" s="4">
        <v>6</v>
      </c>
      <c r="C14" s="33">
        <v>30.11</v>
      </c>
      <c r="D14" s="5">
        <v>63</v>
      </c>
      <c r="E14" s="4">
        <v>63</v>
      </c>
      <c r="F14" s="6">
        <v>60.1</v>
      </c>
      <c r="G14" s="5" t="s">
        <v>33</v>
      </c>
      <c r="H14" s="6">
        <v>2</v>
      </c>
      <c r="I14" s="6">
        <v>10</v>
      </c>
      <c r="J14" s="14"/>
      <c r="K14" s="4">
        <v>67.5</v>
      </c>
      <c r="L14" s="6">
        <v>57.6</v>
      </c>
      <c r="M14" s="5" t="s">
        <v>34</v>
      </c>
      <c r="N14" s="5">
        <v>1</v>
      </c>
      <c r="O14" s="11">
        <v>6</v>
      </c>
      <c r="P14" s="6" t="s">
        <v>42</v>
      </c>
      <c r="Q14" s="77">
        <v>1018.2532002641352</v>
      </c>
      <c r="R14" s="49">
        <f t="shared" si="1"/>
        <v>17.222222222222221</v>
      </c>
      <c r="S14" s="50">
        <f t="shared" si="0"/>
        <v>17.222222222222221</v>
      </c>
      <c r="T14" s="50">
        <f t="shared" si="0"/>
        <v>15.611111111111111</v>
      </c>
      <c r="U14" s="51">
        <f t="shared" si="2"/>
        <v>0</v>
      </c>
      <c r="V14" s="50">
        <f t="shared" si="3"/>
        <v>19.722222222222221</v>
      </c>
      <c r="W14" s="14">
        <f t="shared" si="3"/>
        <v>14.222222222222223</v>
      </c>
    </row>
    <row r="15" spans="1:23" x14ac:dyDescent="0.25">
      <c r="B15" s="4">
        <v>7</v>
      </c>
      <c r="C15" s="33">
        <v>30.25</v>
      </c>
      <c r="D15" s="5">
        <v>63</v>
      </c>
      <c r="E15" s="4">
        <v>62.3</v>
      </c>
      <c r="F15" s="6">
        <v>59</v>
      </c>
      <c r="G15" s="5" t="s">
        <v>31</v>
      </c>
      <c r="H15" s="6">
        <v>2</v>
      </c>
      <c r="I15" s="6">
        <v>10</v>
      </c>
      <c r="J15" s="14"/>
      <c r="K15" s="4">
        <v>68.3</v>
      </c>
      <c r="L15" s="6">
        <v>58.2</v>
      </c>
      <c r="M15" s="5"/>
      <c r="N15" s="5">
        <v>0</v>
      </c>
      <c r="O15" s="11">
        <v>7</v>
      </c>
      <c r="P15" s="6" t="s">
        <v>42</v>
      </c>
      <c r="Q15" s="77">
        <v>1022.9941443606129</v>
      </c>
      <c r="R15" s="49">
        <f t="shared" si="1"/>
        <v>17.222222222222221</v>
      </c>
      <c r="S15" s="50">
        <f t="shared" si="0"/>
        <v>16.833333333333332</v>
      </c>
      <c r="T15" s="50">
        <f t="shared" si="0"/>
        <v>15</v>
      </c>
      <c r="U15" s="51">
        <f t="shared" si="2"/>
        <v>0</v>
      </c>
      <c r="V15" s="50">
        <f t="shared" si="3"/>
        <v>20.166666666666664</v>
      </c>
      <c r="W15" s="14">
        <f t="shared" si="3"/>
        <v>14.555555555555557</v>
      </c>
    </row>
    <row r="16" spans="1:23" x14ac:dyDescent="0.25">
      <c r="B16" s="4">
        <v>8</v>
      </c>
      <c r="C16" s="33">
        <v>30.15</v>
      </c>
      <c r="D16" s="5">
        <v>63</v>
      </c>
      <c r="E16" s="4">
        <v>64.5</v>
      </c>
      <c r="F16" s="6">
        <v>61.5</v>
      </c>
      <c r="G16" s="5" t="s">
        <v>31</v>
      </c>
      <c r="H16" s="6">
        <v>2</v>
      </c>
      <c r="I16" s="6">
        <v>0</v>
      </c>
      <c r="J16" s="14"/>
      <c r="K16" s="4">
        <v>71.400000000000006</v>
      </c>
      <c r="L16" s="6">
        <v>57</v>
      </c>
      <c r="M16" s="5" t="s">
        <v>34</v>
      </c>
      <c r="N16" s="5">
        <v>2</v>
      </c>
      <c r="O16" s="11">
        <v>8</v>
      </c>
      <c r="P16" s="6" t="s">
        <v>35</v>
      </c>
      <c r="Q16" s="77">
        <v>1019.6077557202717</v>
      </c>
      <c r="R16" s="49">
        <f t="shared" si="1"/>
        <v>17.222222222222221</v>
      </c>
      <c r="S16" s="50">
        <f t="shared" si="0"/>
        <v>18.055555555555554</v>
      </c>
      <c r="T16" s="50">
        <f t="shared" si="0"/>
        <v>16.388888888888889</v>
      </c>
      <c r="U16" s="51">
        <f t="shared" si="2"/>
        <v>0</v>
      </c>
      <c r="V16" s="50">
        <f t="shared" si="3"/>
        <v>21.888888888888893</v>
      </c>
      <c r="W16" s="14">
        <f t="shared" si="3"/>
        <v>13.888888888888889</v>
      </c>
    </row>
    <row r="17" spans="2:23" x14ac:dyDescent="0.25">
      <c r="B17" s="4">
        <v>9</v>
      </c>
      <c r="C17" s="33">
        <v>30.37</v>
      </c>
      <c r="D17" s="5">
        <v>64</v>
      </c>
      <c r="E17" s="4">
        <v>65.099999999999994</v>
      </c>
      <c r="F17" s="6">
        <v>61</v>
      </c>
      <c r="G17" s="5" t="s">
        <v>34</v>
      </c>
      <c r="H17" s="6">
        <v>1</v>
      </c>
      <c r="I17" s="6">
        <v>9</v>
      </c>
      <c r="J17" s="14"/>
      <c r="K17" s="4">
        <v>71</v>
      </c>
      <c r="L17" s="6">
        <v>51.8</v>
      </c>
      <c r="M17" s="5" t="s">
        <v>60</v>
      </c>
      <c r="N17" s="5">
        <v>0.5</v>
      </c>
      <c r="O17" s="11">
        <v>8</v>
      </c>
      <c r="P17" s="6" t="s">
        <v>35</v>
      </c>
      <c r="Q17" s="77">
        <v>1027.0578107290221</v>
      </c>
      <c r="R17" s="49">
        <f t="shared" si="1"/>
        <v>17.777777777777779</v>
      </c>
      <c r="S17" s="50">
        <f t="shared" si="0"/>
        <v>18.388888888888886</v>
      </c>
      <c r="T17" s="50">
        <f t="shared" si="0"/>
        <v>16.111111111111111</v>
      </c>
      <c r="U17" s="51">
        <f t="shared" si="2"/>
        <v>0</v>
      </c>
      <c r="V17" s="50">
        <f t="shared" si="3"/>
        <v>21.666666666666668</v>
      </c>
      <c r="W17" s="14">
        <f t="shared" si="3"/>
        <v>10.999999999999998</v>
      </c>
    </row>
    <row r="18" spans="2:23" x14ac:dyDescent="0.25">
      <c r="B18" s="4">
        <v>10</v>
      </c>
      <c r="C18" s="33">
        <v>30.46</v>
      </c>
      <c r="D18" s="5">
        <v>64</v>
      </c>
      <c r="E18" s="4">
        <v>65.5</v>
      </c>
      <c r="F18" s="6">
        <v>59</v>
      </c>
      <c r="G18" s="5" t="s">
        <v>40</v>
      </c>
      <c r="H18" s="6">
        <v>1.5</v>
      </c>
      <c r="I18" s="6">
        <v>0</v>
      </c>
      <c r="J18" s="14"/>
      <c r="K18" s="4">
        <v>73</v>
      </c>
      <c r="L18" s="6">
        <v>46.6</v>
      </c>
      <c r="M18" s="5" t="s">
        <v>60</v>
      </c>
      <c r="N18" s="5">
        <v>1.5</v>
      </c>
      <c r="O18" s="11">
        <v>5</v>
      </c>
      <c r="P18" s="6" t="s">
        <v>44</v>
      </c>
      <c r="Q18" s="77">
        <v>1030.1055605053289</v>
      </c>
      <c r="R18" s="49">
        <f t="shared" si="1"/>
        <v>17.777777777777779</v>
      </c>
      <c r="S18" s="50">
        <f t="shared" si="0"/>
        <v>18.611111111111111</v>
      </c>
      <c r="T18" s="50">
        <f t="shared" si="0"/>
        <v>15</v>
      </c>
      <c r="U18" s="51">
        <f t="shared" si="2"/>
        <v>0</v>
      </c>
      <c r="V18" s="50">
        <f t="shared" si="3"/>
        <v>22.777777777777779</v>
      </c>
      <c r="W18" s="14">
        <f t="shared" si="3"/>
        <v>8.1111111111111125</v>
      </c>
    </row>
    <row r="19" spans="2:23" x14ac:dyDescent="0.25">
      <c r="B19" s="4">
        <v>11</v>
      </c>
      <c r="C19" s="33">
        <v>30.37</v>
      </c>
      <c r="D19" s="5">
        <v>64</v>
      </c>
      <c r="E19" s="4">
        <v>72</v>
      </c>
      <c r="F19" s="6">
        <v>64.099999999999994</v>
      </c>
      <c r="G19" s="5" t="s">
        <v>40</v>
      </c>
      <c r="H19" s="6">
        <v>1.5</v>
      </c>
      <c r="I19" s="6">
        <v>0</v>
      </c>
      <c r="J19" s="14"/>
      <c r="K19" s="4">
        <v>82</v>
      </c>
      <c r="L19" s="6">
        <v>56.9</v>
      </c>
      <c r="M19" s="5" t="s">
        <v>60</v>
      </c>
      <c r="N19" s="5">
        <v>2</v>
      </c>
      <c r="O19" s="11">
        <v>5</v>
      </c>
      <c r="P19" s="6" t="s">
        <v>44</v>
      </c>
      <c r="Q19" s="77">
        <v>1027.0578107290221</v>
      </c>
      <c r="R19" s="49">
        <f t="shared" si="1"/>
        <v>17.777777777777779</v>
      </c>
      <c r="S19" s="50">
        <f t="shared" si="0"/>
        <v>22.222222222222221</v>
      </c>
      <c r="T19" s="50">
        <f t="shared" si="0"/>
        <v>17.833333333333329</v>
      </c>
      <c r="U19" s="51">
        <f t="shared" si="2"/>
        <v>0</v>
      </c>
      <c r="V19" s="50">
        <f t="shared" si="3"/>
        <v>27.777777777777779</v>
      </c>
      <c r="W19" s="14">
        <f t="shared" si="3"/>
        <v>13.833333333333332</v>
      </c>
    </row>
    <row r="20" spans="2:23" x14ac:dyDescent="0.25">
      <c r="B20" s="4">
        <v>12</v>
      </c>
      <c r="C20" s="33">
        <v>30.18</v>
      </c>
      <c r="D20" s="5">
        <v>67</v>
      </c>
      <c r="E20" s="4">
        <v>72</v>
      </c>
      <c r="F20" s="6">
        <v>64</v>
      </c>
      <c r="G20" s="5" t="s">
        <v>31</v>
      </c>
      <c r="H20" s="6">
        <v>1</v>
      </c>
      <c r="I20" s="6">
        <v>0</v>
      </c>
      <c r="J20" s="14"/>
      <c r="K20" s="4">
        <v>86.1</v>
      </c>
      <c r="L20" s="6">
        <v>56.7</v>
      </c>
      <c r="M20" s="5" t="s">
        <v>60</v>
      </c>
      <c r="N20" s="5">
        <v>1</v>
      </c>
      <c r="O20" s="11">
        <v>4</v>
      </c>
      <c r="P20" s="6" t="s">
        <v>44</v>
      </c>
      <c r="Q20" s="77">
        <v>1020.623672312374</v>
      </c>
      <c r="R20" s="49">
        <f t="shared" si="1"/>
        <v>19.444444444444443</v>
      </c>
      <c r="S20" s="50">
        <f t="shared" si="0"/>
        <v>22.222222222222221</v>
      </c>
      <c r="T20" s="50">
        <f t="shared" si="0"/>
        <v>17.777777777777779</v>
      </c>
      <c r="U20" s="51">
        <f t="shared" si="2"/>
        <v>0</v>
      </c>
      <c r="V20" s="50">
        <f t="shared" si="3"/>
        <v>30.05555555555555</v>
      </c>
      <c r="W20" s="14">
        <f t="shared" si="3"/>
        <v>13.722222222222223</v>
      </c>
    </row>
    <row r="21" spans="2:23" x14ac:dyDescent="0.25">
      <c r="B21" s="4">
        <v>13</v>
      </c>
      <c r="C21" s="33">
        <v>30.17</v>
      </c>
      <c r="D21" s="5">
        <v>66</v>
      </c>
      <c r="E21" s="4">
        <v>63</v>
      </c>
      <c r="F21" s="6">
        <v>61.1</v>
      </c>
      <c r="G21" s="5" t="s">
        <v>60</v>
      </c>
      <c r="H21" s="6">
        <v>2</v>
      </c>
      <c r="I21" s="6">
        <v>10</v>
      </c>
      <c r="J21" s="14"/>
      <c r="K21" s="4">
        <v>70.7</v>
      </c>
      <c r="L21" s="6">
        <v>56.4</v>
      </c>
      <c r="M21" s="5" t="s">
        <v>60</v>
      </c>
      <c r="N21" s="5">
        <v>0.5</v>
      </c>
      <c r="O21" s="11">
        <v>6</v>
      </c>
      <c r="P21" s="6" t="s">
        <v>84</v>
      </c>
      <c r="Q21" s="77">
        <v>1020.2850334483398</v>
      </c>
      <c r="R21" s="49">
        <f t="shared" si="1"/>
        <v>18.888888888888889</v>
      </c>
      <c r="S21" s="50">
        <f t="shared" si="0"/>
        <v>17.222222222222221</v>
      </c>
      <c r="T21" s="50">
        <f t="shared" si="0"/>
        <v>16.166666666666668</v>
      </c>
      <c r="U21" s="51">
        <f t="shared" si="2"/>
        <v>0</v>
      </c>
      <c r="V21" s="50">
        <f t="shared" si="3"/>
        <v>21.5</v>
      </c>
      <c r="W21" s="14">
        <f t="shared" si="3"/>
        <v>13.555555555555554</v>
      </c>
    </row>
    <row r="22" spans="2:23" x14ac:dyDescent="0.25">
      <c r="B22" s="4">
        <v>14</v>
      </c>
      <c r="C22" s="33">
        <v>30.4</v>
      </c>
      <c r="D22" s="5">
        <v>65</v>
      </c>
      <c r="E22" s="4">
        <v>65</v>
      </c>
      <c r="F22" s="6">
        <v>59.8</v>
      </c>
      <c r="G22" s="5" t="s">
        <v>60</v>
      </c>
      <c r="H22" s="6">
        <v>1.5</v>
      </c>
      <c r="I22" s="6">
        <v>0</v>
      </c>
      <c r="J22" s="14"/>
      <c r="K22" s="4">
        <v>69</v>
      </c>
      <c r="L22" s="6">
        <v>49.7</v>
      </c>
      <c r="M22" s="5" t="s">
        <v>57</v>
      </c>
      <c r="N22" s="5">
        <v>0.5</v>
      </c>
      <c r="O22" s="11">
        <v>6</v>
      </c>
      <c r="P22" s="6" t="s">
        <v>44</v>
      </c>
      <c r="Q22" s="77">
        <v>1028.0737273211241</v>
      </c>
      <c r="R22" s="49">
        <f t="shared" si="1"/>
        <v>18.333333333333332</v>
      </c>
      <c r="S22" s="50">
        <f t="shared" si="0"/>
        <v>18.333333333333332</v>
      </c>
      <c r="T22" s="50">
        <f t="shared" si="0"/>
        <v>15.444444444444443</v>
      </c>
      <c r="U22" s="51">
        <f t="shared" si="2"/>
        <v>0</v>
      </c>
      <c r="V22" s="50">
        <f t="shared" si="3"/>
        <v>20.555555555555554</v>
      </c>
      <c r="W22" s="14">
        <f t="shared" si="3"/>
        <v>9.8333333333333339</v>
      </c>
    </row>
    <row r="23" spans="2:23" x14ac:dyDescent="0.25">
      <c r="B23" s="4">
        <v>15</v>
      </c>
      <c r="C23" s="33">
        <v>30.39</v>
      </c>
      <c r="D23" s="5">
        <v>65</v>
      </c>
      <c r="E23" s="4">
        <v>70</v>
      </c>
      <c r="F23" s="6">
        <v>64</v>
      </c>
      <c r="G23" s="5" t="s">
        <v>60</v>
      </c>
      <c r="H23" s="6">
        <v>1</v>
      </c>
      <c r="I23" s="6">
        <v>0</v>
      </c>
      <c r="J23" s="14"/>
      <c r="K23" s="4">
        <v>77.5</v>
      </c>
      <c r="L23" s="6">
        <v>51.8</v>
      </c>
      <c r="M23" s="5" t="s">
        <v>60</v>
      </c>
      <c r="N23" s="5">
        <v>0.5</v>
      </c>
      <c r="O23" s="11">
        <v>5</v>
      </c>
      <c r="P23" s="6" t="s">
        <v>44</v>
      </c>
      <c r="Q23" s="77">
        <v>1027.7350884570899</v>
      </c>
      <c r="R23" s="49">
        <f t="shared" si="1"/>
        <v>18.333333333333332</v>
      </c>
      <c r="S23" s="50">
        <f t="shared" si="0"/>
        <v>21.111111111111111</v>
      </c>
      <c r="T23" s="50">
        <f t="shared" si="0"/>
        <v>17.777777777777779</v>
      </c>
      <c r="U23" s="51">
        <f t="shared" si="2"/>
        <v>0</v>
      </c>
      <c r="V23" s="50">
        <f t="shared" si="3"/>
        <v>25.277777777777779</v>
      </c>
      <c r="W23" s="14">
        <f t="shared" si="3"/>
        <v>10.999999999999998</v>
      </c>
    </row>
    <row r="24" spans="2:23" x14ac:dyDescent="0.25">
      <c r="B24" s="4">
        <v>16</v>
      </c>
      <c r="C24" s="33">
        <v>30.303999999999998</v>
      </c>
      <c r="D24" s="5">
        <v>65</v>
      </c>
      <c r="E24" s="4">
        <v>66</v>
      </c>
      <c r="F24" s="6">
        <v>63.7</v>
      </c>
      <c r="G24" s="5" t="s">
        <v>31</v>
      </c>
      <c r="H24" s="6">
        <v>1.5</v>
      </c>
      <c r="I24" s="6">
        <v>0</v>
      </c>
      <c r="J24" s="14"/>
      <c r="K24" s="4">
        <v>77.3</v>
      </c>
      <c r="L24" s="6">
        <v>51.1</v>
      </c>
      <c r="M24" s="5" t="s">
        <v>60</v>
      </c>
      <c r="N24" s="5">
        <v>1.5</v>
      </c>
      <c r="O24" s="11">
        <v>5</v>
      </c>
      <c r="P24" s="6" t="s">
        <v>44</v>
      </c>
      <c r="Q24" s="77">
        <v>1024.8227942263968</v>
      </c>
      <c r="R24" s="49">
        <f t="shared" si="1"/>
        <v>18.333333333333332</v>
      </c>
      <c r="S24" s="50">
        <f t="shared" si="0"/>
        <v>18.888888888888889</v>
      </c>
      <c r="T24" s="50">
        <f t="shared" si="0"/>
        <v>17.611111111111111</v>
      </c>
      <c r="U24" s="51">
        <f t="shared" si="2"/>
        <v>0</v>
      </c>
      <c r="V24" s="50">
        <f t="shared" si="3"/>
        <v>25.166666666666664</v>
      </c>
      <c r="W24" s="14">
        <f t="shared" si="3"/>
        <v>10.611111111111112</v>
      </c>
    </row>
    <row r="25" spans="2:23" x14ac:dyDescent="0.25">
      <c r="B25" s="4">
        <v>17</v>
      </c>
      <c r="C25" s="33">
        <v>30.14</v>
      </c>
      <c r="D25" s="5">
        <v>67</v>
      </c>
      <c r="E25" s="4">
        <v>77</v>
      </c>
      <c r="F25" s="6">
        <v>70</v>
      </c>
      <c r="G25" s="5" t="s">
        <v>40</v>
      </c>
      <c r="H25" s="6">
        <v>1.5</v>
      </c>
      <c r="I25" s="6">
        <v>0</v>
      </c>
      <c r="J25" s="14"/>
      <c r="K25" s="4">
        <v>85.5</v>
      </c>
      <c r="L25" s="6">
        <v>57.3</v>
      </c>
      <c r="M25" s="5"/>
      <c r="N25" s="5">
        <v>0</v>
      </c>
      <c r="O25" s="11">
        <v>6</v>
      </c>
      <c r="P25" s="6" t="s">
        <v>44</v>
      </c>
      <c r="Q25" s="77">
        <v>1019.2691168562376</v>
      </c>
      <c r="R25" s="49">
        <f t="shared" si="1"/>
        <v>19.444444444444443</v>
      </c>
      <c r="S25" s="50">
        <f t="shared" si="1"/>
        <v>25</v>
      </c>
      <c r="T25" s="50">
        <f t="shared" si="1"/>
        <v>21.111111111111111</v>
      </c>
      <c r="U25" s="51">
        <f t="shared" si="2"/>
        <v>0</v>
      </c>
      <c r="V25" s="50">
        <f t="shared" si="3"/>
        <v>29.722222222222221</v>
      </c>
      <c r="W25" s="14">
        <f t="shared" si="3"/>
        <v>14.055555555555554</v>
      </c>
    </row>
    <row r="26" spans="2:23" x14ac:dyDescent="0.25">
      <c r="B26" s="4">
        <v>18</v>
      </c>
      <c r="C26" s="33">
        <v>30.088000000000001</v>
      </c>
      <c r="D26" s="5">
        <v>68</v>
      </c>
      <c r="E26" s="4">
        <v>75</v>
      </c>
      <c r="F26" s="6">
        <v>69.5</v>
      </c>
      <c r="G26" s="5" t="s">
        <v>31</v>
      </c>
      <c r="H26" s="6">
        <v>1</v>
      </c>
      <c r="I26" s="6">
        <v>0</v>
      </c>
      <c r="J26" s="14"/>
      <c r="K26" s="4">
        <v>82.8</v>
      </c>
      <c r="L26" s="6">
        <v>61.3</v>
      </c>
      <c r="M26" s="5" t="s">
        <v>60</v>
      </c>
      <c r="N26" s="5">
        <v>0.5</v>
      </c>
      <c r="O26" s="11">
        <v>6</v>
      </c>
      <c r="P26" s="6" t="s">
        <v>44</v>
      </c>
      <c r="Q26" s="77">
        <v>1017.5081947632606</v>
      </c>
      <c r="R26" s="49">
        <f t="shared" si="1"/>
        <v>20</v>
      </c>
      <c r="S26" s="50">
        <f t="shared" si="1"/>
        <v>23.888888888888889</v>
      </c>
      <c r="T26" s="50">
        <f t="shared" si="1"/>
        <v>20.833333333333332</v>
      </c>
      <c r="U26" s="51">
        <f t="shared" si="2"/>
        <v>0</v>
      </c>
      <c r="V26" s="50">
        <f t="shared" si="3"/>
        <v>28.222222222222221</v>
      </c>
      <c r="W26" s="14">
        <f t="shared" si="3"/>
        <v>16.277777777777775</v>
      </c>
    </row>
    <row r="27" spans="2:23" x14ac:dyDescent="0.25">
      <c r="B27" s="4">
        <v>19</v>
      </c>
      <c r="C27" s="33">
        <v>30.085999999999999</v>
      </c>
      <c r="D27" s="5">
        <v>68</v>
      </c>
      <c r="E27" s="4">
        <v>77</v>
      </c>
      <c r="F27" s="6">
        <v>69.5</v>
      </c>
      <c r="G27" s="5" t="s">
        <v>60</v>
      </c>
      <c r="H27" s="6">
        <v>1</v>
      </c>
      <c r="I27" s="6">
        <v>0</v>
      </c>
      <c r="J27" s="14"/>
      <c r="K27" s="4">
        <v>83.3</v>
      </c>
      <c r="L27" s="6">
        <v>62.1</v>
      </c>
      <c r="M27" s="5" t="s">
        <v>60</v>
      </c>
      <c r="N27" s="5">
        <v>2</v>
      </c>
      <c r="O27" s="11">
        <v>7</v>
      </c>
      <c r="P27" s="6" t="s">
        <v>44</v>
      </c>
      <c r="Q27" s="77">
        <v>1017.4404669904536</v>
      </c>
      <c r="R27" s="49">
        <f t="shared" si="1"/>
        <v>20</v>
      </c>
      <c r="S27" s="50">
        <f t="shared" si="1"/>
        <v>25</v>
      </c>
      <c r="T27" s="50">
        <f t="shared" si="1"/>
        <v>20.833333333333332</v>
      </c>
      <c r="U27" s="51">
        <f t="shared" si="2"/>
        <v>0</v>
      </c>
      <c r="V27" s="50">
        <f t="shared" si="3"/>
        <v>28.499999999999996</v>
      </c>
      <c r="W27" s="14">
        <f t="shared" si="3"/>
        <v>16.722222222222221</v>
      </c>
    </row>
    <row r="28" spans="2:23" x14ac:dyDescent="0.25">
      <c r="B28" s="4">
        <v>20</v>
      </c>
      <c r="C28" s="33">
        <v>30.16</v>
      </c>
      <c r="D28" s="5">
        <v>67</v>
      </c>
      <c r="E28" s="4">
        <v>62</v>
      </c>
      <c r="F28" s="6">
        <v>61</v>
      </c>
      <c r="G28" s="5" t="s">
        <v>60</v>
      </c>
      <c r="H28" s="6">
        <v>2</v>
      </c>
      <c r="I28" s="6">
        <v>10</v>
      </c>
      <c r="J28" s="14"/>
      <c r="K28" s="4">
        <v>69.5</v>
      </c>
      <c r="L28" s="6">
        <v>58</v>
      </c>
      <c r="M28" s="5" t="s">
        <v>60</v>
      </c>
      <c r="N28" s="5">
        <v>2</v>
      </c>
      <c r="O28" s="11">
        <v>8</v>
      </c>
      <c r="P28" s="6" t="s">
        <v>35</v>
      </c>
      <c r="Q28" s="77">
        <v>1019.9463945843059</v>
      </c>
      <c r="R28" s="49">
        <f t="shared" si="1"/>
        <v>19.444444444444443</v>
      </c>
      <c r="S28" s="50">
        <f t="shared" si="1"/>
        <v>16.666666666666668</v>
      </c>
      <c r="T28" s="50">
        <f t="shared" si="1"/>
        <v>16.111111111111111</v>
      </c>
      <c r="U28" s="51">
        <f t="shared" si="2"/>
        <v>0</v>
      </c>
      <c r="V28" s="50">
        <f t="shared" si="3"/>
        <v>20.833333333333332</v>
      </c>
      <c r="W28" s="14">
        <f t="shared" si="3"/>
        <v>14.444444444444445</v>
      </c>
    </row>
    <row r="29" spans="2:23" x14ac:dyDescent="0.25">
      <c r="B29" s="4">
        <v>21</v>
      </c>
      <c r="C29" s="33">
        <v>30.08</v>
      </c>
      <c r="D29" s="5">
        <v>67</v>
      </c>
      <c r="E29" s="4">
        <v>67</v>
      </c>
      <c r="F29" s="6">
        <v>64</v>
      </c>
      <c r="G29" s="5" t="s">
        <v>60</v>
      </c>
      <c r="H29" s="6">
        <v>3</v>
      </c>
      <c r="I29" s="6">
        <v>0</v>
      </c>
      <c r="J29" s="14"/>
      <c r="K29" s="4">
        <v>79.599999999999994</v>
      </c>
      <c r="L29" s="6">
        <v>59</v>
      </c>
      <c r="M29" s="5" t="s">
        <v>60</v>
      </c>
      <c r="N29" s="5">
        <v>2</v>
      </c>
      <c r="O29" s="11">
        <v>7</v>
      </c>
      <c r="P29" s="6" t="s">
        <v>44</v>
      </c>
      <c r="Q29" s="77">
        <v>1017.237283672033</v>
      </c>
      <c r="R29" s="49">
        <f t="shared" si="1"/>
        <v>19.444444444444443</v>
      </c>
      <c r="S29" s="50">
        <f t="shared" si="1"/>
        <v>19.444444444444443</v>
      </c>
      <c r="T29" s="50">
        <f t="shared" si="1"/>
        <v>17.777777777777779</v>
      </c>
      <c r="U29" s="51">
        <f t="shared" si="2"/>
        <v>0</v>
      </c>
      <c r="V29" s="50">
        <f t="shared" si="3"/>
        <v>26.444444444444439</v>
      </c>
      <c r="W29" s="14">
        <f t="shared" si="3"/>
        <v>15</v>
      </c>
    </row>
    <row r="30" spans="2:23" x14ac:dyDescent="0.25">
      <c r="B30" s="4">
        <v>22</v>
      </c>
      <c r="C30" s="33">
        <v>30.026</v>
      </c>
      <c r="D30" s="5">
        <v>68</v>
      </c>
      <c r="E30" s="4">
        <v>71</v>
      </c>
      <c r="F30" s="6">
        <v>66</v>
      </c>
      <c r="G30" s="5" t="s">
        <v>57</v>
      </c>
      <c r="H30" s="6">
        <v>1.5</v>
      </c>
      <c r="I30" s="6">
        <v>0</v>
      </c>
      <c r="J30" s="14"/>
      <c r="K30" s="4">
        <v>74</v>
      </c>
      <c r="L30" s="6">
        <v>60</v>
      </c>
      <c r="M30" s="5" t="s">
        <v>34</v>
      </c>
      <c r="N30" s="5">
        <v>1</v>
      </c>
      <c r="O30" s="11">
        <v>6</v>
      </c>
      <c r="P30" s="6" t="s">
        <v>85</v>
      </c>
      <c r="Q30" s="77">
        <v>1015.408633806249</v>
      </c>
      <c r="R30" s="49">
        <f t="shared" si="1"/>
        <v>20</v>
      </c>
      <c r="S30" s="50">
        <f t="shared" si="1"/>
        <v>21.666666666666668</v>
      </c>
      <c r="T30" s="50">
        <f t="shared" si="1"/>
        <v>18.888888888888889</v>
      </c>
      <c r="U30" s="51">
        <f t="shared" si="2"/>
        <v>0</v>
      </c>
      <c r="V30" s="50">
        <f t="shared" si="3"/>
        <v>23.333333333333332</v>
      </c>
      <c r="W30" s="14">
        <f t="shared" si="3"/>
        <v>15.555555555555555</v>
      </c>
    </row>
    <row r="31" spans="2:23" x14ac:dyDescent="0.25">
      <c r="B31" s="4">
        <v>23</v>
      </c>
      <c r="C31" s="33">
        <v>30.193999999999999</v>
      </c>
      <c r="D31" s="5">
        <v>68</v>
      </c>
      <c r="E31" s="4">
        <v>64</v>
      </c>
      <c r="F31" s="6">
        <v>62.5</v>
      </c>
      <c r="G31" s="5" t="s">
        <v>57</v>
      </c>
      <c r="H31" s="6">
        <v>1</v>
      </c>
      <c r="I31" s="6">
        <v>10</v>
      </c>
      <c r="J31" s="14">
        <v>0.04</v>
      </c>
      <c r="K31" s="4">
        <v>69</v>
      </c>
      <c r="L31" s="6">
        <v>57.4</v>
      </c>
      <c r="M31" s="5" t="s">
        <v>33</v>
      </c>
      <c r="N31" s="5">
        <v>0.5</v>
      </c>
      <c r="O31" s="11">
        <v>7</v>
      </c>
      <c r="P31" s="6" t="s">
        <v>86</v>
      </c>
      <c r="Q31" s="77">
        <v>1021.0977667220218</v>
      </c>
      <c r="R31" s="49">
        <f t="shared" si="1"/>
        <v>20</v>
      </c>
      <c r="S31" s="50">
        <f t="shared" si="1"/>
        <v>17.777777777777779</v>
      </c>
      <c r="T31" s="50">
        <f t="shared" si="1"/>
        <v>16.944444444444443</v>
      </c>
      <c r="U31" s="51">
        <f t="shared" si="2"/>
        <v>0.1016</v>
      </c>
      <c r="V31" s="50">
        <f t="shared" si="3"/>
        <v>20.555555555555554</v>
      </c>
      <c r="W31" s="14">
        <f t="shared" si="3"/>
        <v>14.111111111111111</v>
      </c>
    </row>
    <row r="32" spans="2:23" x14ac:dyDescent="0.25">
      <c r="B32" s="4">
        <v>24</v>
      </c>
      <c r="C32" s="33">
        <v>30.12</v>
      </c>
      <c r="D32" s="5">
        <v>66</v>
      </c>
      <c r="E32" s="4">
        <v>63</v>
      </c>
      <c r="F32" s="6">
        <v>61</v>
      </c>
      <c r="G32" s="5" t="s">
        <v>57</v>
      </c>
      <c r="H32" s="6">
        <v>1.5</v>
      </c>
      <c r="I32" s="6">
        <v>8</v>
      </c>
      <c r="J32" s="14"/>
      <c r="K32" s="4">
        <v>72</v>
      </c>
      <c r="L32" s="6">
        <v>52</v>
      </c>
      <c r="M32" s="5" t="s">
        <v>33</v>
      </c>
      <c r="N32" s="5">
        <v>1</v>
      </c>
      <c r="O32" s="11">
        <v>7</v>
      </c>
      <c r="P32" s="6" t="s">
        <v>35</v>
      </c>
      <c r="Q32" s="77">
        <v>1018.5918391281696</v>
      </c>
      <c r="R32" s="49">
        <f t="shared" si="1"/>
        <v>18.888888888888889</v>
      </c>
      <c r="S32" s="50">
        <f t="shared" si="1"/>
        <v>17.222222222222221</v>
      </c>
      <c r="T32" s="50">
        <f t="shared" si="1"/>
        <v>16.111111111111111</v>
      </c>
      <c r="U32" s="51">
        <f t="shared" si="2"/>
        <v>0</v>
      </c>
      <c r="V32" s="50">
        <f t="shared" si="3"/>
        <v>22.222222222222221</v>
      </c>
      <c r="W32" s="14">
        <f t="shared" si="3"/>
        <v>11.111111111111111</v>
      </c>
    </row>
    <row r="33" spans="2:23" x14ac:dyDescent="0.25">
      <c r="B33" s="4">
        <v>25</v>
      </c>
      <c r="C33" s="33">
        <v>30.04</v>
      </c>
      <c r="D33" s="5">
        <v>67</v>
      </c>
      <c r="E33" s="4">
        <v>70</v>
      </c>
      <c r="F33" s="6">
        <v>63</v>
      </c>
      <c r="G33" s="5" t="s">
        <v>33</v>
      </c>
      <c r="H33" s="6">
        <v>1</v>
      </c>
      <c r="I33" s="6">
        <v>2</v>
      </c>
      <c r="J33" s="14"/>
      <c r="K33" s="4">
        <v>72</v>
      </c>
      <c r="L33" s="6">
        <v>55</v>
      </c>
      <c r="M33" s="5"/>
      <c r="N33" s="5">
        <v>0</v>
      </c>
      <c r="O33" s="11">
        <v>6</v>
      </c>
      <c r="P33" s="6" t="s">
        <v>35</v>
      </c>
      <c r="Q33" s="77">
        <v>1015.8827282158966</v>
      </c>
      <c r="R33" s="49">
        <f t="shared" si="1"/>
        <v>19.444444444444443</v>
      </c>
      <c r="S33" s="50">
        <f t="shared" si="1"/>
        <v>21.111111111111111</v>
      </c>
      <c r="T33" s="50">
        <f t="shared" si="1"/>
        <v>17.222222222222221</v>
      </c>
      <c r="U33" s="51">
        <f t="shared" si="2"/>
        <v>0</v>
      </c>
      <c r="V33" s="50">
        <f t="shared" si="3"/>
        <v>22.222222222222221</v>
      </c>
      <c r="W33" s="14">
        <f t="shared" si="3"/>
        <v>12.777777777777777</v>
      </c>
    </row>
    <row r="34" spans="2:23" x14ac:dyDescent="0.25">
      <c r="B34" s="4">
        <v>26</v>
      </c>
      <c r="C34" s="33">
        <v>29.91</v>
      </c>
      <c r="D34" s="5">
        <v>66</v>
      </c>
      <c r="E34" s="4">
        <v>61.8</v>
      </c>
      <c r="F34" s="6">
        <v>61.5</v>
      </c>
      <c r="G34" s="5" t="s">
        <v>31</v>
      </c>
      <c r="H34" s="6">
        <v>1.5</v>
      </c>
      <c r="I34" s="6">
        <v>10</v>
      </c>
      <c r="J34" s="14">
        <v>0.04</v>
      </c>
      <c r="K34" s="4">
        <v>73.099999999999994</v>
      </c>
      <c r="L34" s="6">
        <v>58</v>
      </c>
      <c r="M34" s="5" t="s">
        <v>34</v>
      </c>
      <c r="N34" s="5">
        <v>1.5</v>
      </c>
      <c r="O34" s="11">
        <v>8</v>
      </c>
      <c r="P34" s="6" t="s">
        <v>35</v>
      </c>
      <c r="Q34" s="77">
        <v>1012.4963395755558</v>
      </c>
      <c r="R34" s="49">
        <f t="shared" si="1"/>
        <v>18.888888888888889</v>
      </c>
      <c r="S34" s="50">
        <f t="shared" si="1"/>
        <v>16.555555555555554</v>
      </c>
      <c r="T34" s="50">
        <f t="shared" si="1"/>
        <v>16.388888888888889</v>
      </c>
      <c r="U34" s="51">
        <f t="shared" si="2"/>
        <v>0.1016</v>
      </c>
      <c r="V34" s="50">
        <f t="shared" si="3"/>
        <v>22.833333333333329</v>
      </c>
      <c r="W34" s="14">
        <f t="shared" si="3"/>
        <v>14.444444444444445</v>
      </c>
    </row>
    <row r="35" spans="2:23" x14ac:dyDescent="0.25">
      <c r="B35" s="4">
        <v>27</v>
      </c>
      <c r="C35" s="33">
        <v>30.024000000000001</v>
      </c>
      <c r="D35" s="5">
        <v>67</v>
      </c>
      <c r="E35" s="4">
        <v>67</v>
      </c>
      <c r="F35" s="6">
        <v>62</v>
      </c>
      <c r="G35" s="5" t="s">
        <v>33</v>
      </c>
      <c r="H35" s="6">
        <v>1.5</v>
      </c>
      <c r="I35" s="6">
        <v>5</v>
      </c>
      <c r="J35" s="14"/>
      <c r="K35" s="4">
        <v>72.400000000000006</v>
      </c>
      <c r="L35" s="6">
        <v>53</v>
      </c>
      <c r="M35" s="5" t="s">
        <v>40</v>
      </c>
      <c r="N35" s="5">
        <v>0.5</v>
      </c>
      <c r="O35" s="11">
        <v>6</v>
      </c>
      <c r="P35" s="6" t="s">
        <v>35</v>
      </c>
      <c r="Q35" s="77">
        <v>1015.340906033442</v>
      </c>
      <c r="R35" s="49">
        <f t="shared" si="1"/>
        <v>19.444444444444443</v>
      </c>
      <c r="S35" s="50">
        <f t="shared" si="1"/>
        <v>19.444444444444443</v>
      </c>
      <c r="T35" s="50">
        <f t="shared" si="1"/>
        <v>16.666666666666668</v>
      </c>
      <c r="U35" s="51">
        <f t="shared" si="2"/>
        <v>0</v>
      </c>
      <c r="V35" s="50">
        <f t="shared" si="3"/>
        <v>22.444444444444446</v>
      </c>
      <c r="W35" s="14">
        <f t="shared" si="3"/>
        <v>11.666666666666666</v>
      </c>
    </row>
    <row r="36" spans="2:23" x14ac:dyDescent="0.25">
      <c r="B36" s="4">
        <v>28</v>
      </c>
      <c r="C36" s="33">
        <v>29.96</v>
      </c>
      <c r="D36" s="5">
        <v>67</v>
      </c>
      <c r="E36" s="4">
        <v>70.8</v>
      </c>
      <c r="F36" s="6">
        <v>64.5</v>
      </c>
      <c r="G36" s="5" t="s">
        <v>31</v>
      </c>
      <c r="H36" s="6">
        <v>1.5</v>
      </c>
      <c r="I36" s="6">
        <v>1</v>
      </c>
      <c r="J36" s="14">
        <v>0.01</v>
      </c>
      <c r="K36" s="4">
        <v>72</v>
      </c>
      <c r="L36" s="6">
        <v>58.4</v>
      </c>
      <c r="M36" s="5" t="s">
        <v>52</v>
      </c>
      <c r="N36" s="5">
        <v>1</v>
      </c>
      <c r="O36" s="11">
        <v>6</v>
      </c>
      <c r="P36" s="6" t="s">
        <v>35</v>
      </c>
      <c r="Q36" s="77">
        <v>1013.1736173036237</v>
      </c>
      <c r="R36" s="49">
        <f t="shared" si="1"/>
        <v>19.444444444444443</v>
      </c>
      <c r="S36" s="50">
        <f t="shared" si="1"/>
        <v>21.555555555555554</v>
      </c>
      <c r="T36" s="50">
        <f t="shared" si="1"/>
        <v>18.055555555555554</v>
      </c>
      <c r="U36" s="51">
        <f t="shared" si="2"/>
        <v>2.5399999999999999E-2</v>
      </c>
      <c r="V36" s="50">
        <f t="shared" si="3"/>
        <v>22.222222222222221</v>
      </c>
      <c r="W36" s="14">
        <f t="shared" si="3"/>
        <v>14.666666666666666</v>
      </c>
    </row>
    <row r="37" spans="2:23" x14ac:dyDescent="0.25">
      <c r="B37" s="4">
        <v>29</v>
      </c>
      <c r="C37" s="33">
        <v>30.094000000000001</v>
      </c>
      <c r="D37" s="5">
        <v>66</v>
      </c>
      <c r="E37" s="4">
        <v>68.2</v>
      </c>
      <c r="F37" s="6">
        <v>62</v>
      </c>
      <c r="G37" s="5" t="s">
        <v>33</v>
      </c>
      <c r="H37" s="6">
        <v>1</v>
      </c>
      <c r="I37" s="6">
        <v>0</v>
      </c>
      <c r="J37" s="14"/>
      <c r="K37" s="4">
        <v>72.8</v>
      </c>
      <c r="L37" s="6">
        <v>56.5</v>
      </c>
      <c r="M37" s="5"/>
      <c r="N37" s="5">
        <v>0</v>
      </c>
      <c r="O37" s="11">
        <v>7</v>
      </c>
      <c r="P37" s="6" t="s">
        <v>44</v>
      </c>
      <c r="Q37" s="77">
        <v>1017.7113780816808</v>
      </c>
      <c r="R37" s="49">
        <f t="shared" si="1"/>
        <v>18.888888888888889</v>
      </c>
      <c r="S37" s="50">
        <f t="shared" si="1"/>
        <v>20.111111111111111</v>
      </c>
      <c r="T37" s="50">
        <f t="shared" si="1"/>
        <v>16.666666666666668</v>
      </c>
      <c r="U37" s="51">
        <f t="shared" si="2"/>
        <v>0</v>
      </c>
      <c r="V37" s="50">
        <f t="shared" si="3"/>
        <v>22.666666666666664</v>
      </c>
      <c r="W37" s="14">
        <f t="shared" si="3"/>
        <v>13.611111111111111</v>
      </c>
    </row>
    <row r="38" spans="2:23" x14ac:dyDescent="0.25">
      <c r="B38" s="4">
        <v>30</v>
      </c>
      <c r="C38" s="33">
        <v>30.22</v>
      </c>
      <c r="D38" s="5">
        <v>66</v>
      </c>
      <c r="E38" s="4">
        <v>66</v>
      </c>
      <c r="F38" s="6">
        <v>63</v>
      </c>
      <c r="G38" s="5" t="s">
        <v>33</v>
      </c>
      <c r="H38" s="6">
        <v>1.5</v>
      </c>
      <c r="I38" s="6">
        <v>5</v>
      </c>
      <c r="J38" s="14"/>
      <c r="K38" s="4">
        <v>72.599999999999994</v>
      </c>
      <c r="L38" s="6">
        <v>57.4</v>
      </c>
      <c r="M38" s="5" t="s">
        <v>34</v>
      </c>
      <c r="N38" s="5">
        <v>1</v>
      </c>
      <c r="O38" s="11">
        <v>6</v>
      </c>
      <c r="P38" s="6" t="s">
        <v>35</v>
      </c>
      <c r="Q38" s="77">
        <v>1021.9782277685104</v>
      </c>
      <c r="R38" s="49">
        <f t="shared" si="1"/>
        <v>18.888888888888889</v>
      </c>
      <c r="S38" s="50">
        <f t="shared" si="1"/>
        <v>18.888888888888889</v>
      </c>
      <c r="T38" s="50">
        <f t="shared" si="1"/>
        <v>17.222222222222221</v>
      </c>
      <c r="U38" s="51">
        <f t="shared" si="2"/>
        <v>0</v>
      </c>
      <c r="V38" s="50">
        <f t="shared" si="3"/>
        <v>22.555555555555554</v>
      </c>
      <c r="W38" s="14">
        <f t="shared" si="3"/>
        <v>14.111111111111111</v>
      </c>
    </row>
    <row r="39" spans="2:23" x14ac:dyDescent="0.25">
      <c r="B39" s="4">
        <v>31</v>
      </c>
      <c r="C39" s="33">
        <v>30.228000000000002</v>
      </c>
      <c r="D39" s="5">
        <v>67</v>
      </c>
      <c r="E39" s="4">
        <v>67</v>
      </c>
      <c r="F39" s="6">
        <v>64.8</v>
      </c>
      <c r="G39" s="5" t="s">
        <v>33</v>
      </c>
      <c r="H39" s="6">
        <v>1.5</v>
      </c>
      <c r="I39" s="6">
        <v>9</v>
      </c>
      <c r="J39" s="14">
        <v>0.33</v>
      </c>
      <c r="K39" s="4">
        <v>75.2</v>
      </c>
      <c r="L39" s="6">
        <v>61</v>
      </c>
      <c r="M39" s="5" t="s">
        <v>33</v>
      </c>
      <c r="N39" s="5">
        <v>1</v>
      </c>
      <c r="O39" s="11">
        <v>6</v>
      </c>
      <c r="P39" s="6" t="s">
        <v>87</v>
      </c>
      <c r="Q39" s="77">
        <v>1022.2491388597377</v>
      </c>
      <c r="R39" s="49">
        <f t="shared" si="1"/>
        <v>19.444444444444443</v>
      </c>
      <c r="S39" s="50">
        <f t="shared" si="1"/>
        <v>19.444444444444443</v>
      </c>
      <c r="T39" s="50">
        <f t="shared" si="1"/>
        <v>18.222222222222221</v>
      </c>
      <c r="U39" s="51">
        <f t="shared" si="2"/>
        <v>0.83820000000000006</v>
      </c>
      <c r="V39" s="50">
        <f t="shared" si="3"/>
        <v>24</v>
      </c>
      <c r="W39" s="14">
        <f t="shared" si="3"/>
        <v>16.111111111111111</v>
      </c>
    </row>
    <row r="40" spans="2:23" x14ac:dyDescent="0.25">
      <c r="B40" s="1" t="s">
        <v>15</v>
      </c>
      <c r="C40" s="12">
        <f t="shared" ref="C40:O40" si="4">SUM(C9:C39)</f>
        <v>935.28999999999985</v>
      </c>
      <c r="D40" s="36">
        <f t="shared" si="4"/>
        <v>2019</v>
      </c>
      <c r="E40" s="36">
        <f t="shared" ref="E40" si="5">SUM(E9:E39)</f>
        <v>2058.8000000000002</v>
      </c>
      <c r="F40" s="36">
        <f t="shared" si="4"/>
        <v>1929.6000000000001</v>
      </c>
      <c r="G40" s="36"/>
      <c r="H40" s="36">
        <f t="shared" si="4"/>
        <v>46</v>
      </c>
      <c r="I40" s="36">
        <f t="shared" si="4"/>
        <v>139</v>
      </c>
      <c r="J40" s="35">
        <f t="shared" si="4"/>
        <v>0.42000000000000004</v>
      </c>
      <c r="K40" s="36">
        <f t="shared" si="4"/>
        <v>2274.9</v>
      </c>
      <c r="L40" s="36">
        <f t="shared" si="4"/>
        <v>1726.8000000000002</v>
      </c>
      <c r="M40" s="12"/>
      <c r="N40" s="36">
        <f t="shared" si="4"/>
        <v>30</v>
      </c>
      <c r="O40" s="37">
        <f t="shared" si="4"/>
        <v>194</v>
      </c>
      <c r="P40" s="3"/>
      <c r="Q40" s="36">
        <f>SUM(Q9:Q39)</f>
        <v>31630.529231218701</v>
      </c>
      <c r="R40" s="37"/>
      <c r="S40" s="47"/>
      <c r="T40" s="47"/>
      <c r="U40" s="48">
        <f t="shared" si="2"/>
        <v>1.0668000000000002</v>
      </c>
      <c r="V40" s="47"/>
      <c r="W40" s="13"/>
    </row>
    <row r="41" spans="2:23" x14ac:dyDescent="0.25">
      <c r="B41" s="7" t="s">
        <v>16</v>
      </c>
      <c r="C41" s="15">
        <f>C40/31</f>
        <v>30.170645161290317</v>
      </c>
      <c r="D41" s="38">
        <f t="shared" ref="D41:O41" si="6">D40/31</f>
        <v>65.129032258064512</v>
      </c>
      <c r="E41" s="38">
        <f t="shared" ref="E41" si="7">E40/31</f>
        <v>66.41290322580646</v>
      </c>
      <c r="F41" s="38">
        <f t="shared" si="6"/>
        <v>62.245161290322585</v>
      </c>
      <c r="G41" s="38"/>
      <c r="H41" s="38">
        <f t="shared" si="6"/>
        <v>1.4838709677419355</v>
      </c>
      <c r="I41" s="38">
        <f t="shared" si="6"/>
        <v>4.4838709677419351</v>
      </c>
      <c r="J41" s="38">
        <f t="shared" si="6"/>
        <v>1.3548387096774195E-2</v>
      </c>
      <c r="K41" s="38">
        <f t="shared" si="6"/>
        <v>73.383870967741942</v>
      </c>
      <c r="L41" s="38">
        <f t="shared" si="6"/>
        <v>55.70322580645162</v>
      </c>
      <c r="M41" s="15"/>
      <c r="N41" s="38">
        <f t="shared" si="6"/>
        <v>0.967741935483871</v>
      </c>
      <c r="O41" s="39">
        <f t="shared" si="6"/>
        <v>6.258064516129032</v>
      </c>
      <c r="P41" s="9"/>
      <c r="Q41" s="38">
        <f>AVERAGE(Q9:Q39)</f>
        <v>1020.3396526199581</v>
      </c>
      <c r="R41" s="39">
        <f t="shared" si="1"/>
        <v>18.40501792114695</v>
      </c>
      <c r="S41" s="52">
        <f t="shared" si="1"/>
        <v>19.118279569892476</v>
      </c>
      <c r="T41" s="52">
        <f t="shared" si="1"/>
        <v>16.802867383512545</v>
      </c>
      <c r="U41" s="53">
        <f t="shared" si="2"/>
        <v>3.4412903225806452E-2</v>
      </c>
      <c r="V41" s="52">
        <f t="shared" si="3"/>
        <v>22.991039426523301</v>
      </c>
      <c r="W41" s="54">
        <f t="shared" si="3"/>
        <v>13.168458781362011</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v>
      </c>
      <c r="D45" s="5">
        <v>10</v>
      </c>
      <c r="E45" s="5">
        <v>3.5</v>
      </c>
      <c r="F45" s="5">
        <v>0.5</v>
      </c>
      <c r="G45" s="5">
        <v>4.5</v>
      </c>
      <c r="H45" s="5">
        <v>5</v>
      </c>
      <c r="I45" s="5">
        <v>2.5</v>
      </c>
      <c r="J45" s="5">
        <v>2</v>
      </c>
      <c r="K45" s="6"/>
    </row>
    <row r="46" spans="2:23" ht="30" x14ac:dyDescent="0.25">
      <c r="B46" s="24" t="s">
        <v>28</v>
      </c>
      <c r="C46" s="7">
        <v>1.5</v>
      </c>
      <c r="D46" s="8">
        <v>29</v>
      </c>
      <c r="E46" s="8">
        <v>9</v>
      </c>
      <c r="F46" s="8">
        <v>1</v>
      </c>
      <c r="G46" s="8">
        <v>12.5</v>
      </c>
      <c r="H46" s="8">
        <v>12</v>
      </c>
      <c r="I46" s="8">
        <v>6.5</v>
      </c>
      <c r="J46" s="8">
        <v>4.5</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76" priority="13">
      <formula>C9&gt;31</formula>
    </cfRule>
  </conditionalFormatting>
  <conditionalFormatting sqref="C9:C39">
    <cfRule type="expression" dxfId="75" priority="12">
      <formula>C9&lt;29</formula>
    </cfRule>
  </conditionalFormatting>
  <conditionalFormatting sqref="D9:D39">
    <cfRule type="expression" dxfId="74" priority="10">
      <formula>D9&lt;40</formula>
    </cfRule>
    <cfRule type="expression" dxfId="73" priority="11">
      <formula>D9&gt;70</formula>
    </cfRule>
  </conditionalFormatting>
  <conditionalFormatting sqref="F9:F39">
    <cfRule type="expression" dxfId="72" priority="9">
      <formula>F9&gt;E9</formula>
    </cfRule>
  </conditionalFormatting>
  <conditionalFormatting sqref="I9:I39">
    <cfRule type="cellIs" dxfId="71" priority="8" operator="greaterThan">
      <formula>10</formula>
    </cfRule>
  </conditionalFormatting>
  <conditionalFormatting sqref="J9:J39">
    <cfRule type="cellIs" dxfId="70" priority="7" operator="greaterThanOrEqual">
      <formula>5</formula>
    </cfRule>
  </conditionalFormatting>
  <conditionalFormatting sqref="K9:K16 K27:K39">
    <cfRule type="cellIs" dxfId="69" priority="5" operator="lessThan">
      <formula>35</formula>
    </cfRule>
    <cfRule type="cellIs" dxfId="68" priority="6" operator="greaterThanOrEqual">
      <formula>85</formula>
    </cfRule>
  </conditionalFormatting>
  <conditionalFormatting sqref="L9:L39">
    <cfRule type="cellIs" dxfId="67" priority="3" operator="notBetween">
      <formula>70</formula>
      <formula>20</formula>
    </cfRule>
    <cfRule type="expression" dxfId="66" priority="4">
      <formula>L9&gt;K9</formula>
    </cfRule>
  </conditionalFormatting>
  <conditionalFormatting sqref="O9:O39">
    <cfRule type="cellIs" dxfId="65" priority="2" operator="greaterThan">
      <formula>10</formula>
    </cfRule>
  </conditionalFormatting>
  <conditionalFormatting sqref="P9:P39">
    <cfRule type="containsBlanks" dxfId="64" priority="1">
      <formula>LEN(TRIM(P9))=0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559C-4461-4CC5-AC40-7AA0D78C5B42}">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s="20" customFormat="1" ht="90" x14ac:dyDescent="0.25">
      <c r="B8" s="81"/>
      <c r="C8" s="22" t="s">
        <v>127</v>
      </c>
      <c r="D8" s="32" t="s">
        <v>4</v>
      </c>
      <c r="E8" s="29" t="s">
        <v>5</v>
      </c>
      <c r="F8" s="30" t="s">
        <v>6</v>
      </c>
      <c r="G8" s="29" t="s">
        <v>7</v>
      </c>
      <c r="H8" s="30" t="s">
        <v>8</v>
      </c>
      <c r="I8" s="30" t="s">
        <v>9</v>
      </c>
      <c r="J8" s="83"/>
      <c r="K8" s="28" t="s">
        <v>11</v>
      </c>
      <c r="L8" s="30" t="s">
        <v>12</v>
      </c>
      <c r="M8" s="29" t="s">
        <v>7</v>
      </c>
      <c r="N8" s="29" t="s">
        <v>8</v>
      </c>
      <c r="O8" s="31" t="s">
        <v>13</v>
      </c>
      <c r="P8" s="80"/>
      <c r="Q8" s="22" t="s">
        <v>128</v>
      </c>
      <c r="R8" s="43" t="s">
        <v>4</v>
      </c>
      <c r="S8" s="41" t="s">
        <v>5</v>
      </c>
      <c r="T8" s="42" t="s">
        <v>6</v>
      </c>
      <c r="U8" s="83"/>
      <c r="V8" s="40" t="s">
        <v>11</v>
      </c>
      <c r="W8" s="42" t="s">
        <v>12</v>
      </c>
    </row>
    <row r="9" spans="1:23" x14ac:dyDescent="0.25">
      <c r="B9" s="1">
        <v>1</v>
      </c>
      <c r="C9" s="27">
        <v>30.03</v>
      </c>
      <c r="D9" s="1">
        <v>67</v>
      </c>
      <c r="E9" s="1">
        <v>62</v>
      </c>
      <c r="F9" s="3">
        <v>59</v>
      </c>
      <c r="G9" s="2" t="s">
        <v>33</v>
      </c>
      <c r="H9" s="3">
        <v>1</v>
      </c>
      <c r="I9" s="3">
        <v>10</v>
      </c>
      <c r="J9" s="13">
        <v>0.12</v>
      </c>
      <c r="K9" s="1">
        <v>68.400000000000006</v>
      </c>
      <c r="L9" s="3">
        <v>58</v>
      </c>
      <c r="M9" s="2" t="s">
        <v>34</v>
      </c>
      <c r="N9" s="2">
        <v>2</v>
      </c>
      <c r="O9" s="10">
        <v>7</v>
      </c>
      <c r="P9" s="3" t="s">
        <v>35</v>
      </c>
      <c r="Q9" s="78">
        <v>1015.5440893518627</v>
      </c>
      <c r="R9" s="37">
        <f>CONVERT(D9,"F","C")</f>
        <v>19.444444444444443</v>
      </c>
      <c r="S9" s="47">
        <f t="shared" ref="S9:T24" si="0">CONVERT(E9,"F","C")</f>
        <v>16.666666666666668</v>
      </c>
      <c r="T9" s="47">
        <f t="shared" si="0"/>
        <v>15</v>
      </c>
      <c r="U9" s="48">
        <f>CONVERT(J9,"in","cm")</f>
        <v>0.30480000000000002</v>
      </c>
      <c r="V9" s="47">
        <f>CONVERT(K9,"F","C")</f>
        <v>20.222222222222225</v>
      </c>
      <c r="W9" s="13">
        <f>CONVERT(L9,"F","C")</f>
        <v>14.444444444444445</v>
      </c>
    </row>
    <row r="10" spans="1:23" x14ac:dyDescent="0.25">
      <c r="B10" s="4">
        <v>2</v>
      </c>
      <c r="C10" s="33">
        <v>30.01</v>
      </c>
      <c r="D10" s="5">
        <v>65</v>
      </c>
      <c r="E10" s="4">
        <v>63.5</v>
      </c>
      <c r="F10" s="6">
        <v>58</v>
      </c>
      <c r="G10" s="5" t="s">
        <v>34</v>
      </c>
      <c r="H10" s="6">
        <v>2</v>
      </c>
      <c r="I10" s="6">
        <v>5</v>
      </c>
      <c r="J10" s="14"/>
      <c r="K10" s="4">
        <v>67.099999999999994</v>
      </c>
      <c r="L10" s="6">
        <v>55.5</v>
      </c>
      <c r="M10" s="5" t="s">
        <v>34</v>
      </c>
      <c r="N10" s="5">
        <v>1.5</v>
      </c>
      <c r="O10" s="11">
        <v>6</v>
      </c>
      <c r="P10" s="6" t="s">
        <v>35</v>
      </c>
      <c r="Q10" s="77">
        <v>1014.8668116237944</v>
      </c>
      <c r="R10" s="49">
        <f t="shared" ref="R10:T41" si="1">CONVERT(D10,"F","C")</f>
        <v>18.333333333333332</v>
      </c>
      <c r="S10" s="50">
        <f t="shared" si="0"/>
        <v>17.5</v>
      </c>
      <c r="T10" s="50">
        <f t="shared" si="0"/>
        <v>14.444444444444445</v>
      </c>
      <c r="U10" s="51">
        <f t="shared" ref="U10:U41" si="2">CONVERT(J10,"in","cm")</f>
        <v>0</v>
      </c>
      <c r="V10" s="50">
        <f t="shared" ref="V10:W41" si="3">CONVERT(K10,"F","C")</f>
        <v>19.499999999999996</v>
      </c>
      <c r="W10" s="14">
        <f t="shared" si="3"/>
        <v>13.055555555555555</v>
      </c>
    </row>
    <row r="11" spans="1:23" x14ac:dyDescent="0.25">
      <c r="B11" s="4">
        <v>3</v>
      </c>
      <c r="C11" s="33">
        <v>30.06</v>
      </c>
      <c r="D11" s="5">
        <v>65</v>
      </c>
      <c r="E11" s="4">
        <v>60</v>
      </c>
      <c r="F11" s="6">
        <v>59.5</v>
      </c>
      <c r="G11" s="5" t="s">
        <v>31</v>
      </c>
      <c r="H11" s="6">
        <v>2</v>
      </c>
      <c r="I11" s="6">
        <v>10</v>
      </c>
      <c r="J11" s="14">
        <v>0.32</v>
      </c>
      <c r="K11" s="4">
        <v>69</v>
      </c>
      <c r="L11" s="6">
        <v>57.2</v>
      </c>
      <c r="M11" s="5" t="s">
        <v>34</v>
      </c>
      <c r="N11" s="5">
        <v>2</v>
      </c>
      <c r="O11" s="11">
        <v>8</v>
      </c>
      <c r="P11" s="6" t="s">
        <v>42</v>
      </c>
      <c r="Q11" s="77">
        <v>1016.5600059439649</v>
      </c>
      <c r="R11" s="49">
        <f t="shared" si="1"/>
        <v>18.333333333333332</v>
      </c>
      <c r="S11" s="50">
        <f t="shared" si="0"/>
        <v>15.555555555555555</v>
      </c>
      <c r="T11" s="50">
        <f t="shared" si="0"/>
        <v>15.277777777777777</v>
      </c>
      <c r="U11" s="51">
        <f t="shared" si="2"/>
        <v>0.81279999999999997</v>
      </c>
      <c r="V11" s="50">
        <f t="shared" si="3"/>
        <v>20.555555555555554</v>
      </c>
      <c r="W11" s="14">
        <f t="shared" si="3"/>
        <v>14.000000000000002</v>
      </c>
    </row>
    <row r="12" spans="1:23" x14ac:dyDescent="0.25">
      <c r="B12" s="4">
        <v>4</v>
      </c>
      <c r="C12" s="33">
        <v>30.114000000000001</v>
      </c>
      <c r="D12" s="34">
        <v>66</v>
      </c>
      <c r="E12" s="4">
        <v>65.8</v>
      </c>
      <c r="F12" s="6">
        <v>63.3</v>
      </c>
      <c r="G12" s="5" t="s">
        <v>33</v>
      </c>
      <c r="H12" s="6">
        <v>1.5</v>
      </c>
      <c r="I12" s="6">
        <v>10</v>
      </c>
      <c r="J12" s="14">
        <v>0.05</v>
      </c>
      <c r="K12" s="4">
        <v>68.2</v>
      </c>
      <c r="L12" s="6">
        <v>59.6</v>
      </c>
      <c r="M12" s="5" t="s">
        <v>34</v>
      </c>
      <c r="N12" s="5">
        <v>1</v>
      </c>
      <c r="O12" s="11">
        <v>7</v>
      </c>
      <c r="P12" s="6" t="s">
        <v>42</v>
      </c>
      <c r="Q12" s="77">
        <v>1018.3886558097489</v>
      </c>
      <c r="R12" s="49">
        <f t="shared" si="1"/>
        <v>18.888888888888889</v>
      </c>
      <c r="S12" s="50">
        <f t="shared" si="0"/>
        <v>18.777777777777775</v>
      </c>
      <c r="T12" s="50">
        <f t="shared" si="0"/>
        <v>17.388888888888886</v>
      </c>
      <c r="U12" s="51">
        <f t="shared" si="2"/>
        <v>0.127</v>
      </c>
      <c r="V12" s="50">
        <f t="shared" si="3"/>
        <v>20.111111111111111</v>
      </c>
      <c r="W12" s="14">
        <f t="shared" si="3"/>
        <v>15.333333333333334</v>
      </c>
    </row>
    <row r="13" spans="1:23" x14ac:dyDescent="0.25">
      <c r="B13" s="4">
        <v>5</v>
      </c>
      <c r="C13" s="33">
        <v>30.271999999999998</v>
      </c>
      <c r="D13" s="34">
        <v>65</v>
      </c>
      <c r="E13" s="4">
        <v>65</v>
      </c>
      <c r="F13" s="6">
        <v>61</v>
      </c>
      <c r="G13" s="5" t="s">
        <v>57</v>
      </c>
      <c r="H13" s="6">
        <v>2</v>
      </c>
      <c r="I13" s="6">
        <v>2</v>
      </c>
      <c r="J13" s="14"/>
      <c r="K13" s="4">
        <v>68.7</v>
      </c>
      <c r="L13" s="6">
        <v>57</v>
      </c>
      <c r="M13" s="5" t="s">
        <v>34</v>
      </c>
      <c r="N13" s="5">
        <v>1</v>
      </c>
      <c r="O13" s="11">
        <v>7</v>
      </c>
      <c r="P13" s="6" t="s">
        <v>35</v>
      </c>
      <c r="Q13" s="77">
        <v>1023.7391498614876</v>
      </c>
      <c r="R13" s="49">
        <f t="shared" si="1"/>
        <v>18.333333333333332</v>
      </c>
      <c r="S13" s="50">
        <f t="shared" si="0"/>
        <v>18.333333333333332</v>
      </c>
      <c r="T13" s="50">
        <f t="shared" si="0"/>
        <v>16.111111111111111</v>
      </c>
      <c r="U13" s="51">
        <f t="shared" si="2"/>
        <v>0</v>
      </c>
      <c r="V13" s="50">
        <f t="shared" si="3"/>
        <v>20.388888888888889</v>
      </c>
      <c r="W13" s="14">
        <f t="shared" si="3"/>
        <v>13.888888888888889</v>
      </c>
    </row>
    <row r="14" spans="1:23" x14ac:dyDescent="0.25">
      <c r="B14" s="4">
        <v>6</v>
      </c>
      <c r="C14" s="33">
        <v>30.35</v>
      </c>
      <c r="D14" s="5">
        <v>64</v>
      </c>
      <c r="E14" s="4">
        <v>63</v>
      </c>
      <c r="F14" s="6">
        <v>58.3</v>
      </c>
      <c r="G14" s="5" t="s">
        <v>52</v>
      </c>
      <c r="H14" s="6">
        <v>3</v>
      </c>
      <c r="I14" s="6">
        <v>2</v>
      </c>
      <c r="J14" s="14"/>
      <c r="K14" s="4">
        <v>66.400000000000006</v>
      </c>
      <c r="L14" s="6">
        <v>53</v>
      </c>
      <c r="M14" s="5"/>
      <c r="N14" s="5">
        <v>0</v>
      </c>
      <c r="O14" s="11">
        <v>6</v>
      </c>
      <c r="P14" s="6" t="s">
        <v>35</v>
      </c>
      <c r="Q14" s="77">
        <v>1026.3805330009536</v>
      </c>
      <c r="R14" s="49">
        <f t="shared" si="1"/>
        <v>17.777777777777779</v>
      </c>
      <c r="S14" s="50">
        <f t="shared" si="0"/>
        <v>17.222222222222221</v>
      </c>
      <c r="T14" s="50">
        <f t="shared" si="0"/>
        <v>14.611111111111109</v>
      </c>
      <c r="U14" s="51">
        <f t="shared" si="2"/>
        <v>0</v>
      </c>
      <c r="V14" s="50">
        <f t="shared" si="3"/>
        <v>19.111111111111114</v>
      </c>
      <c r="W14" s="14">
        <f t="shared" si="3"/>
        <v>11.666666666666666</v>
      </c>
    </row>
    <row r="15" spans="1:23" x14ac:dyDescent="0.25">
      <c r="B15" s="4">
        <v>7</v>
      </c>
      <c r="C15" s="33">
        <v>30.35</v>
      </c>
      <c r="D15" s="5">
        <v>64</v>
      </c>
      <c r="E15" s="4">
        <v>64</v>
      </c>
      <c r="F15" s="6">
        <v>58.5</v>
      </c>
      <c r="G15" s="5" t="s">
        <v>31</v>
      </c>
      <c r="H15" s="6">
        <v>1</v>
      </c>
      <c r="I15" s="6">
        <v>0</v>
      </c>
      <c r="J15" s="14"/>
      <c r="K15" s="4">
        <v>68.7</v>
      </c>
      <c r="L15" s="6">
        <v>52.8</v>
      </c>
      <c r="M15" s="5" t="s">
        <v>60</v>
      </c>
      <c r="N15" s="5">
        <v>1</v>
      </c>
      <c r="O15" s="11">
        <v>6</v>
      </c>
      <c r="P15" s="6" t="s">
        <v>35</v>
      </c>
      <c r="Q15" s="77">
        <v>1026.3805330009536</v>
      </c>
      <c r="R15" s="49">
        <f t="shared" si="1"/>
        <v>17.777777777777779</v>
      </c>
      <c r="S15" s="50">
        <f t="shared" si="0"/>
        <v>17.777777777777779</v>
      </c>
      <c r="T15" s="50">
        <f t="shared" si="0"/>
        <v>14.722222222222221</v>
      </c>
      <c r="U15" s="51">
        <f t="shared" si="2"/>
        <v>0</v>
      </c>
      <c r="V15" s="50">
        <f t="shared" si="3"/>
        <v>20.388888888888889</v>
      </c>
      <c r="W15" s="14">
        <f t="shared" si="3"/>
        <v>11.555555555555554</v>
      </c>
    </row>
    <row r="16" spans="1:23" x14ac:dyDescent="0.25">
      <c r="B16" s="4">
        <v>8</v>
      </c>
      <c r="C16" s="33">
        <v>30.128</v>
      </c>
      <c r="D16" s="5">
        <v>64</v>
      </c>
      <c r="E16" s="4">
        <v>65.8</v>
      </c>
      <c r="F16" s="6">
        <v>61</v>
      </c>
      <c r="G16" s="5" t="s">
        <v>33</v>
      </c>
      <c r="H16" s="6">
        <v>2</v>
      </c>
      <c r="I16" s="6">
        <v>9</v>
      </c>
      <c r="J16" s="14">
        <v>0.03</v>
      </c>
      <c r="K16" s="4">
        <v>67</v>
      </c>
      <c r="L16" s="6">
        <v>48.7</v>
      </c>
      <c r="M16" s="5" t="s">
        <v>34</v>
      </c>
      <c r="N16" s="5">
        <v>2</v>
      </c>
      <c r="O16" s="11">
        <v>7</v>
      </c>
      <c r="P16" s="6" t="s">
        <v>88</v>
      </c>
      <c r="Q16" s="77">
        <v>1018.8627502193967</v>
      </c>
      <c r="R16" s="49">
        <f t="shared" si="1"/>
        <v>17.777777777777779</v>
      </c>
      <c r="S16" s="50">
        <f t="shared" si="0"/>
        <v>18.777777777777775</v>
      </c>
      <c r="T16" s="50">
        <f t="shared" si="0"/>
        <v>16.111111111111111</v>
      </c>
      <c r="U16" s="51">
        <f t="shared" si="2"/>
        <v>7.6200000000000004E-2</v>
      </c>
      <c r="V16" s="50">
        <f t="shared" si="3"/>
        <v>19.444444444444443</v>
      </c>
      <c r="W16" s="14">
        <f t="shared" si="3"/>
        <v>9.2777777777777786</v>
      </c>
    </row>
    <row r="17" spans="2:23" x14ac:dyDescent="0.25">
      <c r="B17" s="4">
        <v>9</v>
      </c>
      <c r="C17" s="33">
        <v>29.91</v>
      </c>
      <c r="D17" s="5">
        <v>64</v>
      </c>
      <c r="E17" s="4">
        <v>63</v>
      </c>
      <c r="F17" s="6">
        <v>63</v>
      </c>
      <c r="G17" s="5" t="s">
        <v>34</v>
      </c>
      <c r="H17" s="6">
        <v>3</v>
      </c>
      <c r="I17" s="6">
        <v>10</v>
      </c>
      <c r="J17" s="14"/>
      <c r="K17" s="4">
        <v>65</v>
      </c>
      <c r="L17" s="6">
        <v>59.5</v>
      </c>
      <c r="M17" s="5" t="s">
        <v>57</v>
      </c>
      <c r="N17" s="5">
        <v>3</v>
      </c>
      <c r="O17" s="11">
        <v>7</v>
      </c>
      <c r="P17" s="6" t="s">
        <v>42</v>
      </c>
      <c r="Q17" s="77">
        <v>1011.4804229834534</v>
      </c>
      <c r="R17" s="49">
        <f t="shared" si="1"/>
        <v>17.777777777777779</v>
      </c>
      <c r="S17" s="50">
        <f t="shared" si="0"/>
        <v>17.222222222222221</v>
      </c>
      <c r="T17" s="50">
        <f t="shared" si="0"/>
        <v>17.222222222222221</v>
      </c>
      <c r="U17" s="51">
        <f t="shared" si="2"/>
        <v>0</v>
      </c>
      <c r="V17" s="50">
        <f t="shared" si="3"/>
        <v>18.333333333333332</v>
      </c>
      <c r="W17" s="14">
        <f t="shared" si="3"/>
        <v>15.277777777777777</v>
      </c>
    </row>
    <row r="18" spans="2:23" x14ac:dyDescent="0.25">
      <c r="B18" s="4">
        <v>10</v>
      </c>
      <c r="C18" s="33">
        <v>29.98</v>
      </c>
      <c r="D18" s="5">
        <v>64</v>
      </c>
      <c r="E18" s="4">
        <v>61.3</v>
      </c>
      <c r="F18" s="6">
        <v>53</v>
      </c>
      <c r="G18" s="5" t="s">
        <v>57</v>
      </c>
      <c r="H18" s="6">
        <v>3</v>
      </c>
      <c r="I18" s="6">
        <v>2</v>
      </c>
      <c r="J18" s="14"/>
      <c r="K18" s="4">
        <v>66</v>
      </c>
      <c r="L18" s="6">
        <v>55.8</v>
      </c>
      <c r="M18" s="5" t="s">
        <v>57</v>
      </c>
      <c r="N18" s="5">
        <v>2</v>
      </c>
      <c r="O18" s="11">
        <v>5</v>
      </c>
      <c r="P18" s="6" t="s">
        <v>35</v>
      </c>
      <c r="Q18" s="77">
        <v>1013.8508950316922</v>
      </c>
      <c r="R18" s="49">
        <f t="shared" si="1"/>
        <v>17.777777777777779</v>
      </c>
      <c r="S18" s="50">
        <f t="shared" si="0"/>
        <v>16.277777777777775</v>
      </c>
      <c r="T18" s="50">
        <f t="shared" si="0"/>
        <v>11.666666666666666</v>
      </c>
      <c r="U18" s="51">
        <f t="shared" si="2"/>
        <v>0</v>
      </c>
      <c r="V18" s="50">
        <f t="shared" si="3"/>
        <v>18.888888888888889</v>
      </c>
      <c r="W18" s="14">
        <f t="shared" si="3"/>
        <v>13.22222222222222</v>
      </c>
    </row>
    <row r="19" spans="2:23" x14ac:dyDescent="0.25">
      <c r="B19" s="4">
        <v>11</v>
      </c>
      <c r="C19" s="33">
        <v>30.068000000000001</v>
      </c>
      <c r="D19" s="5">
        <v>63</v>
      </c>
      <c r="E19" s="4">
        <v>60.8</v>
      </c>
      <c r="F19" s="6">
        <v>54.5</v>
      </c>
      <c r="G19" s="5" t="s">
        <v>57</v>
      </c>
      <c r="H19" s="6">
        <v>2</v>
      </c>
      <c r="I19" s="6">
        <v>9</v>
      </c>
      <c r="J19" s="14"/>
      <c r="K19" s="4">
        <v>66.7</v>
      </c>
      <c r="L19" s="6">
        <v>53.8</v>
      </c>
      <c r="M19" s="5" t="s">
        <v>34</v>
      </c>
      <c r="N19" s="5">
        <v>1</v>
      </c>
      <c r="O19" s="11">
        <v>5</v>
      </c>
      <c r="P19" s="6" t="s">
        <v>35</v>
      </c>
      <c r="Q19" s="77">
        <v>1016.8309170351921</v>
      </c>
      <c r="R19" s="49">
        <f t="shared" si="1"/>
        <v>17.222222222222221</v>
      </c>
      <c r="S19" s="50">
        <f t="shared" si="0"/>
        <v>15.999999999999998</v>
      </c>
      <c r="T19" s="50">
        <f t="shared" si="0"/>
        <v>12.5</v>
      </c>
      <c r="U19" s="51">
        <f t="shared" si="2"/>
        <v>0</v>
      </c>
      <c r="V19" s="50">
        <f t="shared" si="3"/>
        <v>19.277777777777779</v>
      </c>
      <c r="W19" s="14">
        <f t="shared" si="3"/>
        <v>12.111111111111109</v>
      </c>
    </row>
    <row r="20" spans="2:23" x14ac:dyDescent="0.25">
      <c r="B20" s="4">
        <v>12</v>
      </c>
      <c r="C20" s="33">
        <v>30.22</v>
      </c>
      <c r="D20" s="5">
        <v>63</v>
      </c>
      <c r="E20" s="4">
        <v>63.7</v>
      </c>
      <c r="F20" s="6">
        <v>57</v>
      </c>
      <c r="G20" s="5" t="s">
        <v>52</v>
      </c>
      <c r="H20" s="6">
        <v>1.5</v>
      </c>
      <c r="I20" s="6">
        <v>2</v>
      </c>
      <c r="J20" s="14"/>
      <c r="K20" s="4">
        <v>70</v>
      </c>
      <c r="L20" s="6">
        <v>51.4</v>
      </c>
      <c r="M20" s="5"/>
      <c r="N20" s="5">
        <v>0</v>
      </c>
      <c r="O20" s="11">
        <v>5</v>
      </c>
      <c r="P20" s="6" t="s">
        <v>35</v>
      </c>
      <c r="Q20" s="77">
        <v>1021.9782277685104</v>
      </c>
      <c r="R20" s="49">
        <f t="shared" si="1"/>
        <v>17.222222222222221</v>
      </c>
      <c r="S20" s="50">
        <f t="shared" si="0"/>
        <v>17.611111111111111</v>
      </c>
      <c r="T20" s="50">
        <f t="shared" si="0"/>
        <v>13.888888888888889</v>
      </c>
      <c r="U20" s="51">
        <f t="shared" si="2"/>
        <v>0</v>
      </c>
      <c r="V20" s="50">
        <f t="shared" si="3"/>
        <v>21.111111111111111</v>
      </c>
      <c r="W20" s="14">
        <f t="shared" si="3"/>
        <v>10.777777777777777</v>
      </c>
    </row>
    <row r="21" spans="2:23" x14ac:dyDescent="0.25">
      <c r="B21" s="4">
        <v>13</v>
      </c>
      <c r="C21" s="33">
        <v>30.134</v>
      </c>
      <c r="D21" s="5">
        <v>64</v>
      </c>
      <c r="E21" s="4">
        <v>59.7</v>
      </c>
      <c r="F21" s="6">
        <v>59</v>
      </c>
      <c r="G21" s="5" t="s">
        <v>33</v>
      </c>
      <c r="H21" s="6">
        <v>2</v>
      </c>
      <c r="I21" s="6">
        <v>10</v>
      </c>
      <c r="J21" s="14">
        <v>0.35</v>
      </c>
      <c r="K21" s="4">
        <v>64</v>
      </c>
      <c r="L21" s="6">
        <v>54</v>
      </c>
      <c r="M21" s="5" t="s">
        <v>34</v>
      </c>
      <c r="N21" s="5">
        <v>1.5</v>
      </c>
      <c r="O21" s="11">
        <v>8</v>
      </c>
      <c r="P21" s="6" t="s">
        <v>50</v>
      </c>
      <c r="Q21" s="77">
        <v>1019.0659335378174</v>
      </c>
      <c r="R21" s="49">
        <f t="shared" si="1"/>
        <v>17.777777777777779</v>
      </c>
      <c r="S21" s="50">
        <f t="shared" si="0"/>
        <v>15.388888888888889</v>
      </c>
      <c r="T21" s="50">
        <f t="shared" si="0"/>
        <v>15</v>
      </c>
      <c r="U21" s="51">
        <f t="shared" si="2"/>
        <v>0.88900000000000001</v>
      </c>
      <c r="V21" s="50">
        <f t="shared" si="3"/>
        <v>17.777777777777779</v>
      </c>
      <c r="W21" s="14">
        <f t="shared" si="3"/>
        <v>12.222222222222221</v>
      </c>
    </row>
    <row r="22" spans="2:23" x14ac:dyDescent="0.25">
      <c r="B22" s="4">
        <v>14</v>
      </c>
      <c r="C22" s="33">
        <v>30.193999999999999</v>
      </c>
      <c r="D22" s="5">
        <v>64</v>
      </c>
      <c r="E22" s="4">
        <v>64</v>
      </c>
      <c r="F22" s="6">
        <v>60.7</v>
      </c>
      <c r="G22" s="5" t="s">
        <v>57</v>
      </c>
      <c r="H22" s="6">
        <v>2</v>
      </c>
      <c r="I22" s="6">
        <v>1</v>
      </c>
      <c r="J22" s="14"/>
      <c r="K22" s="4">
        <v>67.5</v>
      </c>
      <c r="L22" s="6">
        <v>55.9</v>
      </c>
      <c r="M22" s="5" t="s">
        <v>34</v>
      </c>
      <c r="N22" s="5">
        <v>1</v>
      </c>
      <c r="O22" s="11">
        <v>6</v>
      </c>
      <c r="P22" s="6" t="s">
        <v>35</v>
      </c>
      <c r="Q22" s="77">
        <v>1021.0977667220218</v>
      </c>
      <c r="R22" s="49">
        <f t="shared" si="1"/>
        <v>17.777777777777779</v>
      </c>
      <c r="S22" s="50">
        <f t="shared" si="0"/>
        <v>17.777777777777779</v>
      </c>
      <c r="T22" s="50">
        <f t="shared" si="0"/>
        <v>15.944444444444446</v>
      </c>
      <c r="U22" s="51">
        <f t="shared" si="2"/>
        <v>0</v>
      </c>
      <c r="V22" s="50">
        <f t="shared" si="3"/>
        <v>19.722222222222221</v>
      </c>
      <c r="W22" s="14">
        <f t="shared" si="3"/>
        <v>13.277777777777777</v>
      </c>
    </row>
    <row r="23" spans="2:23" x14ac:dyDescent="0.25">
      <c r="B23" s="4">
        <v>15</v>
      </c>
      <c r="C23" s="33">
        <v>30.39</v>
      </c>
      <c r="D23" s="5">
        <v>64</v>
      </c>
      <c r="E23" s="4">
        <v>66.2</v>
      </c>
      <c r="F23" s="6">
        <v>60</v>
      </c>
      <c r="G23" s="5" t="s">
        <v>33</v>
      </c>
      <c r="H23" s="6">
        <v>1</v>
      </c>
      <c r="I23" s="6">
        <v>5</v>
      </c>
      <c r="J23" s="14"/>
      <c r="K23" s="4">
        <v>71</v>
      </c>
      <c r="L23" s="6">
        <v>52.6</v>
      </c>
      <c r="M23" s="5" t="s">
        <v>34</v>
      </c>
      <c r="N23" s="5">
        <v>0.5</v>
      </c>
      <c r="O23" s="11">
        <v>6</v>
      </c>
      <c r="P23" s="6" t="s">
        <v>35</v>
      </c>
      <c r="Q23" s="77">
        <v>1027.7350884570899</v>
      </c>
      <c r="R23" s="49">
        <f t="shared" si="1"/>
        <v>17.777777777777779</v>
      </c>
      <c r="S23" s="50">
        <f t="shared" si="0"/>
        <v>19</v>
      </c>
      <c r="T23" s="50">
        <f t="shared" si="0"/>
        <v>15.555555555555555</v>
      </c>
      <c r="U23" s="51">
        <f t="shared" si="2"/>
        <v>0</v>
      </c>
      <c r="V23" s="50">
        <f t="shared" si="3"/>
        <v>21.666666666666668</v>
      </c>
      <c r="W23" s="14">
        <f t="shared" si="3"/>
        <v>11.444444444444445</v>
      </c>
    </row>
    <row r="24" spans="2:23" x14ac:dyDescent="0.25">
      <c r="B24" s="4">
        <v>16</v>
      </c>
      <c r="C24" s="33">
        <v>30.437999999999999</v>
      </c>
      <c r="D24" s="5">
        <v>64</v>
      </c>
      <c r="E24" s="4">
        <v>64</v>
      </c>
      <c r="F24" s="6">
        <v>61</v>
      </c>
      <c r="G24" s="5" t="s">
        <v>34</v>
      </c>
      <c r="H24" s="6">
        <v>1</v>
      </c>
      <c r="I24" s="6">
        <v>6</v>
      </c>
      <c r="J24" s="14"/>
      <c r="K24" s="4">
        <v>68</v>
      </c>
      <c r="L24" s="6">
        <v>47</v>
      </c>
      <c r="M24" s="5" t="s">
        <v>33</v>
      </c>
      <c r="N24" s="5">
        <v>0.5</v>
      </c>
      <c r="O24" s="11">
        <v>6</v>
      </c>
      <c r="P24" s="6" t="s">
        <v>35</v>
      </c>
      <c r="Q24" s="77">
        <v>1029.3605550044535</v>
      </c>
      <c r="R24" s="49">
        <f t="shared" si="1"/>
        <v>17.777777777777779</v>
      </c>
      <c r="S24" s="50">
        <f t="shared" si="0"/>
        <v>17.777777777777779</v>
      </c>
      <c r="T24" s="50">
        <f t="shared" si="0"/>
        <v>16.111111111111111</v>
      </c>
      <c r="U24" s="51">
        <f t="shared" si="2"/>
        <v>0</v>
      </c>
      <c r="V24" s="50">
        <f t="shared" si="3"/>
        <v>20</v>
      </c>
      <c r="W24" s="14">
        <f t="shared" si="3"/>
        <v>8.3333333333333339</v>
      </c>
    </row>
    <row r="25" spans="2:23" x14ac:dyDescent="0.25">
      <c r="B25" s="4">
        <v>17</v>
      </c>
      <c r="C25" s="33">
        <v>30.38</v>
      </c>
      <c r="D25" s="5">
        <v>64</v>
      </c>
      <c r="E25" s="4">
        <v>64.5</v>
      </c>
      <c r="F25" s="6">
        <v>60.7</v>
      </c>
      <c r="G25" s="5" t="s">
        <v>52</v>
      </c>
      <c r="H25" s="6">
        <v>1.5</v>
      </c>
      <c r="I25" s="6">
        <v>1</v>
      </c>
      <c r="J25" s="14"/>
      <c r="K25" s="4">
        <v>71</v>
      </c>
      <c r="L25" s="6">
        <v>55</v>
      </c>
      <c r="M25" s="5"/>
      <c r="N25" s="5">
        <v>0</v>
      </c>
      <c r="O25" s="11">
        <v>7</v>
      </c>
      <c r="P25" s="6" t="s">
        <v>35</v>
      </c>
      <c r="Q25" s="77">
        <v>1027.3964495930559</v>
      </c>
      <c r="R25" s="49">
        <f t="shared" si="1"/>
        <v>17.777777777777779</v>
      </c>
      <c r="S25" s="50">
        <f t="shared" si="1"/>
        <v>18.055555555555554</v>
      </c>
      <c r="T25" s="50">
        <f t="shared" si="1"/>
        <v>15.944444444444446</v>
      </c>
      <c r="U25" s="51">
        <f t="shared" si="2"/>
        <v>0</v>
      </c>
      <c r="V25" s="50">
        <f t="shared" si="3"/>
        <v>21.666666666666668</v>
      </c>
      <c r="W25" s="14">
        <f t="shared" si="3"/>
        <v>12.777777777777777</v>
      </c>
    </row>
    <row r="26" spans="2:23" x14ac:dyDescent="0.25">
      <c r="B26" s="4">
        <v>18</v>
      </c>
      <c r="C26" s="33">
        <v>30.425999999999998</v>
      </c>
      <c r="D26" s="5">
        <v>64</v>
      </c>
      <c r="E26" s="4">
        <v>63.6</v>
      </c>
      <c r="F26" s="6">
        <v>55</v>
      </c>
      <c r="G26" s="5" t="s">
        <v>60</v>
      </c>
      <c r="H26" s="6">
        <v>1.5</v>
      </c>
      <c r="I26" s="6">
        <v>0</v>
      </c>
      <c r="J26" s="14"/>
      <c r="K26" s="4">
        <v>68</v>
      </c>
      <c r="L26" s="6">
        <v>52.5</v>
      </c>
      <c r="M26" s="5" t="s">
        <v>60</v>
      </c>
      <c r="N26" s="5">
        <v>0.5</v>
      </c>
      <c r="O26" s="11">
        <v>5</v>
      </c>
      <c r="P26" s="6" t="s">
        <v>35</v>
      </c>
      <c r="Q26" s="77">
        <v>1028.9541883676127</v>
      </c>
      <c r="R26" s="49">
        <f t="shared" si="1"/>
        <v>17.777777777777779</v>
      </c>
      <c r="S26" s="50">
        <f t="shared" si="1"/>
        <v>17.555555555555557</v>
      </c>
      <c r="T26" s="50">
        <f t="shared" si="1"/>
        <v>12.777777777777777</v>
      </c>
      <c r="U26" s="51">
        <f t="shared" si="2"/>
        <v>0</v>
      </c>
      <c r="V26" s="50">
        <f t="shared" si="3"/>
        <v>20</v>
      </c>
      <c r="W26" s="14">
        <f t="shared" si="3"/>
        <v>11.388888888888889</v>
      </c>
    </row>
    <row r="27" spans="2:23" x14ac:dyDescent="0.25">
      <c r="B27" s="4">
        <v>19</v>
      </c>
      <c r="C27" s="33">
        <v>30.36</v>
      </c>
      <c r="D27" s="5">
        <v>64</v>
      </c>
      <c r="E27" s="4">
        <v>65.5</v>
      </c>
      <c r="F27" s="6">
        <v>59</v>
      </c>
      <c r="G27" s="5" t="s">
        <v>57</v>
      </c>
      <c r="H27" s="6">
        <v>2</v>
      </c>
      <c r="I27" s="6">
        <v>0</v>
      </c>
      <c r="J27" s="14"/>
      <c r="K27" s="4">
        <v>70</v>
      </c>
      <c r="L27" s="6">
        <v>47.9</v>
      </c>
      <c r="M27" s="5" t="s">
        <v>39</v>
      </c>
      <c r="N27" s="5">
        <v>1</v>
      </c>
      <c r="O27" s="11">
        <v>6</v>
      </c>
      <c r="P27" s="6" t="s">
        <v>35</v>
      </c>
      <c r="Q27" s="77">
        <v>1026.7191718649876</v>
      </c>
      <c r="R27" s="49">
        <f t="shared" si="1"/>
        <v>17.777777777777779</v>
      </c>
      <c r="S27" s="50">
        <f t="shared" si="1"/>
        <v>18.611111111111111</v>
      </c>
      <c r="T27" s="50">
        <f t="shared" si="1"/>
        <v>15</v>
      </c>
      <c r="U27" s="51">
        <f t="shared" si="2"/>
        <v>0</v>
      </c>
      <c r="V27" s="50">
        <f t="shared" si="3"/>
        <v>21.111111111111111</v>
      </c>
      <c r="W27" s="14">
        <f t="shared" si="3"/>
        <v>8.8333333333333321</v>
      </c>
    </row>
    <row r="28" spans="2:23" x14ac:dyDescent="0.25">
      <c r="B28" s="4">
        <v>20</v>
      </c>
      <c r="C28" s="33">
        <v>30.364000000000001</v>
      </c>
      <c r="D28" s="5">
        <v>64</v>
      </c>
      <c r="E28" s="4">
        <v>63</v>
      </c>
      <c r="F28" s="6">
        <v>57</v>
      </c>
      <c r="G28" s="5" t="s">
        <v>60</v>
      </c>
      <c r="H28" s="6">
        <v>2</v>
      </c>
      <c r="I28" s="6">
        <v>8</v>
      </c>
      <c r="J28" s="14"/>
      <c r="K28" s="4">
        <v>69</v>
      </c>
      <c r="L28" s="6">
        <v>54.2</v>
      </c>
      <c r="M28" s="5" t="s">
        <v>60</v>
      </c>
      <c r="N28" s="5">
        <v>1</v>
      </c>
      <c r="O28" s="11">
        <v>5</v>
      </c>
      <c r="P28" s="6" t="s">
        <v>35</v>
      </c>
      <c r="Q28" s="77">
        <v>1026.8546274106013</v>
      </c>
      <c r="R28" s="49">
        <f t="shared" si="1"/>
        <v>17.777777777777779</v>
      </c>
      <c r="S28" s="50">
        <f t="shared" si="1"/>
        <v>17.222222222222221</v>
      </c>
      <c r="T28" s="50">
        <f t="shared" si="1"/>
        <v>13.888888888888889</v>
      </c>
      <c r="U28" s="51">
        <f t="shared" si="2"/>
        <v>0</v>
      </c>
      <c r="V28" s="50">
        <f t="shared" si="3"/>
        <v>20.555555555555554</v>
      </c>
      <c r="W28" s="14">
        <f t="shared" si="3"/>
        <v>12.333333333333334</v>
      </c>
    </row>
    <row r="29" spans="2:23" x14ac:dyDescent="0.25">
      <c r="B29" s="4">
        <v>21</v>
      </c>
      <c r="C29" s="33">
        <v>30.352</v>
      </c>
      <c r="D29" s="5">
        <v>63</v>
      </c>
      <c r="E29" s="4">
        <v>65</v>
      </c>
      <c r="F29" s="6">
        <v>58.5</v>
      </c>
      <c r="G29" s="5" t="s">
        <v>60</v>
      </c>
      <c r="H29" s="6">
        <v>2</v>
      </c>
      <c r="I29" s="6">
        <v>1</v>
      </c>
      <c r="J29" s="14"/>
      <c r="K29" s="4">
        <v>70</v>
      </c>
      <c r="L29" s="6">
        <v>51</v>
      </c>
      <c r="M29" s="5" t="s">
        <v>31</v>
      </c>
      <c r="N29" s="5">
        <v>0.5</v>
      </c>
      <c r="O29" s="11">
        <v>6</v>
      </c>
      <c r="P29" s="6" t="s">
        <v>35</v>
      </c>
      <c r="Q29" s="77">
        <v>1026.4482607737605</v>
      </c>
      <c r="R29" s="49">
        <f t="shared" si="1"/>
        <v>17.222222222222221</v>
      </c>
      <c r="S29" s="50">
        <f t="shared" si="1"/>
        <v>18.333333333333332</v>
      </c>
      <c r="T29" s="50">
        <f t="shared" si="1"/>
        <v>14.722222222222221</v>
      </c>
      <c r="U29" s="51">
        <f t="shared" si="2"/>
        <v>0</v>
      </c>
      <c r="V29" s="50">
        <f t="shared" si="3"/>
        <v>21.111111111111111</v>
      </c>
      <c r="W29" s="14">
        <f t="shared" si="3"/>
        <v>10.555555555555555</v>
      </c>
    </row>
    <row r="30" spans="2:23" x14ac:dyDescent="0.25">
      <c r="B30" s="4">
        <v>22</v>
      </c>
      <c r="C30" s="33">
        <v>30.251999999999999</v>
      </c>
      <c r="D30" s="5">
        <v>64</v>
      </c>
      <c r="E30" s="4">
        <v>67</v>
      </c>
      <c r="F30" s="6">
        <v>60</v>
      </c>
      <c r="G30" s="5" t="s">
        <v>39</v>
      </c>
      <c r="H30" s="6">
        <v>1</v>
      </c>
      <c r="I30" s="6">
        <v>0</v>
      </c>
      <c r="J30" s="14"/>
      <c r="K30" s="4">
        <v>74</v>
      </c>
      <c r="L30" s="6">
        <v>50</v>
      </c>
      <c r="M30" s="5" t="s">
        <v>60</v>
      </c>
      <c r="N30" s="5">
        <v>0.5</v>
      </c>
      <c r="O30" s="11">
        <v>7</v>
      </c>
      <c r="P30" s="6" t="s">
        <v>89</v>
      </c>
      <c r="Q30" s="77">
        <v>1023.0618721334196</v>
      </c>
      <c r="R30" s="49">
        <f t="shared" si="1"/>
        <v>17.777777777777779</v>
      </c>
      <c r="S30" s="50">
        <f t="shared" si="1"/>
        <v>19.444444444444443</v>
      </c>
      <c r="T30" s="50">
        <f t="shared" si="1"/>
        <v>15.555555555555555</v>
      </c>
      <c r="U30" s="51">
        <f t="shared" si="2"/>
        <v>0</v>
      </c>
      <c r="V30" s="50">
        <f t="shared" si="3"/>
        <v>23.333333333333332</v>
      </c>
      <c r="W30" s="14">
        <f t="shared" si="3"/>
        <v>10</v>
      </c>
    </row>
    <row r="31" spans="2:23" x14ac:dyDescent="0.25">
      <c r="B31" s="4">
        <v>23</v>
      </c>
      <c r="C31" s="33">
        <v>30.347999999999999</v>
      </c>
      <c r="D31" s="5">
        <v>65</v>
      </c>
      <c r="E31" s="4">
        <v>68</v>
      </c>
      <c r="F31" s="6">
        <v>62.2</v>
      </c>
      <c r="G31" s="5" t="s">
        <v>39</v>
      </c>
      <c r="H31" s="6">
        <v>1</v>
      </c>
      <c r="I31" s="6">
        <v>0</v>
      </c>
      <c r="J31" s="14"/>
      <c r="K31" s="4">
        <v>75.2</v>
      </c>
      <c r="L31" s="6">
        <v>57.5</v>
      </c>
      <c r="M31" s="5" t="s">
        <v>39</v>
      </c>
      <c r="N31" s="5">
        <v>1</v>
      </c>
      <c r="O31" s="11">
        <v>7</v>
      </c>
      <c r="P31" s="6" t="s">
        <v>89</v>
      </c>
      <c r="Q31" s="77">
        <v>1026.3128052281465</v>
      </c>
      <c r="R31" s="49">
        <f t="shared" si="1"/>
        <v>18.333333333333332</v>
      </c>
      <c r="S31" s="50">
        <f t="shared" si="1"/>
        <v>20</v>
      </c>
      <c r="T31" s="50">
        <f t="shared" si="1"/>
        <v>16.777777777777779</v>
      </c>
      <c r="U31" s="51">
        <f t="shared" si="2"/>
        <v>0</v>
      </c>
      <c r="V31" s="50">
        <f t="shared" si="3"/>
        <v>24</v>
      </c>
      <c r="W31" s="14">
        <f t="shared" si="3"/>
        <v>14.166666666666666</v>
      </c>
    </row>
    <row r="32" spans="2:23" x14ac:dyDescent="0.25">
      <c r="B32" s="4">
        <v>24</v>
      </c>
      <c r="C32" s="33">
        <v>30.294</v>
      </c>
      <c r="D32" s="5">
        <v>65</v>
      </c>
      <c r="E32" s="4">
        <v>66</v>
      </c>
      <c r="F32" s="6">
        <v>61.5</v>
      </c>
      <c r="G32" s="5" t="s">
        <v>39</v>
      </c>
      <c r="H32" s="6">
        <v>1</v>
      </c>
      <c r="I32" s="6">
        <v>0</v>
      </c>
      <c r="J32" s="14"/>
      <c r="K32" s="4">
        <v>77.5</v>
      </c>
      <c r="L32" s="6">
        <v>50</v>
      </c>
      <c r="M32" s="5" t="s">
        <v>40</v>
      </c>
      <c r="N32" s="5">
        <v>2</v>
      </c>
      <c r="O32" s="11">
        <v>7</v>
      </c>
      <c r="P32" s="6" t="s">
        <v>44</v>
      </c>
      <c r="Q32" s="77">
        <v>1024.4841553623626</v>
      </c>
      <c r="R32" s="49">
        <f t="shared" si="1"/>
        <v>18.333333333333332</v>
      </c>
      <c r="S32" s="50">
        <f t="shared" si="1"/>
        <v>18.888888888888889</v>
      </c>
      <c r="T32" s="50">
        <f t="shared" si="1"/>
        <v>16.388888888888889</v>
      </c>
      <c r="U32" s="51">
        <f t="shared" si="2"/>
        <v>0</v>
      </c>
      <c r="V32" s="50">
        <f t="shared" si="3"/>
        <v>25.277777777777779</v>
      </c>
      <c r="W32" s="14">
        <f t="shared" si="3"/>
        <v>10</v>
      </c>
    </row>
    <row r="33" spans="2:23" x14ac:dyDescent="0.25">
      <c r="B33" s="4">
        <v>25</v>
      </c>
      <c r="C33" s="33">
        <v>30.25</v>
      </c>
      <c r="D33" s="5">
        <v>65</v>
      </c>
      <c r="E33" s="4">
        <v>72.7</v>
      </c>
      <c r="F33" s="6">
        <v>63</v>
      </c>
      <c r="G33" s="5" t="s">
        <v>40</v>
      </c>
      <c r="H33" s="6">
        <v>2</v>
      </c>
      <c r="I33" s="6">
        <v>0</v>
      </c>
      <c r="J33" s="14"/>
      <c r="K33" s="4">
        <v>82</v>
      </c>
      <c r="L33" s="6">
        <v>59.2</v>
      </c>
      <c r="M33" s="5" t="s">
        <v>40</v>
      </c>
      <c r="N33" s="5">
        <v>2</v>
      </c>
      <c r="O33" s="11">
        <v>6</v>
      </c>
      <c r="P33" s="6" t="s">
        <v>90</v>
      </c>
      <c r="Q33" s="77">
        <v>1022.9941443606129</v>
      </c>
      <c r="R33" s="49">
        <f t="shared" si="1"/>
        <v>18.333333333333332</v>
      </c>
      <c r="S33" s="50">
        <f t="shared" si="1"/>
        <v>22.611111111111111</v>
      </c>
      <c r="T33" s="50">
        <f t="shared" si="1"/>
        <v>17.222222222222221</v>
      </c>
      <c r="U33" s="51">
        <f t="shared" si="2"/>
        <v>0</v>
      </c>
      <c r="V33" s="50">
        <f t="shared" si="3"/>
        <v>27.777777777777779</v>
      </c>
      <c r="W33" s="14">
        <f t="shared" si="3"/>
        <v>15.111111111111112</v>
      </c>
    </row>
    <row r="34" spans="2:23" x14ac:dyDescent="0.25">
      <c r="B34" s="4">
        <v>26</v>
      </c>
      <c r="C34" s="33">
        <v>30.242000000000001</v>
      </c>
      <c r="D34" s="5">
        <v>67</v>
      </c>
      <c r="E34" s="4">
        <v>77</v>
      </c>
      <c r="F34" s="6">
        <v>66.5</v>
      </c>
      <c r="G34" s="5" t="s">
        <v>40</v>
      </c>
      <c r="H34" s="6">
        <v>2</v>
      </c>
      <c r="I34" s="6">
        <v>0</v>
      </c>
      <c r="J34" s="14"/>
      <c r="K34" s="4">
        <v>87</v>
      </c>
      <c r="L34" s="6">
        <v>65</v>
      </c>
      <c r="M34" s="5" t="s">
        <v>60</v>
      </c>
      <c r="N34" s="5">
        <v>3</v>
      </c>
      <c r="O34" s="11">
        <v>4</v>
      </c>
      <c r="P34" s="6" t="s">
        <v>90</v>
      </c>
      <c r="Q34" s="77">
        <v>1022.7232332693856</v>
      </c>
      <c r="R34" s="49">
        <f t="shared" si="1"/>
        <v>19.444444444444443</v>
      </c>
      <c r="S34" s="50">
        <f t="shared" si="1"/>
        <v>25</v>
      </c>
      <c r="T34" s="50">
        <f t="shared" si="1"/>
        <v>19.166666666666668</v>
      </c>
      <c r="U34" s="51">
        <f t="shared" si="2"/>
        <v>0</v>
      </c>
      <c r="V34" s="50">
        <f t="shared" si="3"/>
        <v>30.555555555555554</v>
      </c>
      <c r="W34" s="14">
        <f t="shared" si="3"/>
        <v>18.333333333333332</v>
      </c>
    </row>
    <row r="35" spans="2:23" x14ac:dyDescent="0.25">
      <c r="B35" s="4">
        <v>27</v>
      </c>
      <c r="C35" s="33">
        <v>30.358000000000001</v>
      </c>
      <c r="D35" s="5">
        <v>68</v>
      </c>
      <c r="E35" s="4">
        <v>75</v>
      </c>
      <c r="F35" s="6">
        <v>65</v>
      </c>
      <c r="G35" s="5" t="s">
        <v>40</v>
      </c>
      <c r="H35" s="6">
        <v>3</v>
      </c>
      <c r="I35" s="6">
        <v>0</v>
      </c>
      <c r="J35" s="14"/>
      <c r="K35" s="4">
        <v>84</v>
      </c>
      <c r="L35" s="6">
        <v>65.2</v>
      </c>
      <c r="M35" s="5" t="s">
        <v>40</v>
      </c>
      <c r="N35" s="5">
        <v>2</v>
      </c>
      <c r="O35" s="11">
        <v>3</v>
      </c>
      <c r="P35" s="6" t="s">
        <v>90</v>
      </c>
      <c r="Q35" s="77">
        <v>1023.2650554518399</v>
      </c>
      <c r="R35" s="49">
        <f t="shared" si="1"/>
        <v>20</v>
      </c>
      <c r="S35" s="50">
        <f t="shared" si="1"/>
        <v>23.888888888888889</v>
      </c>
      <c r="T35" s="50">
        <f t="shared" si="1"/>
        <v>18.333333333333332</v>
      </c>
      <c r="U35" s="51">
        <f t="shared" si="2"/>
        <v>0</v>
      </c>
      <c r="V35" s="50">
        <f t="shared" si="3"/>
        <v>28.888888888888889</v>
      </c>
      <c r="W35" s="14">
        <f t="shared" si="3"/>
        <v>18.444444444444446</v>
      </c>
    </row>
    <row r="36" spans="2:23" x14ac:dyDescent="0.25">
      <c r="B36" s="4">
        <v>28</v>
      </c>
      <c r="C36" s="33">
        <v>30.161999999999999</v>
      </c>
      <c r="D36" s="5">
        <v>68</v>
      </c>
      <c r="E36" s="4">
        <v>77</v>
      </c>
      <c r="F36" s="6">
        <v>64</v>
      </c>
      <c r="G36" s="5" t="s">
        <v>39</v>
      </c>
      <c r="H36" s="6">
        <v>1</v>
      </c>
      <c r="I36" s="6">
        <v>0</v>
      </c>
      <c r="J36" s="14"/>
      <c r="K36" s="4">
        <v>83.9</v>
      </c>
      <c r="L36" s="6">
        <v>61.6</v>
      </c>
      <c r="M36" s="5" t="s">
        <v>33</v>
      </c>
      <c r="N36" s="5">
        <v>0.5</v>
      </c>
      <c r="O36" s="11">
        <v>4</v>
      </c>
      <c r="P36" s="6" t="s">
        <v>44</v>
      </c>
      <c r="Q36" s="77">
        <v>1020.0141223571127</v>
      </c>
      <c r="R36" s="49">
        <f t="shared" si="1"/>
        <v>20</v>
      </c>
      <c r="S36" s="50">
        <f t="shared" si="1"/>
        <v>25</v>
      </c>
      <c r="T36" s="50">
        <f t="shared" si="1"/>
        <v>17.777777777777779</v>
      </c>
      <c r="U36" s="51">
        <f t="shared" si="2"/>
        <v>0</v>
      </c>
      <c r="V36" s="50">
        <f t="shared" si="3"/>
        <v>28.833333333333336</v>
      </c>
      <c r="W36" s="14">
        <f t="shared" si="3"/>
        <v>16.444444444444446</v>
      </c>
    </row>
    <row r="37" spans="2:23" x14ac:dyDescent="0.25">
      <c r="B37" s="4">
        <v>29</v>
      </c>
      <c r="C37" s="33">
        <v>30.03</v>
      </c>
      <c r="D37" s="5">
        <v>69</v>
      </c>
      <c r="E37" s="4">
        <v>71.5</v>
      </c>
      <c r="F37" s="6">
        <v>64</v>
      </c>
      <c r="G37" s="5" t="s">
        <v>57</v>
      </c>
      <c r="H37" s="6">
        <v>2</v>
      </c>
      <c r="I37" s="6">
        <v>0</v>
      </c>
      <c r="J37" s="14"/>
      <c r="K37" s="4">
        <v>77</v>
      </c>
      <c r="L37" s="6">
        <v>57</v>
      </c>
      <c r="M37" s="5" t="s">
        <v>60</v>
      </c>
      <c r="N37" s="5">
        <v>2</v>
      </c>
      <c r="O37" s="11">
        <v>6</v>
      </c>
      <c r="P37" s="6" t="s">
        <v>35</v>
      </c>
      <c r="Q37" s="77">
        <v>1015.5440893518627</v>
      </c>
      <c r="R37" s="49">
        <f t="shared" si="1"/>
        <v>20.555555555555554</v>
      </c>
      <c r="S37" s="50">
        <f t="shared" si="1"/>
        <v>21.944444444444443</v>
      </c>
      <c r="T37" s="50">
        <f t="shared" si="1"/>
        <v>17.777777777777779</v>
      </c>
      <c r="U37" s="51">
        <f t="shared" si="2"/>
        <v>0</v>
      </c>
      <c r="V37" s="50">
        <f t="shared" si="3"/>
        <v>25</v>
      </c>
      <c r="W37" s="14">
        <f t="shared" si="3"/>
        <v>13.888888888888889</v>
      </c>
    </row>
    <row r="38" spans="2:23" x14ac:dyDescent="0.25">
      <c r="B38" s="4">
        <v>30</v>
      </c>
      <c r="C38" s="33">
        <v>30.18</v>
      </c>
      <c r="D38" s="5">
        <v>67</v>
      </c>
      <c r="E38" s="4">
        <v>61</v>
      </c>
      <c r="F38" s="6">
        <v>57</v>
      </c>
      <c r="G38" s="5" t="s">
        <v>60</v>
      </c>
      <c r="H38" s="6">
        <v>3</v>
      </c>
      <c r="I38" s="6">
        <v>10</v>
      </c>
      <c r="J38" s="14">
        <v>0.01</v>
      </c>
      <c r="K38" s="4">
        <v>64.2</v>
      </c>
      <c r="L38" s="6">
        <v>57</v>
      </c>
      <c r="M38" s="5" t="s">
        <v>60</v>
      </c>
      <c r="N38" s="5">
        <v>3</v>
      </c>
      <c r="O38" s="11">
        <v>6</v>
      </c>
      <c r="P38" s="6" t="s">
        <v>42</v>
      </c>
      <c r="Q38" s="77">
        <v>1020.623672312374</v>
      </c>
      <c r="R38" s="49">
        <f t="shared" si="1"/>
        <v>19.444444444444443</v>
      </c>
      <c r="S38" s="50">
        <f t="shared" si="1"/>
        <v>16.111111111111111</v>
      </c>
      <c r="T38" s="50">
        <f t="shared" si="1"/>
        <v>13.888888888888889</v>
      </c>
      <c r="U38" s="51">
        <f t="shared" si="2"/>
        <v>2.5399999999999999E-2</v>
      </c>
      <c r="V38" s="50">
        <f t="shared" si="3"/>
        <v>17.888888888888889</v>
      </c>
      <c r="W38" s="14">
        <f t="shared" si="3"/>
        <v>13.888888888888889</v>
      </c>
    </row>
    <row r="39" spans="2:23" x14ac:dyDescent="0.25">
      <c r="B39" s="4">
        <v>31</v>
      </c>
      <c r="C39" s="33">
        <v>30.31</v>
      </c>
      <c r="D39" s="5">
        <v>66</v>
      </c>
      <c r="E39" s="4">
        <v>62</v>
      </c>
      <c r="F39" s="6">
        <v>54.5</v>
      </c>
      <c r="G39" s="5" t="s">
        <v>60</v>
      </c>
      <c r="H39" s="6">
        <v>3</v>
      </c>
      <c r="I39" s="6">
        <v>5</v>
      </c>
      <c r="J39" s="14"/>
      <c r="K39" s="4">
        <v>67</v>
      </c>
      <c r="L39" s="6">
        <v>56.6</v>
      </c>
      <c r="M39" s="5" t="s">
        <v>60</v>
      </c>
      <c r="N39" s="5">
        <v>3</v>
      </c>
      <c r="O39" s="11">
        <v>5</v>
      </c>
      <c r="P39" s="6" t="s">
        <v>35</v>
      </c>
      <c r="Q39" s="77">
        <v>1025.0259775448171</v>
      </c>
      <c r="R39" s="49">
        <f t="shared" si="1"/>
        <v>18.888888888888889</v>
      </c>
      <c r="S39" s="50">
        <f t="shared" si="1"/>
        <v>16.666666666666668</v>
      </c>
      <c r="T39" s="50">
        <f t="shared" si="1"/>
        <v>12.5</v>
      </c>
      <c r="U39" s="51">
        <f t="shared" si="2"/>
        <v>0</v>
      </c>
      <c r="V39" s="50">
        <f t="shared" si="3"/>
        <v>19.444444444444443</v>
      </c>
      <c r="W39" s="14">
        <f t="shared" si="3"/>
        <v>13.666666666666668</v>
      </c>
    </row>
    <row r="40" spans="2:23" x14ac:dyDescent="0.25">
      <c r="B40" s="1" t="s">
        <v>15</v>
      </c>
      <c r="C40" s="12">
        <f t="shared" ref="C40:O40" si="4">SUM(C9:C39)</f>
        <v>936.9559999999999</v>
      </c>
      <c r="D40" s="36">
        <f t="shared" si="4"/>
        <v>2013</v>
      </c>
      <c r="E40" s="36">
        <f t="shared" ref="E40" si="5">SUM(E9:E39)</f>
        <v>2030.6000000000001</v>
      </c>
      <c r="F40" s="36">
        <f t="shared" si="4"/>
        <v>1854.7</v>
      </c>
      <c r="G40" s="36"/>
      <c r="H40" s="36">
        <f t="shared" si="4"/>
        <v>58</v>
      </c>
      <c r="I40" s="36">
        <f t="shared" si="4"/>
        <v>118</v>
      </c>
      <c r="J40" s="35">
        <f t="shared" si="4"/>
        <v>0.88</v>
      </c>
      <c r="K40" s="36">
        <f t="shared" si="4"/>
        <v>2201.5</v>
      </c>
      <c r="L40" s="36">
        <f t="shared" si="4"/>
        <v>1711.4999999999998</v>
      </c>
      <c r="M40" s="12"/>
      <c r="N40" s="36">
        <f t="shared" si="4"/>
        <v>42</v>
      </c>
      <c r="O40" s="37">
        <f t="shared" si="4"/>
        <v>186</v>
      </c>
      <c r="P40" s="3"/>
      <c r="Q40" s="36">
        <f>SUM(Q9:Q39)</f>
        <v>31682.544160734342</v>
      </c>
      <c r="R40" s="37"/>
      <c r="S40" s="47"/>
      <c r="T40" s="47"/>
      <c r="U40" s="48">
        <f t="shared" si="2"/>
        <v>2.2351999999999999</v>
      </c>
      <c r="V40" s="47"/>
      <c r="W40" s="13"/>
    </row>
    <row r="41" spans="2:23" x14ac:dyDescent="0.25">
      <c r="B41" s="7" t="s">
        <v>16</v>
      </c>
      <c r="C41" s="15">
        <f>C40/31</f>
        <v>30.224387096774191</v>
      </c>
      <c r="D41" s="38">
        <f t="shared" ref="D41:O41" si="6">D40/31</f>
        <v>64.935483870967744</v>
      </c>
      <c r="E41" s="38">
        <f t="shared" ref="E41" si="7">E40/31</f>
        <v>65.503225806451624</v>
      </c>
      <c r="F41" s="38">
        <f t="shared" si="6"/>
        <v>59.829032258064515</v>
      </c>
      <c r="G41" s="38"/>
      <c r="H41" s="38">
        <f t="shared" si="6"/>
        <v>1.8709677419354838</v>
      </c>
      <c r="I41" s="38">
        <f t="shared" si="6"/>
        <v>3.806451612903226</v>
      </c>
      <c r="J41" s="38">
        <f t="shared" si="6"/>
        <v>2.838709677419355E-2</v>
      </c>
      <c r="K41" s="38">
        <f t="shared" si="6"/>
        <v>71.016129032258064</v>
      </c>
      <c r="L41" s="38">
        <f t="shared" si="6"/>
        <v>55.209677419354833</v>
      </c>
      <c r="M41" s="15"/>
      <c r="N41" s="38">
        <f t="shared" si="6"/>
        <v>1.3548387096774193</v>
      </c>
      <c r="O41" s="39">
        <f t="shared" si="6"/>
        <v>6</v>
      </c>
      <c r="P41" s="9"/>
      <c r="Q41" s="38">
        <f>AVERAGE(Q9:Q39)</f>
        <v>1022.0175535720756</v>
      </c>
      <c r="R41" s="39">
        <f t="shared" si="1"/>
        <v>18.297491039426525</v>
      </c>
      <c r="S41" s="52">
        <f t="shared" si="1"/>
        <v>18.612903225806459</v>
      </c>
      <c r="T41" s="52">
        <f t="shared" si="1"/>
        <v>15.460573476702509</v>
      </c>
      <c r="U41" s="53">
        <f t="shared" si="2"/>
        <v>7.2103225806451621E-2</v>
      </c>
      <c r="V41" s="52">
        <f t="shared" si="3"/>
        <v>21.675627240143367</v>
      </c>
      <c r="W41" s="54">
        <f t="shared" si="3"/>
        <v>12.894265232974906</v>
      </c>
    </row>
    <row r="43" spans="2:23" x14ac:dyDescent="0.25">
      <c r="B43" s="1"/>
      <c r="C43" s="87" t="s">
        <v>17</v>
      </c>
      <c r="D43" s="88"/>
      <c r="E43" s="88"/>
      <c r="F43" s="88"/>
      <c r="G43" s="88"/>
      <c r="H43" s="88"/>
      <c r="I43" s="88"/>
      <c r="J43" s="88"/>
      <c r="K43" s="89"/>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v>
      </c>
      <c r="D45" s="5">
        <v>6.5</v>
      </c>
      <c r="E45" s="5">
        <v>3</v>
      </c>
      <c r="F45" s="5">
        <v>3</v>
      </c>
      <c r="G45" s="5">
        <v>1.5</v>
      </c>
      <c r="H45" s="5">
        <v>3.5</v>
      </c>
      <c r="I45" s="5">
        <v>6.5</v>
      </c>
      <c r="J45" s="5">
        <v>4.5</v>
      </c>
      <c r="K45" s="6"/>
    </row>
    <row r="46" spans="2:23" ht="30" x14ac:dyDescent="0.25">
      <c r="B46" s="24" t="s">
        <v>28</v>
      </c>
      <c r="C46" s="7">
        <v>4.5</v>
      </c>
      <c r="D46" s="8">
        <v>25.5</v>
      </c>
      <c r="E46" s="8">
        <v>13</v>
      </c>
      <c r="F46" s="8">
        <v>6</v>
      </c>
      <c r="G46" s="8">
        <v>3.5</v>
      </c>
      <c r="H46" s="8">
        <v>8.5</v>
      </c>
      <c r="I46" s="8">
        <v>19.5</v>
      </c>
      <c r="J46" s="8">
        <v>19.5</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63" priority="13">
      <formula>C9&gt;31</formula>
    </cfRule>
  </conditionalFormatting>
  <conditionalFormatting sqref="C9:C39">
    <cfRule type="expression" dxfId="62" priority="12">
      <formula>C9&lt;29</formula>
    </cfRule>
  </conditionalFormatting>
  <conditionalFormatting sqref="D9:D39">
    <cfRule type="expression" dxfId="61" priority="10">
      <formula>D9&lt;40</formula>
    </cfRule>
    <cfRule type="expression" dxfId="60" priority="11">
      <formula>D9&gt;70</formula>
    </cfRule>
  </conditionalFormatting>
  <conditionalFormatting sqref="F9:F39">
    <cfRule type="expression" dxfId="59" priority="9">
      <formula>F9&gt;E9</formula>
    </cfRule>
  </conditionalFormatting>
  <conditionalFormatting sqref="I9:I39">
    <cfRule type="cellIs" dxfId="58" priority="8" operator="greaterThan">
      <formula>10</formula>
    </cfRule>
  </conditionalFormatting>
  <conditionalFormatting sqref="J9:J39">
    <cfRule type="cellIs" dxfId="57" priority="7" operator="greaterThanOrEqual">
      <formula>5</formula>
    </cfRule>
  </conditionalFormatting>
  <conditionalFormatting sqref="K9:K31 K39">
    <cfRule type="cellIs" dxfId="56" priority="5" operator="lessThan">
      <formula>35</formula>
    </cfRule>
    <cfRule type="cellIs" dxfId="55" priority="6" operator="greaterThanOrEqual">
      <formula>85</formula>
    </cfRule>
  </conditionalFormatting>
  <conditionalFormatting sqref="L9:L39">
    <cfRule type="cellIs" dxfId="54" priority="3" operator="notBetween">
      <formula>70</formula>
      <formula>20</formula>
    </cfRule>
    <cfRule type="expression" dxfId="53" priority="4">
      <formula>L9&gt;K9</formula>
    </cfRule>
  </conditionalFormatting>
  <conditionalFormatting sqref="O9:O39">
    <cfRule type="cellIs" dxfId="52" priority="2" operator="greaterThan">
      <formula>10</formula>
    </cfRule>
  </conditionalFormatting>
  <conditionalFormatting sqref="P9:P39">
    <cfRule type="containsBlanks" dxfId="51" priority="1">
      <formula>LEN(TRIM(P9))=0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5C44-CB20-43F0-B970-10FDC180506D}">
  <dimension ref="A1:W45"/>
  <sheetViews>
    <sheetView topLeftCell="H4"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0" t="s">
        <v>140</v>
      </c>
    </row>
    <row r="2" spans="1:23" x14ac:dyDescent="0.25">
      <c r="C2" s="90" t="s">
        <v>141</v>
      </c>
    </row>
    <row r="3" spans="1:23" x14ac:dyDescent="0.25">
      <c r="C3" s="90" t="s">
        <v>142</v>
      </c>
    </row>
    <row r="4" spans="1:23" x14ac:dyDescent="0.25">
      <c r="C4" s="90" t="s">
        <v>143</v>
      </c>
    </row>
    <row r="6" spans="1:23" ht="15" customHeight="1" x14ac:dyDescent="0.25">
      <c r="B6" s="79" t="s">
        <v>3</v>
      </c>
      <c r="C6" s="84" t="s">
        <v>29</v>
      </c>
      <c r="D6" s="85"/>
      <c r="E6" s="85"/>
      <c r="F6" s="85"/>
      <c r="G6" s="85"/>
      <c r="H6" s="85"/>
      <c r="I6" s="86"/>
      <c r="J6" s="82" t="s">
        <v>10</v>
      </c>
      <c r="K6" s="84" t="s">
        <v>30</v>
      </c>
      <c r="L6" s="85"/>
      <c r="M6" s="85"/>
      <c r="N6" s="85"/>
      <c r="O6" s="86"/>
      <c r="P6" s="79" t="s">
        <v>14</v>
      </c>
      <c r="Q6" s="84" t="s">
        <v>29</v>
      </c>
      <c r="R6" s="85"/>
      <c r="S6" s="85"/>
      <c r="T6" s="86"/>
      <c r="U6" s="82" t="s">
        <v>126</v>
      </c>
      <c r="V6" s="84" t="s">
        <v>30</v>
      </c>
      <c r="W6" s="86"/>
    </row>
    <row r="7" spans="1:23" x14ac:dyDescent="0.25">
      <c r="A7" s="6"/>
      <c r="B7" s="80"/>
      <c r="C7" s="4"/>
      <c r="D7" s="16"/>
      <c r="E7" s="84" t="s">
        <v>0</v>
      </c>
      <c r="F7" s="86"/>
      <c r="G7" s="84" t="s">
        <v>1</v>
      </c>
      <c r="H7" s="86"/>
      <c r="I7" s="6"/>
      <c r="J7" s="83"/>
      <c r="K7" s="84" t="s">
        <v>2</v>
      </c>
      <c r="L7" s="86"/>
      <c r="M7" s="84" t="s">
        <v>1</v>
      </c>
      <c r="N7" s="86"/>
      <c r="O7" s="10"/>
      <c r="P7" s="80"/>
      <c r="Q7" s="4"/>
      <c r="R7" s="44"/>
      <c r="S7" s="45" t="s">
        <v>0</v>
      </c>
      <c r="T7" s="46"/>
      <c r="U7" s="83"/>
      <c r="V7" s="84" t="s">
        <v>2</v>
      </c>
      <c r="W7" s="86"/>
    </row>
    <row r="8" spans="1:23" ht="30" customHeight="1" x14ac:dyDescent="0.25">
      <c r="A8" s="20"/>
      <c r="B8" s="81"/>
      <c r="C8" s="22" t="s">
        <v>127</v>
      </c>
      <c r="D8" s="32" t="s">
        <v>4</v>
      </c>
      <c r="E8" s="29" t="s">
        <v>5</v>
      </c>
      <c r="F8" s="30" t="s">
        <v>6</v>
      </c>
      <c r="G8" s="29" t="s">
        <v>7</v>
      </c>
      <c r="H8" s="30" t="s">
        <v>8</v>
      </c>
      <c r="I8" s="30" t="s">
        <v>9</v>
      </c>
      <c r="J8" s="83"/>
      <c r="K8" s="28" t="s">
        <v>11</v>
      </c>
      <c r="L8" s="30" t="s">
        <v>12</v>
      </c>
      <c r="M8" s="29" t="s">
        <v>7</v>
      </c>
      <c r="N8" s="29" t="s">
        <v>8</v>
      </c>
      <c r="O8" s="31" t="s">
        <v>13</v>
      </c>
      <c r="P8" s="80"/>
      <c r="Q8" s="22" t="s">
        <v>128</v>
      </c>
      <c r="R8" s="43" t="s">
        <v>4</v>
      </c>
      <c r="S8" s="41" t="s">
        <v>5</v>
      </c>
      <c r="T8" s="42" t="s">
        <v>6</v>
      </c>
      <c r="U8" s="83"/>
      <c r="V8" s="40" t="s">
        <v>11</v>
      </c>
      <c r="W8" s="42" t="s">
        <v>12</v>
      </c>
    </row>
    <row r="9" spans="1:23" x14ac:dyDescent="0.25">
      <c r="B9" s="1">
        <v>1</v>
      </c>
      <c r="C9" s="27">
        <v>30.373999999999999</v>
      </c>
      <c r="D9" s="1">
        <v>65</v>
      </c>
      <c r="E9" s="1">
        <v>63.4</v>
      </c>
      <c r="F9" s="3">
        <v>55</v>
      </c>
      <c r="G9" s="2" t="s">
        <v>60</v>
      </c>
      <c r="H9" s="3">
        <v>4</v>
      </c>
      <c r="I9" s="3">
        <v>3</v>
      </c>
      <c r="J9" s="13"/>
      <c r="K9" s="1">
        <v>67</v>
      </c>
      <c r="L9" s="3">
        <v>54.5</v>
      </c>
      <c r="M9" s="2" t="s">
        <v>60</v>
      </c>
      <c r="N9" s="2">
        <v>1.5</v>
      </c>
      <c r="O9" s="10">
        <v>5</v>
      </c>
      <c r="P9" s="10" t="s">
        <v>35</v>
      </c>
      <c r="Q9" s="78">
        <v>1027.2948579338458</v>
      </c>
      <c r="R9" s="37">
        <f>CONVERT(D9,"F","C")</f>
        <v>18.333333333333332</v>
      </c>
      <c r="S9" s="47">
        <f t="shared" ref="S9:T24" si="0">CONVERT(E9,"F","C")</f>
        <v>17.444444444444443</v>
      </c>
      <c r="T9" s="47">
        <f t="shared" si="0"/>
        <v>12.777777777777777</v>
      </c>
      <c r="U9" s="48">
        <f>CONVERT(J9,"in","cm")</f>
        <v>0</v>
      </c>
      <c r="V9" s="47">
        <f>CONVERT(K9,"F","C")</f>
        <v>19.444444444444443</v>
      </c>
      <c r="W9" s="13">
        <f>CONVERT(L9,"F","C")</f>
        <v>12.5</v>
      </c>
    </row>
    <row r="10" spans="1:23" x14ac:dyDescent="0.25">
      <c r="B10" s="4">
        <v>2</v>
      </c>
      <c r="C10" s="33">
        <v>30.42</v>
      </c>
      <c r="D10" s="5">
        <v>64</v>
      </c>
      <c r="E10" s="4">
        <v>58</v>
      </c>
      <c r="F10" s="6">
        <v>52</v>
      </c>
      <c r="G10" s="5" t="s">
        <v>60</v>
      </c>
      <c r="H10" s="6">
        <v>1</v>
      </c>
      <c r="I10" s="6">
        <v>10</v>
      </c>
      <c r="J10" s="14"/>
      <c r="K10" s="4">
        <v>65</v>
      </c>
      <c r="L10" s="6">
        <v>57</v>
      </c>
      <c r="M10" s="5"/>
      <c r="N10" s="5">
        <v>0</v>
      </c>
      <c r="O10" s="11">
        <v>5</v>
      </c>
      <c r="P10" s="11" t="s">
        <v>42</v>
      </c>
      <c r="Q10" s="77">
        <v>1028.8525967084026</v>
      </c>
      <c r="R10" s="49">
        <f t="shared" ref="R10:T40" si="1">CONVERT(D10,"F","C")</f>
        <v>17.777777777777779</v>
      </c>
      <c r="S10" s="50">
        <f t="shared" si="0"/>
        <v>14.444444444444445</v>
      </c>
      <c r="T10" s="50">
        <f t="shared" si="0"/>
        <v>11.111111111111111</v>
      </c>
      <c r="U10" s="51">
        <f t="shared" ref="U10:U40" si="2">CONVERT(J10,"in","cm")</f>
        <v>0</v>
      </c>
      <c r="V10" s="50">
        <f t="shared" ref="V10:W40" si="3">CONVERT(K10,"F","C")</f>
        <v>18.333333333333332</v>
      </c>
      <c r="W10" s="14">
        <f t="shared" si="3"/>
        <v>13.888888888888889</v>
      </c>
    </row>
    <row r="11" spans="1:23" x14ac:dyDescent="0.25">
      <c r="B11" s="4">
        <v>3</v>
      </c>
      <c r="C11" s="33">
        <v>30.274000000000001</v>
      </c>
      <c r="D11" s="5">
        <v>64</v>
      </c>
      <c r="E11" s="4">
        <v>61.5</v>
      </c>
      <c r="F11" s="6">
        <v>53</v>
      </c>
      <c r="G11" s="5" t="s">
        <v>39</v>
      </c>
      <c r="H11" s="6">
        <v>1</v>
      </c>
      <c r="I11" s="6">
        <v>0</v>
      </c>
      <c r="J11" s="14"/>
      <c r="K11" s="4">
        <v>67</v>
      </c>
      <c r="L11" s="6">
        <v>42.4</v>
      </c>
      <c r="M11" s="5" t="s">
        <v>40</v>
      </c>
      <c r="N11" s="5">
        <v>1.5</v>
      </c>
      <c r="O11" s="11">
        <v>6</v>
      </c>
      <c r="P11" s="11" t="s">
        <v>44</v>
      </c>
      <c r="Q11" s="77">
        <v>1023.9084692935049</v>
      </c>
      <c r="R11" s="49">
        <f t="shared" si="1"/>
        <v>17.777777777777779</v>
      </c>
      <c r="S11" s="50">
        <f t="shared" si="0"/>
        <v>16.388888888888889</v>
      </c>
      <c r="T11" s="50">
        <f t="shared" si="0"/>
        <v>11.666666666666666</v>
      </c>
      <c r="U11" s="51">
        <f t="shared" si="2"/>
        <v>0</v>
      </c>
      <c r="V11" s="50">
        <f t="shared" si="3"/>
        <v>19.444444444444443</v>
      </c>
      <c r="W11" s="14">
        <f t="shared" si="3"/>
        <v>5.7777777777777768</v>
      </c>
    </row>
    <row r="12" spans="1:23" x14ac:dyDescent="0.25">
      <c r="B12" s="4">
        <v>4</v>
      </c>
      <c r="C12" s="33">
        <v>29.85</v>
      </c>
      <c r="D12" s="34">
        <v>64</v>
      </c>
      <c r="E12" s="4">
        <v>62</v>
      </c>
      <c r="F12" s="6">
        <v>56</v>
      </c>
      <c r="G12" s="5" t="s">
        <v>31</v>
      </c>
      <c r="H12" s="6">
        <v>1.5</v>
      </c>
      <c r="I12" s="6">
        <v>5</v>
      </c>
      <c r="J12" s="14"/>
      <c r="K12" s="4">
        <v>60.8</v>
      </c>
      <c r="L12" s="6">
        <v>53.2</v>
      </c>
      <c r="M12" s="5" t="s">
        <v>31</v>
      </c>
      <c r="N12" s="5">
        <v>1</v>
      </c>
      <c r="O12" s="11">
        <v>6</v>
      </c>
      <c r="P12" s="11" t="s">
        <v>42</v>
      </c>
      <c r="Q12" s="77">
        <v>1009.5501814584591</v>
      </c>
      <c r="R12" s="49">
        <f t="shared" si="1"/>
        <v>17.777777777777779</v>
      </c>
      <c r="S12" s="50">
        <f t="shared" si="0"/>
        <v>16.666666666666668</v>
      </c>
      <c r="T12" s="50">
        <f t="shared" si="0"/>
        <v>13.333333333333332</v>
      </c>
      <c r="U12" s="51">
        <f t="shared" si="2"/>
        <v>0</v>
      </c>
      <c r="V12" s="50">
        <f t="shared" si="3"/>
        <v>15.999999999999998</v>
      </c>
      <c r="W12" s="14">
        <f t="shared" si="3"/>
        <v>11.777777777777779</v>
      </c>
    </row>
    <row r="13" spans="1:23" x14ac:dyDescent="0.25">
      <c r="B13" s="4">
        <v>5</v>
      </c>
      <c r="C13" s="33">
        <v>29.853999999999999</v>
      </c>
      <c r="D13" s="34">
        <v>65</v>
      </c>
      <c r="E13" s="4">
        <v>64</v>
      </c>
      <c r="F13" s="6">
        <v>62</v>
      </c>
      <c r="G13" s="5" t="s">
        <v>31</v>
      </c>
      <c r="H13" s="6">
        <v>2</v>
      </c>
      <c r="I13" s="6">
        <v>10</v>
      </c>
      <c r="J13" s="14">
        <v>0.13</v>
      </c>
      <c r="K13" s="4">
        <v>72</v>
      </c>
      <c r="L13" s="6">
        <v>60.2</v>
      </c>
      <c r="M13" s="5" t="s">
        <v>33</v>
      </c>
      <c r="N13" s="5">
        <v>3</v>
      </c>
      <c r="O13" s="11">
        <v>8</v>
      </c>
      <c r="P13" s="11" t="s">
        <v>91</v>
      </c>
      <c r="Q13" s="77">
        <v>1009.6856370040725</v>
      </c>
      <c r="R13" s="49">
        <f t="shared" si="1"/>
        <v>18.333333333333332</v>
      </c>
      <c r="S13" s="50">
        <f t="shared" si="0"/>
        <v>17.777777777777779</v>
      </c>
      <c r="T13" s="50">
        <f t="shared" si="0"/>
        <v>16.666666666666668</v>
      </c>
      <c r="U13" s="51">
        <f t="shared" si="2"/>
        <v>0.33019999999999999</v>
      </c>
      <c r="V13" s="50">
        <f t="shared" si="3"/>
        <v>22.222222222222221</v>
      </c>
      <c r="W13" s="14">
        <f t="shared" si="3"/>
        <v>15.666666666666668</v>
      </c>
    </row>
    <row r="14" spans="1:23" x14ac:dyDescent="0.25">
      <c r="B14" s="4">
        <v>6</v>
      </c>
      <c r="C14" s="33">
        <v>29.95</v>
      </c>
      <c r="D14" s="5">
        <v>65</v>
      </c>
      <c r="E14" s="4">
        <v>61.5</v>
      </c>
      <c r="F14" s="6">
        <v>59</v>
      </c>
      <c r="G14" s="5" t="s">
        <v>34</v>
      </c>
      <c r="H14" s="6">
        <v>2</v>
      </c>
      <c r="I14" s="6">
        <v>9</v>
      </c>
      <c r="J14" s="14">
        <v>7.0000000000000007E-2</v>
      </c>
      <c r="K14" s="4">
        <v>68</v>
      </c>
      <c r="L14" s="6">
        <v>59.1</v>
      </c>
      <c r="M14" s="5" t="s">
        <v>33</v>
      </c>
      <c r="N14" s="5">
        <v>1.5</v>
      </c>
      <c r="O14" s="11">
        <v>7</v>
      </c>
      <c r="P14" s="11" t="s">
        <v>35</v>
      </c>
      <c r="Q14" s="77">
        <v>1012.9365700988</v>
      </c>
      <c r="R14" s="49">
        <f t="shared" si="1"/>
        <v>18.333333333333332</v>
      </c>
      <c r="S14" s="50">
        <f t="shared" si="0"/>
        <v>16.388888888888889</v>
      </c>
      <c r="T14" s="50">
        <f t="shared" si="0"/>
        <v>15</v>
      </c>
      <c r="U14" s="51">
        <f t="shared" si="2"/>
        <v>0.17780000000000001</v>
      </c>
      <c r="V14" s="50">
        <f t="shared" si="3"/>
        <v>20</v>
      </c>
      <c r="W14" s="14">
        <f t="shared" si="3"/>
        <v>15.055555555555555</v>
      </c>
    </row>
    <row r="15" spans="1:23" x14ac:dyDescent="0.25">
      <c r="B15" s="4">
        <v>7</v>
      </c>
      <c r="C15" s="33">
        <v>30.044</v>
      </c>
      <c r="D15" s="5">
        <v>65</v>
      </c>
      <c r="E15" s="4">
        <v>65</v>
      </c>
      <c r="F15" s="6">
        <v>62.5</v>
      </c>
      <c r="G15" s="5" t="s">
        <v>33</v>
      </c>
      <c r="H15" s="6">
        <v>1.5</v>
      </c>
      <c r="I15" s="6">
        <v>9</v>
      </c>
      <c r="J15" s="14"/>
      <c r="K15" s="4">
        <v>70</v>
      </c>
      <c r="L15" s="6">
        <v>60</v>
      </c>
      <c r="M15" s="5" t="s">
        <v>33</v>
      </c>
      <c r="N15" s="5">
        <v>1.5</v>
      </c>
      <c r="O15" s="11">
        <v>8</v>
      </c>
      <c r="P15" s="11" t="s">
        <v>35</v>
      </c>
      <c r="Q15" s="77">
        <v>1016.1197754207208</v>
      </c>
      <c r="R15" s="49">
        <f t="shared" si="1"/>
        <v>18.333333333333332</v>
      </c>
      <c r="S15" s="50">
        <f t="shared" si="0"/>
        <v>18.333333333333332</v>
      </c>
      <c r="T15" s="50">
        <f t="shared" si="0"/>
        <v>16.944444444444443</v>
      </c>
      <c r="U15" s="51">
        <f t="shared" si="2"/>
        <v>0</v>
      </c>
      <c r="V15" s="50">
        <f t="shared" si="3"/>
        <v>21.111111111111111</v>
      </c>
      <c r="W15" s="14">
        <f t="shared" si="3"/>
        <v>15.555555555555555</v>
      </c>
    </row>
    <row r="16" spans="1:23" x14ac:dyDescent="0.25">
      <c r="B16" s="4">
        <v>8</v>
      </c>
      <c r="C16" s="33">
        <v>29.91</v>
      </c>
      <c r="D16" s="5">
        <v>65</v>
      </c>
      <c r="E16" s="4">
        <v>66</v>
      </c>
      <c r="F16" s="6">
        <v>63</v>
      </c>
      <c r="G16" s="5" t="s">
        <v>34</v>
      </c>
      <c r="H16" s="6">
        <v>2</v>
      </c>
      <c r="I16" s="6">
        <v>0</v>
      </c>
      <c r="J16" s="14"/>
      <c r="K16" s="4">
        <v>75.2</v>
      </c>
      <c r="L16" s="6">
        <v>61</v>
      </c>
      <c r="M16" s="5"/>
      <c r="N16" s="5">
        <v>0</v>
      </c>
      <c r="O16" s="11">
        <v>6</v>
      </c>
      <c r="P16" s="11" t="s">
        <v>35</v>
      </c>
      <c r="Q16" s="77">
        <v>1011.5820146426637</v>
      </c>
      <c r="R16" s="49">
        <f t="shared" si="1"/>
        <v>18.333333333333332</v>
      </c>
      <c r="S16" s="50">
        <f t="shared" si="0"/>
        <v>18.888888888888889</v>
      </c>
      <c r="T16" s="50">
        <f t="shared" si="0"/>
        <v>17.222222222222221</v>
      </c>
      <c r="U16" s="51">
        <f t="shared" si="2"/>
        <v>0</v>
      </c>
      <c r="V16" s="50">
        <f t="shared" si="3"/>
        <v>24</v>
      </c>
      <c r="W16" s="14">
        <f t="shared" si="3"/>
        <v>16.111111111111111</v>
      </c>
    </row>
    <row r="17" spans="2:23" x14ac:dyDescent="0.25">
      <c r="B17" s="4">
        <v>9</v>
      </c>
      <c r="C17" s="33">
        <v>29.91</v>
      </c>
      <c r="D17" s="5">
        <v>65</v>
      </c>
      <c r="E17" s="4">
        <v>65</v>
      </c>
      <c r="F17" s="6">
        <v>61.6</v>
      </c>
      <c r="G17" s="5" t="s">
        <v>31</v>
      </c>
      <c r="H17" s="6">
        <v>2</v>
      </c>
      <c r="I17" s="6">
        <v>7</v>
      </c>
      <c r="J17" s="14">
        <v>0.17</v>
      </c>
      <c r="K17" s="4">
        <v>70.5</v>
      </c>
      <c r="L17" s="6">
        <v>57.5</v>
      </c>
      <c r="M17" s="5" t="s">
        <v>31</v>
      </c>
      <c r="N17" s="5">
        <v>1</v>
      </c>
      <c r="O17" s="11">
        <v>7</v>
      </c>
      <c r="P17" s="11" t="s">
        <v>92</v>
      </c>
      <c r="Q17" s="77">
        <v>1011.5820146426637</v>
      </c>
      <c r="R17" s="49">
        <f t="shared" si="1"/>
        <v>18.333333333333332</v>
      </c>
      <c r="S17" s="50">
        <f t="shared" si="0"/>
        <v>18.333333333333332</v>
      </c>
      <c r="T17" s="50">
        <f t="shared" si="0"/>
        <v>16.444444444444446</v>
      </c>
      <c r="U17" s="51">
        <f t="shared" si="2"/>
        <v>0.43179999999999996</v>
      </c>
      <c r="V17" s="50">
        <f t="shared" si="3"/>
        <v>21.388888888888889</v>
      </c>
      <c r="W17" s="14">
        <f t="shared" si="3"/>
        <v>14.166666666666666</v>
      </c>
    </row>
    <row r="18" spans="2:23" x14ac:dyDescent="0.25">
      <c r="B18" s="4">
        <v>10</v>
      </c>
      <c r="C18" s="33">
        <v>29.488</v>
      </c>
      <c r="D18" s="5">
        <v>66</v>
      </c>
      <c r="E18" s="4">
        <v>64</v>
      </c>
      <c r="F18" s="6">
        <v>61</v>
      </c>
      <c r="G18" s="5" t="s">
        <v>31</v>
      </c>
      <c r="H18" s="6">
        <v>5</v>
      </c>
      <c r="I18" s="6">
        <v>10</v>
      </c>
      <c r="J18" s="14">
        <v>0.1</v>
      </c>
      <c r="K18" s="4">
        <v>67</v>
      </c>
      <c r="L18" s="6">
        <v>56.6</v>
      </c>
      <c r="M18" s="5" t="s">
        <v>33</v>
      </c>
      <c r="N18" s="5">
        <v>1</v>
      </c>
      <c r="O18" s="11">
        <v>8</v>
      </c>
      <c r="P18" s="11" t="s">
        <v>93</v>
      </c>
      <c r="Q18" s="77">
        <v>997.29145458042456</v>
      </c>
      <c r="R18" s="49">
        <f t="shared" si="1"/>
        <v>18.888888888888889</v>
      </c>
      <c r="S18" s="50">
        <f t="shared" si="0"/>
        <v>17.777777777777779</v>
      </c>
      <c r="T18" s="50">
        <f t="shared" si="0"/>
        <v>16.111111111111111</v>
      </c>
      <c r="U18" s="51">
        <f t="shared" si="2"/>
        <v>0.254</v>
      </c>
      <c r="V18" s="50">
        <f t="shared" si="3"/>
        <v>19.444444444444443</v>
      </c>
      <c r="W18" s="14">
        <f t="shared" si="3"/>
        <v>13.666666666666668</v>
      </c>
    </row>
    <row r="19" spans="2:23" x14ac:dyDescent="0.25">
      <c r="B19" s="4">
        <v>11</v>
      </c>
      <c r="C19" s="33">
        <v>29.6</v>
      </c>
      <c r="D19" s="5">
        <v>65</v>
      </c>
      <c r="E19" s="4">
        <v>62</v>
      </c>
      <c r="F19" s="6">
        <v>58.5</v>
      </c>
      <c r="G19" s="5" t="s">
        <v>33</v>
      </c>
      <c r="H19" s="6">
        <v>2</v>
      </c>
      <c r="I19" s="6">
        <v>5</v>
      </c>
      <c r="J19" s="14">
        <v>0.31</v>
      </c>
      <c r="K19" s="4">
        <v>67.5</v>
      </c>
      <c r="L19" s="6">
        <v>54.1</v>
      </c>
      <c r="M19" s="5" t="s">
        <v>31</v>
      </c>
      <c r="N19" s="5">
        <v>6</v>
      </c>
      <c r="O19" s="11">
        <v>9</v>
      </c>
      <c r="P19" s="11" t="s">
        <v>94</v>
      </c>
      <c r="Q19" s="77">
        <v>1001.0842098576067</v>
      </c>
      <c r="R19" s="49">
        <f t="shared" si="1"/>
        <v>18.333333333333332</v>
      </c>
      <c r="S19" s="50">
        <f t="shared" si="0"/>
        <v>16.666666666666668</v>
      </c>
      <c r="T19" s="50">
        <f t="shared" si="0"/>
        <v>14.722222222222221</v>
      </c>
      <c r="U19" s="51">
        <f t="shared" si="2"/>
        <v>0.7874000000000001</v>
      </c>
      <c r="V19" s="50">
        <f t="shared" si="3"/>
        <v>19.722222222222221</v>
      </c>
      <c r="W19" s="14">
        <f t="shared" si="3"/>
        <v>12.277777777777779</v>
      </c>
    </row>
    <row r="20" spans="2:23" x14ac:dyDescent="0.25">
      <c r="B20" s="4">
        <v>12</v>
      </c>
      <c r="C20" s="33">
        <v>29.61</v>
      </c>
      <c r="D20" s="5">
        <v>64</v>
      </c>
      <c r="E20" s="4">
        <v>61</v>
      </c>
      <c r="F20" s="6">
        <v>54.2</v>
      </c>
      <c r="G20" s="5" t="s">
        <v>34</v>
      </c>
      <c r="H20" s="6">
        <v>5</v>
      </c>
      <c r="I20" s="6">
        <v>1</v>
      </c>
      <c r="J20" s="14">
        <v>0.06</v>
      </c>
      <c r="K20" s="4">
        <v>65</v>
      </c>
      <c r="L20" s="6">
        <v>53.8</v>
      </c>
      <c r="M20" s="5" t="s">
        <v>33</v>
      </c>
      <c r="N20" s="5">
        <v>4</v>
      </c>
      <c r="O20" s="11">
        <v>7</v>
      </c>
      <c r="P20" s="11" t="s">
        <v>95</v>
      </c>
      <c r="Q20" s="77">
        <v>1001.4228487216407</v>
      </c>
      <c r="R20" s="49">
        <f t="shared" si="1"/>
        <v>17.777777777777779</v>
      </c>
      <c r="S20" s="50">
        <f t="shared" si="0"/>
        <v>16.111111111111111</v>
      </c>
      <c r="T20" s="50">
        <f t="shared" si="0"/>
        <v>12.333333333333334</v>
      </c>
      <c r="U20" s="51">
        <f t="shared" si="2"/>
        <v>0.15240000000000001</v>
      </c>
      <c r="V20" s="50">
        <f t="shared" si="3"/>
        <v>18.333333333333332</v>
      </c>
      <c r="W20" s="14">
        <f t="shared" si="3"/>
        <v>12.111111111111109</v>
      </c>
    </row>
    <row r="21" spans="2:23" x14ac:dyDescent="0.25">
      <c r="B21" s="4">
        <v>13</v>
      </c>
      <c r="C21" s="33">
        <v>29.713999999999999</v>
      </c>
      <c r="D21" s="5">
        <v>64</v>
      </c>
      <c r="E21" s="4">
        <v>61.4</v>
      </c>
      <c r="F21" s="6">
        <v>54.5</v>
      </c>
      <c r="G21" s="5" t="s">
        <v>34</v>
      </c>
      <c r="H21" s="6">
        <v>5</v>
      </c>
      <c r="I21" s="6">
        <v>2</v>
      </c>
      <c r="J21" s="14"/>
      <c r="K21" s="4">
        <v>65</v>
      </c>
      <c r="L21" s="6">
        <v>57.7</v>
      </c>
      <c r="M21" s="5" t="s">
        <v>34</v>
      </c>
      <c r="N21" s="5">
        <v>2</v>
      </c>
      <c r="O21" s="11">
        <v>6</v>
      </c>
      <c r="P21" s="11" t="s">
        <v>95</v>
      </c>
      <c r="Q21" s="77">
        <v>1004.9446929075951</v>
      </c>
      <c r="R21" s="49">
        <f t="shared" si="1"/>
        <v>17.777777777777779</v>
      </c>
      <c r="S21" s="50">
        <f t="shared" si="0"/>
        <v>16.333333333333332</v>
      </c>
      <c r="T21" s="50">
        <f t="shared" si="0"/>
        <v>12.5</v>
      </c>
      <c r="U21" s="51">
        <f t="shared" si="2"/>
        <v>0</v>
      </c>
      <c r="V21" s="50">
        <f t="shared" si="3"/>
        <v>18.333333333333332</v>
      </c>
      <c r="W21" s="14">
        <f t="shared" si="3"/>
        <v>14.277777777777779</v>
      </c>
    </row>
    <row r="22" spans="2:23" x14ac:dyDescent="0.25">
      <c r="B22" s="4">
        <v>14</v>
      </c>
      <c r="C22" s="33">
        <v>30.007999999999999</v>
      </c>
      <c r="D22" s="5">
        <v>64</v>
      </c>
      <c r="E22" s="4">
        <v>64.7</v>
      </c>
      <c r="F22" s="6">
        <v>62.7</v>
      </c>
      <c r="G22" s="5" t="s">
        <v>33</v>
      </c>
      <c r="H22" s="6">
        <v>3</v>
      </c>
      <c r="I22" s="6">
        <v>9</v>
      </c>
      <c r="J22" s="14"/>
      <c r="K22" s="4">
        <v>69</v>
      </c>
      <c r="L22" s="6">
        <v>58</v>
      </c>
      <c r="M22" s="5" t="s">
        <v>33</v>
      </c>
      <c r="N22" s="5">
        <v>3</v>
      </c>
      <c r="O22" s="11">
        <v>8</v>
      </c>
      <c r="P22" s="11" t="s">
        <v>42</v>
      </c>
      <c r="Q22" s="77">
        <v>1014.9006755101977</v>
      </c>
      <c r="R22" s="49">
        <f t="shared" si="1"/>
        <v>17.777777777777779</v>
      </c>
      <c r="S22" s="50">
        <f t="shared" si="0"/>
        <v>18.166666666666668</v>
      </c>
      <c r="T22" s="50">
        <f t="shared" si="0"/>
        <v>17.055555555555557</v>
      </c>
      <c r="U22" s="51">
        <f t="shared" si="2"/>
        <v>0</v>
      </c>
      <c r="V22" s="50">
        <f t="shared" si="3"/>
        <v>20.555555555555554</v>
      </c>
      <c r="W22" s="14">
        <f t="shared" si="3"/>
        <v>14.444444444444445</v>
      </c>
    </row>
    <row r="23" spans="2:23" x14ac:dyDescent="0.25">
      <c r="B23" s="4">
        <v>15</v>
      </c>
      <c r="C23" s="33">
        <v>29.844000000000001</v>
      </c>
      <c r="D23" s="5">
        <v>65</v>
      </c>
      <c r="E23" s="4">
        <v>63</v>
      </c>
      <c r="F23" s="6">
        <v>60</v>
      </c>
      <c r="G23" s="5" t="s">
        <v>34</v>
      </c>
      <c r="H23" s="6">
        <v>2</v>
      </c>
      <c r="I23" s="6">
        <v>7</v>
      </c>
      <c r="J23" s="14">
        <v>7.0000000000000007E-2</v>
      </c>
      <c r="K23" s="4">
        <v>67</v>
      </c>
      <c r="L23" s="6">
        <v>56.8</v>
      </c>
      <c r="M23" s="5" t="s">
        <v>34</v>
      </c>
      <c r="N23" s="5">
        <v>3</v>
      </c>
      <c r="O23" s="11">
        <v>7</v>
      </c>
      <c r="P23" s="11" t="s">
        <v>42</v>
      </c>
      <c r="Q23" s="77">
        <v>1009.3469981400387</v>
      </c>
      <c r="R23" s="49">
        <f t="shared" si="1"/>
        <v>18.333333333333332</v>
      </c>
      <c r="S23" s="50">
        <f t="shared" si="0"/>
        <v>17.222222222222221</v>
      </c>
      <c r="T23" s="50">
        <f t="shared" si="0"/>
        <v>15.555555555555555</v>
      </c>
      <c r="U23" s="51">
        <f t="shared" si="2"/>
        <v>0.17780000000000001</v>
      </c>
      <c r="V23" s="50">
        <f t="shared" si="3"/>
        <v>19.444444444444443</v>
      </c>
      <c r="W23" s="14">
        <f t="shared" si="3"/>
        <v>13.777777777777775</v>
      </c>
    </row>
    <row r="24" spans="2:23" x14ac:dyDescent="0.25">
      <c r="B24" s="4">
        <v>16</v>
      </c>
      <c r="C24" s="33">
        <v>29.91</v>
      </c>
      <c r="D24" s="5">
        <v>63</v>
      </c>
      <c r="E24" s="4">
        <v>60.6</v>
      </c>
      <c r="F24" s="6">
        <v>56</v>
      </c>
      <c r="G24" s="5" t="s">
        <v>34</v>
      </c>
      <c r="H24" s="6">
        <v>4</v>
      </c>
      <c r="I24" s="6">
        <v>4</v>
      </c>
      <c r="J24" s="14">
        <v>0.01</v>
      </c>
      <c r="K24" s="4">
        <v>66.5</v>
      </c>
      <c r="L24" s="6">
        <v>55.4</v>
      </c>
      <c r="M24" s="5" t="s">
        <v>34</v>
      </c>
      <c r="N24" s="5">
        <v>1</v>
      </c>
      <c r="O24" s="11">
        <v>6</v>
      </c>
      <c r="P24" s="11" t="s">
        <v>35</v>
      </c>
      <c r="Q24" s="77">
        <v>1011.5820146426637</v>
      </c>
      <c r="R24" s="49">
        <f t="shared" si="1"/>
        <v>17.222222222222221</v>
      </c>
      <c r="S24" s="50">
        <f t="shared" si="0"/>
        <v>15.888888888888889</v>
      </c>
      <c r="T24" s="50">
        <f t="shared" si="0"/>
        <v>13.333333333333332</v>
      </c>
      <c r="U24" s="51">
        <f t="shared" si="2"/>
        <v>2.5399999999999999E-2</v>
      </c>
      <c r="V24" s="50">
        <f t="shared" si="3"/>
        <v>19.166666666666668</v>
      </c>
      <c r="W24" s="14">
        <f t="shared" si="3"/>
        <v>12.999999999999998</v>
      </c>
    </row>
    <row r="25" spans="2:23" x14ac:dyDescent="0.25">
      <c r="B25" s="4">
        <v>17</v>
      </c>
      <c r="C25" s="33">
        <v>29.99</v>
      </c>
      <c r="D25" s="5">
        <v>64</v>
      </c>
      <c r="E25" s="4">
        <v>62</v>
      </c>
      <c r="F25" s="6">
        <v>60</v>
      </c>
      <c r="G25" s="5" t="s">
        <v>33</v>
      </c>
      <c r="H25" s="6">
        <v>3</v>
      </c>
      <c r="I25" s="6">
        <v>10</v>
      </c>
      <c r="J25" s="14">
        <v>0.03</v>
      </c>
      <c r="K25" s="4">
        <v>67.5</v>
      </c>
      <c r="L25" s="6">
        <v>57.7</v>
      </c>
      <c r="M25" s="5" t="s">
        <v>33</v>
      </c>
      <c r="N25" s="5">
        <v>2</v>
      </c>
      <c r="O25" s="11">
        <v>7</v>
      </c>
      <c r="P25" s="11" t="s">
        <v>42</v>
      </c>
      <c r="Q25" s="77">
        <v>1014.2911255549363</v>
      </c>
      <c r="R25" s="49">
        <f t="shared" si="1"/>
        <v>17.777777777777779</v>
      </c>
      <c r="S25" s="50">
        <f t="shared" si="1"/>
        <v>16.666666666666668</v>
      </c>
      <c r="T25" s="50">
        <f t="shared" si="1"/>
        <v>15.555555555555555</v>
      </c>
      <c r="U25" s="51">
        <f t="shared" si="2"/>
        <v>7.6200000000000004E-2</v>
      </c>
      <c r="V25" s="50">
        <f t="shared" si="3"/>
        <v>19.722222222222221</v>
      </c>
      <c r="W25" s="14">
        <f t="shared" si="3"/>
        <v>14.277777777777779</v>
      </c>
    </row>
    <row r="26" spans="2:23" x14ac:dyDescent="0.25">
      <c r="B26" s="4">
        <v>18</v>
      </c>
      <c r="C26" s="33">
        <v>29.783999999999999</v>
      </c>
      <c r="D26" s="5">
        <v>65</v>
      </c>
      <c r="E26" s="4">
        <v>65</v>
      </c>
      <c r="F26" s="6">
        <v>63.3</v>
      </c>
      <c r="G26" s="5" t="s">
        <v>96</v>
      </c>
      <c r="H26" s="6">
        <v>4</v>
      </c>
      <c r="I26" s="6">
        <v>9</v>
      </c>
      <c r="J26" s="14">
        <v>0.34</v>
      </c>
      <c r="K26" s="4">
        <v>68.400000000000006</v>
      </c>
      <c r="L26" s="6">
        <v>62</v>
      </c>
      <c r="M26" s="5" t="s">
        <v>96</v>
      </c>
      <c r="N26" s="5">
        <v>5</v>
      </c>
      <c r="O26" s="11">
        <v>8</v>
      </c>
      <c r="P26" s="11" t="s">
        <v>97</v>
      </c>
      <c r="Q26" s="77">
        <v>1007.3151649558339</v>
      </c>
      <c r="R26" s="49">
        <f t="shared" si="1"/>
        <v>18.333333333333332</v>
      </c>
      <c r="S26" s="50">
        <f t="shared" si="1"/>
        <v>18.333333333333332</v>
      </c>
      <c r="T26" s="50">
        <f t="shared" si="1"/>
        <v>17.388888888888886</v>
      </c>
      <c r="U26" s="51">
        <f t="shared" si="2"/>
        <v>0.86359999999999992</v>
      </c>
      <c r="V26" s="50">
        <f t="shared" si="3"/>
        <v>20.222222222222225</v>
      </c>
      <c r="W26" s="14">
        <f t="shared" si="3"/>
        <v>16.666666666666668</v>
      </c>
    </row>
    <row r="27" spans="2:23" x14ac:dyDescent="0.25">
      <c r="B27" s="4">
        <v>19</v>
      </c>
      <c r="C27" s="33">
        <v>29.65</v>
      </c>
      <c r="D27" s="5">
        <v>64</v>
      </c>
      <c r="E27" s="4">
        <v>63</v>
      </c>
      <c r="F27" s="6">
        <v>59.4</v>
      </c>
      <c r="G27" s="5" t="s">
        <v>34</v>
      </c>
      <c r="H27" s="6">
        <v>3</v>
      </c>
      <c r="I27" s="6">
        <v>2</v>
      </c>
      <c r="J27" s="14">
        <v>0.13</v>
      </c>
      <c r="K27" s="4">
        <v>64.3</v>
      </c>
      <c r="L27" s="6">
        <v>55.3</v>
      </c>
      <c r="M27" s="5" t="s">
        <v>34</v>
      </c>
      <c r="N27" s="5">
        <v>2</v>
      </c>
      <c r="O27" s="11">
        <v>7</v>
      </c>
      <c r="P27" s="11" t="s">
        <v>98</v>
      </c>
      <c r="Q27" s="77">
        <v>1002.7774041777768</v>
      </c>
      <c r="R27" s="49">
        <f t="shared" si="1"/>
        <v>17.777777777777779</v>
      </c>
      <c r="S27" s="50">
        <f t="shared" si="1"/>
        <v>17.222222222222221</v>
      </c>
      <c r="T27" s="50">
        <f t="shared" si="1"/>
        <v>15.222222222222221</v>
      </c>
      <c r="U27" s="51">
        <f t="shared" si="2"/>
        <v>0.33019999999999999</v>
      </c>
      <c r="V27" s="50">
        <f t="shared" si="3"/>
        <v>17.944444444444443</v>
      </c>
      <c r="W27" s="14">
        <f t="shared" si="3"/>
        <v>12.944444444444443</v>
      </c>
    </row>
    <row r="28" spans="2:23" x14ac:dyDescent="0.25">
      <c r="B28" s="4">
        <v>20</v>
      </c>
      <c r="C28" s="33">
        <v>29.611999999999998</v>
      </c>
      <c r="D28" s="5">
        <v>63</v>
      </c>
      <c r="E28" s="4">
        <v>52.7</v>
      </c>
      <c r="F28" s="6">
        <v>50.4</v>
      </c>
      <c r="G28" s="5" t="s">
        <v>39</v>
      </c>
      <c r="H28" s="6">
        <v>1</v>
      </c>
      <c r="I28" s="6">
        <v>10</v>
      </c>
      <c r="J28" s="14">
        <v>0.96</v>
      </c>
      <c r="K28" s="4">
        <v>56.7</v>
      </c>
      <c r="L28" s="6">
        <v>49.2</v>
      </c>
      <c r="M28" s="5" t="s">
        <v>52</v>
      </c>
      <c r="N28" s="5">
        <v>3</v>
      </c>
      <c r="O28" s="11">
        <v>7</v>
      </c>
      <c r="P28" s="11" t="s">
        <v>99</v>
      </c>
      <c r="Q28" s="77">
        <v>1001.4905764944473</v>
      </c>
      <c r="R28" s="49">
        <f t="shared" si="1"/>
        <v>17.222222222222221</v>
      </c>
      <c r="S28" s="50">
        <f t="shared" si="1"/>
        <v>11.500000000000002</v>
      </c>
      <c r="T28" s="50">
        <f t="shared" si="1"/>
        <v>10.222222222222221</v>
      </c>
      <c r="U28" s="51">
        <f t="shared" si="2"/>
        <v>2.4384000000000001</v>
      </c>
      <c r="V28" s="50">
        <f t="shared" si="3"/>
        <v>13.722222222222223</v>
      </c>
      <c r="W28" s="14">
        <f t="shared" si="3"/>
        <v>9.5555555555555571</v>
      </c>
    </row>
    <row r="29" spans="2:23" x14ac:dyDescent="0.25">
      <c r="B29" s="4">
        <v>21</v>
      </c>
      <c r="C29" s="33">
        <v>29.984000000000002</v>
      </c>
      <c r="D29" s="5">
        <v>61</v>
      </c>
      <c r="E29" s="4">
        <v>59.5</v>
      </c>
      <c r="F29" s="6">
        <v>55</v>
      </c>
      <c r="G29" s="5" t="s">
        <v>34</v>
      </c>
      <c r="H29" s="6">
        <v>2</v>
      </c>
      <c r="I29" s="6">
        <v>5</v>
      </c>
      <c r="J29" s="14">
        <v>0.04</v>
      </c>
      <c r="K29" s="4">
        <v>63.2</v>
      </c>
      <c r="L29" s="6">
        <v>52.6</v>
      </c>
      <c r="M29" s="5" t="s">
        <v>34</v>
      </c>
      <c r="N29" s="5">
        <v>1.5</v>
      </c>
      <c r="O29" s="11">
        <v>7</v>
      </c>
      <c r="P29" s="11" t="s">
        <v>35</v>
      </c>
      <c r="Q29" s="77">
        <v>1014.0879422365161</v>
      </c>
      <c r="R29" s="49">
        <f t="shared" si="1"/>
        <v>16.111111111111111</v>
      </c>
      <c r="S29" s="50">
        <f t="shared" si="1"/>
        <v>15.277777777777777</v>
      </c>
      <c r="T29" s="50">
        <f t="shared" si="1"/>
        <v>12.777777777777777</v>
      </c>
      <c r="U29" s="51">
        <f t="shared" si="2"/>
        <v>0.1016</v>
      </c>
      <c r="V29" s="50">
        <f t="shared" si="3"/>
        <v>17.333333333333336</v>
      </c>
      <c r="W29" s="14">
        <f t="shared" si="3"/>
        <v>11.444444444444445</v>
      </c>
    </row>
    <row r="30" spans="2:23" x14ac:dyDescent="0.25">
      <c r="B30" s="4">
        <v>22</v>
      </c>
      <c r="C30" s="33">
        <v>30.31</v>
      </c>
      <c r="D30" s="5">
        <v>62</v>
      </c>
      <c r="E30" s="4">
        <v>61.3</v>
      </c>
      <c r="F30" s="6">
        <v>56</v>
      </c>
      <c r="G30" s="5" t="s">
        <v>34</v>
      </c>
      <c r="H30" s="6">
        <v>2</v>
      </c>
      <c r="I30" s="6">
        <v>5</v>
      </c>
      <c r="J30" s="14">
        <v>0.05</v>
      </c>
      <c r="K30" s="4">
        <v>64.8</v>
      </c>
      <c r="L30" s="6">
        <v>53.2</v>
      </c>
      <c r="M30" s="5" t="s">
        <v>34</v>
      </c>
      <c r="N30" s="5">
        <v>1.5</v>
      </c>
      <c r="O30" s="11">
        <v>7</v>
      </c>
      <c r="P30" s="11" t="s">
        <v>35</v>
      </c>
      <c r="Q30" s="77">
        <v>1025.1275692040274</v>
      </c>
      <c r="R30" s="49">
        <f t="shared" si="1"/>
        <v>16.666666666666668</v>
      </c>
      <c r="S30" s="50">
        <f t="shared" si="1"/>
        <v>16.277777777777775</v>
      </c>
      <c r="T30" s="50">
        <f t="shared" si="1"/>
        <v>13.333333333333332</v>
      </c>
      <c r="U30" s="51">
        <f t="shared" si="2"/>
        <v>0.127</v>
      </c>
      <c r="V30" s="50">
        <f t="shared" si="3"/>
        <v>18.222222222222221</v>
      </c>
      <c r="W30" s="14">
        <f t="shared" si="3"/>
        <v>11.777777777777779</v>
      </c>
    </row>
    <row r="31" spans="2:23" x14ac:dyDescent="0.25">
      <c r="B31" s="4">
        <v>23</v>
      </c>
      <c r="C31" s="33">
        <v>30.423999999999999</v>
      </c>
      <c r="D31" s="5">
        <v>62</v>
      </c>
      <c r="E31" s="4">
        <v>59</v>
      </c>
      <c r="F31" s="6">
        <v>56</v>
      </c>
      <c r="G31" s="5" t="s">
        <v>33</v>
      </c>
      <c r="H31" s="6">
        <v>1.5</v>
      </c>
      <c r="I31" s="6">
        <v>4</v>
      </c>
      <c r="J31" s="14">
        <v>0.03</v>
      </c>
      <c r="K31" s="4">
        <v>67.7</v>
      </c>
      <c r="L31" s="6">
        <v>55</v>
      </c>
      <c r="M31" s="5" t="s">
        <v>34</v>
      </c>
      <c r="N31" s="5">
        <v>1.5</v>
      </c>
      <c r="O31" s="11">
        <v>7</v>
      </c>
      <c r="P31" s="11" t="s">
        <v>100</v>
      </c>
      <c r="Q31" s="77">
        <v>1028.9880522540163</v>
      </c>
      <c r="R31" s="49">
        <f t="shared" si="1"/>
        <v>16.666666666666668</v>
      </c>
      <c r="S31" s="50">
        <f t="shared" si="1"/>
        <v>15</v>
      </c>
      <c r="T31" s="50">
        <f t="shared" si="1"/>
        <v>13.333333333333332</v>
      </c>
      <c r="U31" s="51">
        <f t="shared" si="2"/>
        <v>7.6200000000000004E-2</v>
      </c>
      <c r="V31" s="50">
        <f t="shared" si="3"/>
        <v>19.833333333333336</v>
      </c>
      <c r="W31" s="14">
        <f t="shared" si="3"/>
        <v>12.777777777777777</v>
      </c>
    </row>
    <row r="32" spans="2:23" x14ac:dyDescent="0.25">
      <c r="B32" s="4">
        <v>24</v>
      </c>
      <c r="C32" s="33">
        <v>30.352</v>
      </c>
      <c r="D32" s="5">
        <v>63</v>
      </c>
      <c r="E32" s="4">
        <v>63</v>
      </c>
      <c r="F32" s="6">
        <v>59.6</v>
      </c>
      <c r="G32" s="5" t="s">
        <v>34</v>
      </c>
      <c r="H32" s="6">
        <v>2</v>
      </c>
      <c r="I32" s="6">
        <v>9</v>
      </c>
      <c r="J32" s="14"/>
      <c r="K32" s="4">
        <v>69.599999999999994</v>
      </c>
      <c r="L32" s="6">
        <v>58</v>
      </c>
      <c r="M32" s="5"/>
      <c r="N32" s="5">
        <v>0</v>
      </c>
      <c r="O32" s="11">
        <v>8</v>
      </c>
      <c r="P32" s="11" t="s">
        <v>35</v>
      </c>
      <c r="Q32" s="77">
        <v>1026.5498524329707</v>
      </c>
      <c r="R32" s="49">
        <f t="shared" si="1"/>
        <v>17.222222222222221</v>
      </c>
      <c r="S32" s="50">
        <f t="shared" si="1"/>
        <v>17.222222222222221</v>
      </c>
      <c r="T32" s="50">
        <f t="shared" si="1"/>
        <v>15.333333333333334</v>
      </c>
      <c r="U32" s="51">
        <f t="shared" si="2"/>
        <v>0</v>
      </c>
      <c r="V32" s="50">
        <f t="shared" si="3"/>
        <v>20.888888888888886</v>
      </c>
      <c r="W32" s="14">
        <f t="shared" si="3"/>
        <v>14.444444444444445</v>
      </c>
    </row>
    <row r="33" spans="2:23" x14ac:dyDescent="0.25">
      <c r="B33" s="4">
        <v>25</v>
      </c>
      <c r="C33" s="33">
        <v>30.138000000000002</v>
      </c>
      <c r="D33" s="5">
        <v>63</v>
      </c>
      <c r="E33" s="4">
        <v>63</v>
      </c>
      <c r="F33" s="6">
        <v>57.5</v>
      </c>
      <c r="G33" s="5" t="s">
        <v>33</v>
      </c>
      <c r="H33" s="6">
        <v>2</v>
      </c>
      <c r="I33" s="6">
        <v>0</v>
      </c>
      <c r="J33" s="14"/>
      <c r="K33" s="4">
        <v>71.599999999999994</v>
      </c>
      <c r="L33" s="6">
        <v>52.6</v>
      </c>
      <c r="M33" s="5" t="s">
        <v>34</v>
      </c>
      <c r="N33" s="5">
        <v>1.5</v>
      </c>
      <c r="O33" s="11">
        <v>6</v>
      </c>
      <c r="P33" s="11" t="s">
        <v>35</v>
      </c>
      <c r="Q33" s="77">
        <v>1019.3029807426411</v>
      </c>
      <c r="R33" s="49">
        <f t="shared" si="1"/>
        <v>17.222222222222221</v>
      </c>
      <c r="S33" s="50">
        <f t="shared" si="1"/>
        <v>17.222222222222221</v>
      </c>
      <c r="T33" s="50">
        <f t="shared" si="1"/>
        <v>14.166666666666666</v>
      </c>
      <c r="U33" s="51">
        <f t="shared" si="2"/>
        <v>0</v>
      </c>
      <c r="V33" s="50">
        <f t="shared" si="3"/>
        <v>21.999999999999996</v>
      </c>
      <c r="W33" s="14">
        <f t="shared" si="3"/>
        <v>11.444444444444445</v>
      </c>
    </row>
    <row r="34" spans="2:23" x14ac:dyDescent="0.25">
      <c r="B34" s="4">
        <v>26</v>
      </c>
      <c r="C34" s="33">
        <v>30.1</v>
      </c>
      <c r="D34" s="5">
        <v>64</v>
      </c>
      <c r="E34" s="4">
        <v>63</v>
      </c>
      <c r="F34" s="6">
        <v>58.2</v>
      </c>
      <c r="G34" s="5" t="s">
        <v>34</v>
      </c>
      <c r="H34" s="6">
        <v>2</v>
      </c>
      <c r="I34" s="6">
        <v>2</v>
      </c>
      <c r="J34" s="14"/>
      <c r="K34" s="4">
        <v>68.599999999999994</v>
      </c>
      <c r="L34" s="6">
        <v>56</v>
      </c>
      <c r="M34" s="5"/>
      <c r="N34" s="5">
        <v>0</v>
      </c>
      <c r="O34" s="11">
        <v>7</v>
      </c>
      <c r="P34" s="11" t="s">
        <v>35</v>
      </c>
      <c r="Q34" s="77">
        <v>1018.0161530593117</v>
      </c>
      <c r="R34" s="49">
        <f t="shared" si="1"/>
        <v>17.777777777777779</v>
      </c>
      <c r="S34" s="50">
        <f t="shared" si="1"/>
        <v>17.222222222222221</v>
      </c>
      <c r="T34" s="50">
        <f t="shared" si="1"/>
        <v>14.555555555555557</v>
      </c>
      <c r="U34" s="51">
        <f t="shared" si="2"/>
        <v>0</v>
      </c>
      <c r="V34" s="50">
        <f t="shared" si="3"/>
        <v>20.333333333333329</v>
      </c>
      <c r="W34" s="14">
        <f t="shared" si="3"/>
        <v>13.333333333333332</v>
      </c>
    </row>
    <row r="35" spans="2:23" x14ac:dyDescent="0.25">
      <c r="B35" s="4">
        <v>27</v>
      </c>
      <c r="C35" s="33">
        <v>30.14</v>
      </c>
      <c r="D35" s="5">
        <v>63</v>
      </c>
      <c r="E35" s="4">
        <v>60</v>
      </c>
      <c r="F35" s="6">
        <v>56</v>
      </c>
      <c r="G35" s="5" t="s">
        <v>33</v>
      </c>
      <c r="H35" s="6">
        <v>1.5</v>
      </c>
      <c r="I35" s="6">
        <v>4</v>
      </c>
      <c r="J35" s="14"/>
      <c r="K35" s="4">
        <v>63.8</v>
      </c>
      <c r="L35" s="6">
        <v>45</v>
      </c>
      <c r="M35" s="5"/>
      <c r="N35" s="5">
        <v>0</v>
      </c>
      <c r="O35" s="11">
        <v>6</v>
      </c>
      <c r="P35" s="11" t="s">
        <v>35</v>
      </c>
      <c r="Q35" s="77">
        <v>1019.3707085154479</v>
      </c>
      <c r="R35" s="49">
        <f t="shared" si="1"/>
        <v>17.222222222222221</v>
      </c>
      <c r="S35" s="50">
        <f t="shared" si="1"/>
        <v>15.555555555555555</v>
      </c>
      <c r="T35" s="50">
        <f t="shared" si="1"/>
        <v>13.333333333333332</v>
      </c>
      <c r="U35" s="51">
        <f t="shared" si="2"/>
        <v>0</v>
      </c>
      <c r="V35" s="50">
        <f t="shared" si="3"/>
        <v>17.666666666666664</v>
      </c>
      <c r="W35" s="14">
        <f t="shared" si="3"/>
        <v>7.2222222222222223</v>
      </c>
    </row>
    <row r="36" spans="2:23" x14ac:dyDescent="0.25">
      <c r="B36" s="4">
        <v>28</v>
      </c>
      <c r="C36" s="33">
        <v>29.936</v>
      </c>
      <c r="D36" s="5">
        <v>63</v>
      </c>
      <c r="E36" s="4">
        <v>60</v>
      </c>
      <c r="F36" s="6">
        <v>56.8</v>
      </c>
      <c r="G36" s="5" t="s">
        <v>31</v>
      </c>
      <c r="H36" s="6">
        <v>2</v>
      </c>
      <c r="I36" s="6">
        <v>3</v>
      </c>
      <c r="J36" s="14"/>
      <c r="K36" s="4">
        <v>65.900000000000006</v>
      </c>
      <c r="L36" s="6">
        <v>46</v>
      </c>
      <c r="M36" s="5" t="s">
        <v>31</v>
      </c>
      <c r="N36" s="5">
        <v>3</v>
      </c>
      <c r="O36" s="11">
        <v>7</v>
      </c>
      <c r="P36" s="11" t="s">
        <v>35</v>
      </c>
      <c r="Q36" s="77">
        <v>1012.4624756891524</v>
      </c>
      <c r="R36" s="49">
        <f t="shared" si="1"/>
        <v>17.222222222222221</v>
      </c>
      <c r="S36" s="50">
        <f t="shared" si="1"/>
        <v>15.555555555555555</v>
      </c>
      <c r="T36" s="50">
        <f t="shared" si="1"/>
        <v>13.777777777777775</v>
      </c>
      <c r="U36" s="51">
        <f t="shared" si="2"/>
        <v>0</v>
      </c>
      <c r="V36" s="50">
        <f t="shared" si="3"/>
        <v>18.833333333333336</v>
      </c>
      <c r="W36" s="14">
        <f t="shared" si="3"/>
        <v>7.7777777777777777</v>
      </c>
    </row>
    <row r="37" spans="2:23" x14ac:dyDescent="0.25">
      <c r="B37" s="4">
        <v>29</v>
      </c>
      <c r="C37" s="33">
        <v>29.53</v>
      </c>
      <c r="D37" s="5">
        <v>64</v>
      </c>
      <c r="E37" s="4">
        <v>64</v>
      </c>
      <c r="F37" s="6">
        <v>61</v>
      </c>
      <c r="G37" s="5" t="s">
        <v>31</v>
      </c>
      <c r="H37" s="6">
        <v>2</v>
      </c>
      <c r="I37" s="6">
        <v>10</v>
      </c>
      <c r="J37" s="14">
        <v>0.46</v>
      </c>
      <c r="K37" s="4">
        <v>71</v>
      </c>
      <c r="L37" s="6">
        <v>58.7</v>
      </c>
      <c r="M37" s="5" t="s">
        <v>31</v>
      </c>
      <c r="N37" s="5">
        <v>1</v>
      </c>
      <c r="O37" s="11">
        <v>5</v>
      </c>
      <c r="P37" s="11" t="s">
        <v>75</v>
      </c>
      <c r="Q37" s="77">
        <v>998.7137378093679</v>
      </c>
      <c r="R37" s="49">
        <f t="shared" si="1"/>
        <v>17.777777777777779</v>
      </c>
      <c r="S37" s="50">
        <f t="shared" si="1"/>
        <v>17.777777777777779</v>
      </c>
      <c r="T37" s="50">
        <f t="shared" si="1"/>
        <v>16.111111111111111</v>
      </c>
      <c r="U37" s="51">
        <f t="shared" si="2"/>
        <v>1.1684000000000001</v>
      </c>
      <c r="V37" s="50">
        <f t="shared" si="3"/>
        <v>21.666666666666668</v>
      </c>
      <c r="W37" s="14">
        <f t="shared" si="3"/>
        <v>14.833333333333334</v>
      </c>
    </row>
    <row r="38" spans="2:23" x14ac:dyDescent="0.25">
      <c r="B38" s="4">
        <v>30</v>
      </c>
      <c r="C38" s="33">
        <v>29.614000000000001</v>
      </c>
      <c r="D38" s="5">
        <v>64</v>
      </c>
      <c r="E38" s="4">
        <v>57.8</v>
      </c>
      <c r="F38" s="6">
        <v>57</v>
      </c>
      <c r="G38" s="5" t="s">
        <v>33</v>
      </c>
      <c r="H38" s="6">
        <v>1</v>
      </c>
      <c r="I38" s="6">
        <v>10</v>
      </c>
      <c r="J38" s="14">
        <v>0.25</v>
      </c>
      <c r="K38" s="4">
        <v>64.400000000000006</v>
      </c>
      <c r="L38" s="6">
        <v>57</v>
      </c>
      <c r="M38" s="5" t="s">
        <v>33</v>
      </c>
      <c r="N38" s="5">
        <v>2</v>
      </c>
      <c r="O38" s="11">
        <v>6</v>
      </c>
      <c r="P38" s="11" t="s">
        <v>41</v>
      </c>
      <c r="Q38" s="77">
        <v>1001.5583042672542</v>
      </c>
      <c r="R38" s="49">
        <f t="shared" si="1"/>
        <v>17.777777777777779</v>
      </c>
      <c r="S38" s="50">
        <f t="shared" si="1"/>
        <v>14.333333333333332</v>
      </c>
      <c r="T38" s="50">
        <f t="shared" si="1"/>
        <v>13.888888888888889</v>
      </c>
      <c r="U38" s="51">
        <f t="shared" si="2"/>
        <v>0.63500000000000001</v>
      </c>
      <c r="V38" s="50">
        <f t="shared" si="3"/>
        <v>18.000000000000004</v>
      </c>
      <c r="W38" s="14">
        <f t="shared" si="3"/>
        <v>13.888888888888889</v>
      </c>
    </row>
    <row r="39" spans="2:23" x14ac:dyDescent="0.25">
      <c r="B39" s="1" t="s">
        <v>15</v>
      </c>
      <c r="C39" s="12">
        <f t="shared" ref="C39:O39" si="4">SUM(C8:C38)</f>
        <v>898.32400000000007</v>
      </c>
      <c r="D39" s="36">
        <f t="shared" si="4"/>
        <v>1918</v>
      </c>
      <c r="E39" s="36">
        <f t="shared" ref="E39" si="5">SUM(E8:E38)</f>
        <v>1856.3999999999999</v>
      </c>
      <c r="F39" s="36">
        <f t="shared" si="4"/>
        <v>1737.2000000000003</v>
      </c>
      <c r="G39" s="36"/>
      <c r="H39" s="36">
        <f t="shared" si="4"/>
        <v>72</v>
      </c>
      <c r="I39" s="36">
        <f t="shared" si="4"/>
        <v>174</v>
      </c>
      <c r="J39" s="35">
        <f t="shared" si="4"/>
        <v>3.21</v>
      </c>
      <c r="K39" s="36">
        <f t="shared" si="4"/>
        <v>2010</v>
      </c>
      <c r="L39" s="36">
        <f t="shared" si="4"/>
        <v>1655.6</v>
      </c>
      <c r="M39" s="12"/>
      <c r="N39" s="36">
        <f t="shared" si="4"/>
        <v>55</v>
      </c>
      <c r="O39" s="37">
        <f t="shared" si="4"/>
        <v>204</v>
      </c>
      <c r="P39" s="3"/>
      <c r="Q39" s="37">
        <f>SUM(Q9:Q38)</f>
        <v>30382.137058957011</v>
      </c>
      <c r="R39" s="37"/>
      <c r="S39" s="47"/>
      <c r="T39" s="47"/>
      <c r="U39" s="48">
        <f t="shared" si="2"/>
        <v>8.1533999999999995</v>
      </c>
      <c r="V39" s="47"/>
      <c r="W39" s="13"/>
    </row>
    <row r="40" spans="2:23" x14ac:dyDescent="0.25">
      <c r="B40" s="7" t="s">
        <v>16</v>
      </c>
      <c r="C40" s="15">
        <f>C39/30</f>
        <v>29.944133333333337</v>
      </c>
      <c r="D40" s="38">
        <f>D39/30</f>
        <v>63.93333333333333</v>
      </c>
      <c r="E40" s="38">
        <f>E39/30</f>
        <v>61.879999999999995</v>
      </c>
      <c r="F40" s="38">
        <f>F39/30</f>
        <v>57.906666666666673</v>
      </c>
      <c r="G40" s="38"/>
      <c r="H40" s="38">
        <f>H39/30</f>
        <v>2.4</v>
      </c>
      <c r="I40" s="38">
        <f>I39/30</f>
        <v>5.8</v>
      </c>
      <c r="J40" s="38">
        <f>J39/30</f>
        <v>0.107</v>
      </c>
      <c r="K40" s="38">
        <f>K39/30</f>
        <v>67</v>
      </c>
      <c r="L40" s="38">
        <f>L39/30</f>
        <v>55.18666666666666</v>
      </c>
      <c r="M40" s="15"/>
      <c r="N40" s="38">
        <f>N39/30</f>
        <v>1.8333333333333333</v>
      </c>
      <c r="O40" s="39">
        <f>O39/30</f>
        <v>6.8</v>
      </c>
      <c r="P40" s="9"/>
      <c r="Q40" s="38">
        <f>AVERAGE(Q9:Q38)</f>
        <v>1012.7379019652337</v>
      </c>
      <c r="R40" s="39">
        <f t="shared" si="1"/>
        <v>17.740740740740737</v>
      </c>
      <c r="S40" s="52">
        <f t="shared" si="1"/>
        <v>16.599999999999998</v>
      </c>
      <c r="T40" s="52">
        <f t="shared" si="1"/>
        <v>14.392592592592596</v>
      </c>
      <c r="U40" s="53">
        <f t="shared" si="2"/>
        <v>0.27177999999999997</v>
      </c>
      <c r="V40" s="52">
        <f t="shared" si="3"/>
        <v>19.444444444444443</v>
      </c>
      <c r="W40" s="54">
        <f t="shared" si="3"/>
        <v>12.881481481481478</v>
      </c>
    </row>
    <row r="42" spans="2:23" x14ac:dyDescent="0.25">
      <c r="B42" s="1"/>
      <c r="C42" s="87" t="s">
        <v>17</v>
      </c>
      <c r="D42" s="88"/>
      <c r="E42" s="88"/>
      <c r="F42" s="88"/>
      <c r="G42" s="88"/>
      <c r="H42" s="88"/>
      <c r="I42" s="88"/>
      <c r="J42" s="88"/>
      <c r="K42" s="89"/>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0.5</v>
      </c>
      <c r="D44" s="5">
        <v>1.5</v>
      </c>
      <c r="E44" s="5">
        <v>0.5</v>
      </c>
      <c r="F44" s="5">
        <v>1</v>
      </c>
      <c r="G44" s="5">
        <v>6.5</v>
      </c>
      <c r="H44" s="5">
        <v>7.5</v>
      </c>
      <c r="I44" s="5">
        <v>9</v>
      </c>
      <c r="J44" s="5"/>
      <c r="K44" s="6"/>
    </row>
    <row r="45" spans="2:23" ht="30" x14ac:dyDescent="0.25">
      <c r="B45" s="24" t="s">
        <v>28</v>
      </c>
      <c r="C45" s="7">
        <v>3</v>
      </c>
      <c r="D45" s="8">
        <v>6.5</v>
      </c>
      <c r="E45" s="8">
        <v>1.5</v>
      </c>
      <c r="F45" s="8">
        <v>2</v>
      </c>
      <c r="G45" s="8">
        <v>36</v>
      </c>
      <c r="H45" s="8">
        <v>32.5</v>
      </c>
      <c r="I45" s="8">
        <v>41.5</v>
      </c>
      <c r="J45" s="8"/>
      <c r="K45" s="9"/>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50" priority="14">
      <formula>C9&gt;31</formula>
    </cfRule>
  </conditionalFormatting>
  <conditionalFormatting sqref="C9:C38">
    <cfRule type="expression" dxfId="49" priority="13">
      <formula>C9&lt;29</formula>
    </cfRule>
  </conditionalFormatting>
  <conditionalFormatting sqref="D9:D38">
    <cfRule type="expression" dxfId="48" priority="11">
      <formula>D9&lt;40</formula>
    </cfRule>
    <cfRule type="expression" dxfId="47" priority="12">
      <formula>D9&gt;70</formula>
    </cfRule>
  </conditionalFormatting>
  <conditionalFormatting sqref="F9:F38">
    <cfRule type="expression" dxfId="46" priority="10">
      <formula>F9&gt;E9</formula>
    </cfRule>
  </conditionalFormatting>
  <conditionalFormatting sqref="I9:I38">
    <cfRule type="cellIs" dxfId="45" priority="9" operator="greaterThan">
      <formula>10</formula>
    </cfRule>
  </conditionalFormatting>
  <conditionalFormatting sqref="J9:J38">
    <cfRule type="cellIs" dxfId="44" priority="8" operator="greaterThanOrEqual">
      <formula>5</formula>
    </cfRule>
  </conditionalFormatting>
  <conditionalFormatting sqref="K9:K38">
    <cfRule type="cellIs" dxfId="43" priority="6" operator="lessThan">
      <formula>35</formula>
    </cfRule>
    <cfRule type="cellIs" dxfId="42" priority="7" operator="greaterThanOrEqual">
      <formula>85</formula>
    </cfRule>
  </conditionalFormatting>
  <conditionalFormatting sqref="L9:L38">
    <cfRule type="cellIs" dxfId="41" priority="4" operator="notBetween">
      <formula>70</formula>
      <formula>20</formula>
    </cfRule>
    <cfRule type="expression" dxfId="40" priority="5">
      <formula>L9&gt;K9</formula>
    </cfRule>
  </conditionalFormatting>
  <conditionalFormatting sqref="O9:O38">
    <cfRule type="cellIs" dxfId="39" priority="3" operator="greaterThan">
      <formula>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9ADD9EB36DFED4D8FE658221AAB7C43" ma:contentTypeVersion="10" ma:contentTypeDescription="Creare un nuovo documento." ma:contentTypeScope="" ma:versionID="c446cd5955730916a797ef5370c3971a">
  <xsd:schema xmlns:xsd="http://www.w3.org/2001/XMLSchema" xmlns:xs="http://www.w3.org/2001/XMLSchema" xmlns:p="http://schemas.microsoft.com/office/2006/metadata/properties" xmlns:ns3="46c227c5-135c-4934-8270-a9518cf0c915" targetNamespace="http://schemas.microsoft.com/office/2006/metadata/properties" ma:root="true" ma:fieldsID="d18e014e2e43eda169d6cdf6d839a97d" ns3:_="">
    <xsd:import namespace="46c227c5-135c-4934-8270-a9518cf0c91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227c5-135c-4934-8270-a9518cf0c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321D97-1384-43F5-9C47-2F85BDFCEC09}">
  <ds:schemaRefs>
    <ds:schemaRef ds:uri="http://schemas.microsoft.com/sharepoint/v3/contenttype/forms"/>
  </ds:schemaRefs>
</ds:datastoreItem>
</file>

<file path=customXml/itemProps2.xml><?xml version="1.0" encoding="utf-8"?>
<ds:datastoreItem xmlns:ds="http://schemas.openxmlformats.org/officeDocument/2006/customXml" ds:itemID="{27DA8963-A70D-4F66-B573-87A547319F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B055B25-82A9-4D54-B301-6721DB571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c227c5-135c-4934-8270-a9518cf0c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Jun</vt:lpstr>
      <vt:lpstr>Jul</vt:lpstr>
      <vt:lpstr>Aug</vt:lpstr>
      <vt:lpstr>Sep</vt:lpstr>
      <vt:lpstr>Oct</vt:lpstr>
      <vt:lpstr>Nov</vt:lpstr>
      <vt:lpstr>Dec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CMJ</dc:creator>
  <cp:lastModifiedBy>Remi Harris</cp:lastModifiedBy>
  <dcterms:created xsi:type="dcterms:W3CDTF">2020-08-09T16:22:29Z</dcterms:created>
  <dcterms:modified xsi:type="dcterms:W3CDTF">2020-09-13T13:02:29Z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0x01010079ADD9EB36DFED4D8FE658221AAB7C43</vt:lpwstr>
  </property>
</Properties>
</file>