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180" yWindow="0" windowWidth="25240" windowHeight="16200" tabRatio="500" firstSheet="9" activeTab="16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" sheetId="8" r:id="rId8"/>
    <sheet name="SEPT" sheetId="9" r:id="rId9"/>
    <sheet name="OCT" sheetId="10" r:id="rId10"/>
    <sheet name="NOV" sheetId="11" r:id="rId11"/>
    <sheet name="DEC" sheetId="12" r:id="rId12"/>
    <sheet name="rain days &amp;c" sheetId="16" r:id="rId13"/>
    <sheet name="wind rose" sheetId="17" r:id="rId14"/>
    <sheet name="AP" sheetId="18" r:id="rId15"/>
    <sheet name="ANNUAL" sheetId="14" r:id="rId16"/>
    <sheet name="Comparisons" sheetId="19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9" l="1"/>
  <c r="O16" i="19"/>
  <c r="N16" i="19"/>
  <c r="M16" i="19"/>
  <c r="L16" i="19"/>
  <c r="K16" i="19"/>
  <c r="J16" i="19"/>
  <c r="I16" i="19"/>
  <c r="H16" i="19"/>
  <c r="G16" i="19"/>
  <c r="F16" i="19"/>
  <c r="E16" i="19"/>
  <c r="D16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P16" i="14"/>
  <c r="P14" i="14"/>
  <c r="P13" i="14"/>
  <c r="P12" i="14"/>
  <c r="P11" i="14"/>
  <c r="P6" i="14"/>
  <c r="P5" i="14"/>
  <c r="P4" i="14"/>
  <c r="P8" i="14"/>
  <c r="P7" i="14"/>
  <c r="P23" i="14"/>
  <c r="P22" i="14"/>
  <c r="P21" i="14"/>
  <c r="P20" i="14"/>
  <c r="P19" i="14"/>
  <c r="P18" i="14"/>
  <c r="P17" i="14"/>
  <c r="P103" i="12"/>
  <c r="J108" i="12"/>
  <c r="J107" i="12"/>
  <c r="P103" i="11"/>
  <c r="J108" i="11"/>
  <c r="J107" i="11"/>
  <c r="J108" i="10"/>
  <c r="J107" i="10"/>
  <c r="J108" i="9"/>
  <c r="J107" i="9"/>
  <c r="J108" i="8"/>
  <c r="J107" i="8"/>
  <c r="J108" i="7"/>
  <c r="J107" i="7"/>
  <c r="J108" i="6"/>
  <c r="J107" i="6"/>
  <c r="J108" i="5"/>
  <c r="J107" i="5"/>
  <c r="J108" i="4"/>
  <c r="J107" i="4"/>
  <c r="P103" i="4"/>
  <c r="J108" i="3"/>
  <c r="J107" i="3"/>
  <c r="P103" i="3"/>
  <c r="J108" i="2"/>
  <c r="J107" i="2"/>
  <c r="P103" i="2"/>
  <c r="P103" i="1"/>
  <c r="J108" i="1"/>
  <c r="J107" i="1"/>
  <c r="O103" i="12"/>
  <c r="N103" i="12"/>
  <c r="O103" i="11"/>
  <c r="N103" i="11"/>
  <c r="O103" i="10"/>
  <c r="N103" i="10"/>
  <c r="O103" i="9"/>
  <c r="N103" i="9"/>
  <c r="O103" i="8"/>
  <c r="N103" i="8"/>
  <c r="O103" i="7"/>
  <c r="N103" i="7"/>
  <c r="O103" i="6"/>
  <c r="N103" i="6"/>
  <c r="O103" i="5"/>
  <c r="N103" i="5"/>
  <c r="O103" i="4"/>
  <c r="N103" i="4"/>
  <c r="O103" i="3"/>
  <c r="N103" i="3"/>
  <c r="O103" i="2"/>
  <c r="N103" i="2"/>
  <c r="O103" i="1"/>
  <c r="N103" i="1"/>
  <c r="K104" i="12"/>
  <c r="K103" i="12"/>
  <c r="K105" i="12"/>
  <c r="J105" i="12"/>
  <c r="J104" i="12"/>
  <c r="J103" i="12"/>
  <c r="K101" i="12"/>
  <c r="J101" i="12"/>
  <c r="K100" i="12"/>
  <c r="J100" i="12"/>
  <c r="K99" i="12"/>
  <c r="J99" i="12"/>
  <c r="K70" i="12"/>
  <c r="J70" i="12"/>
  <c r="K11" i="12"/>
  <c r="K14" i="12"/>
  <c r="K17" i="12"/>
  <c r="K20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98" i="12"/>
  <c r="J11" i="12"/>
  <c r="J14" i="12"/>
  <c r="J17" i="12"/>
  <c r="J20" i="12"/>
  <c r="J23" i="12"/>
  <c r="J26" i="12"/>
  <c r="J29" i="12"/>
  <c r="J32" i="12"/>
  <c r="J35" i="12"/>
  <c r="J38" i="12"/>
  <c r="J41" i="12"/>
  <c r="J44" i="12"/>
  <c r="J47" i="12"/>
  <c r="J50" i="12"/>
  <c r="J53" i="12"/>
  <c r="J56" i="12"/>
  <c r="J59" i="12"/>
  <c r="J62" i="12"/>
  <c r="J65" i="12"/>
  <c r="J68" i="12"/>
  <c r="J71" i="12"/>
  <c r="J74" i="12"/>
  <c r="J77" i="12"/>
  <c r="J80" i="12"/>
  <c r="J83" i="12"/>
  <c r="J86" i="12"/>
  <c r="J89" i="12"/>
  <c r="J92" i="12"/>
  <c r="J95" i="12"/>
  <c r="J98" i="12"/>
  <c r="K10" i="12"/>
  <c r="K13" i="12"/>
  <c r="K19" i="12"/>
  <c r="K22" i="12"/>
  <c r="K25" i="12"/>
  <c r="K28" i="12"/>
  <c r="K31" i="12"/>
  <c r="K34" i="12"/>
  <c r="K37" i="12"/>
  <c r="K40" i="12"/>
  <c r="K43" i="12"/>
  <c r="K46" i="12"/>
  <c r="K49" i="12"/>
  <c r="K52" i="12"/>
  <c r="K55" i="12"/>
  <c r="K58" i="12"/>
  <c r="K64" i="12"/>
  <c r="K67" i="12"/>
  <c r="K73" i="12"/>
  <c r="K76" i="12"/>
  <c r="K79" i="12"/>
  <c r="K82" i="12"/>
  <c r="K85" i="12"/>
  <c r="K88" i="12"/>
  <c r="K91" i="12"/>
  <c r="K94" i="12"/>
  <c r="K97" i="12"/>
  <c r="J10" i="12"/>
  <c r="J13" i="12"/>
  <c r="J19" i="12"/>
  <c r="J22" i="12"/>
  <c r="J25" i="12"/>
  <c r="J28" i="12"/>
  <c r="J31" i="12"/>
  <c r="J34" i="12"/>
  <c r="J37" i="12"/>
  <c r="J40" i="12"/>
  <c r="J43" i="12"/>
  <c r="J46" i="12"/>
  <c r="J49" i="12"/>
  <c r="J52" i="12"/>
  <c r="J55" i="12"/>
  <c r="J58" i="12"/>
  <c r="J64" i="12"/>
  <c r="J67" i="12"/>
  <c r="J73" i="12"/>
  <c r="J76" i="12"/>
  <c r="J79" i="12"/>
  <c r="J82" i="12"/>
  <c r="J85" i="12"/>
  <c r="J88" i="12"/>
  <c r="J91" i="12"/>
  <c r="J94" i="12"/>
  <c r="J97" i="12"/>
  <c r="K9" i="12"/>
  <c r="K12" i="12"/>
  <c r="K15" i="12"/>
  <c r="K18" i="12"/>
  <c r="K21" i="12"/>
  <c r="K24" i="12"/>
  <c r="K27" i="12"/>
  <c r="K30" i="12"/>
  <c r="K33" i="12"/>
  <c r="K36" i="12"/>
  <c r="K39" i="12"/>
  <c r="K42" i="12"/>
  <c r="K45" i="12"/>
  <c r="K48" i="12"/>
  <c r="K51" i="12"/>
  <c r="K54" i="12"/>
  <c r="K57" i="12"/>
  <c r="K60" i="12"/>
  <c r="K63" i="12"/>
  <c r="K66" i="12"/>
  <c r="K69" i="12"/>
  <c r="K72" i="12"/>
  <c r="K75" i="12"/>
  <c r="K78" i="12"/>
  <c r="K81" i="12"/>
  <c r="K84" i="12"/>
  <c r="K87" i="12"/>
  <c r="K90" i="12"/>
  <c r="K93" i="12"/>
  <c r="K96" i="12"/>
  <c r="J9" i="12"/>
  <c r="J12" i="12"/>
  <c r="J15" i="12"/>
  <c r="J18" i="12"/>
  <c r="J21" i="12"/>
  <c r="J24" i="12"/>
  <c r="J27" i="12"/>
  <c r="J30" i="12"/>
  <c r="J33" i="12"/>
  <c r="J36" i="12"/>
  <c r="J39" i="12"/>
  <c r="J42" i="12"/>
  <c r="J45" i="12"/>
  <c r="J48" i="12"/>
  <c r="J51" i="12"/>
  <c r="J54" i="12"/>
  <c r="J57" i="12"/>
  <c r="J60" i="12"/>
  <c r="J63" i="12"/>
  <c r="J66" i="12"/>
  <c r="J69" i="12"/>
  <c r="J72" i="12"/>
  <c r="J75" i="12"/>
  <c r="J78" i="12"/>
  <c r="J81" i="12"/>
  <c r="J84" i="12"/>
  <c r="J87" i="12"/>
  <c r="J90" i="12"/>
  <c r="J93" i="12"/>
  <c r="J96" i="12"/>
  <c r="K104" i="11"/>
  <c r="K103" i="11"/>
  <c r="K105" i="11"/>
  <c r="J105" i="11"/>
  <c r="J104" i="11"/>
  <c r="J103" i="11"/>
  <c r="K52" i="11"/>
  <c r="J52" i="11"/>
  <c r="K28" i="11"/>
  <c r="J28" i="11"/>
  <c r="K11" i="11"/>
  <c r="K14" i="11"/>
  <c r="K17" i="11"/>
  <c r="K20" i="11"/>
  <c r="K23" i="11"/>
  <c r="K26" i="11"/>
  <c r="K29" i="11"/>
  <c r="K32" i="11"/>
  <c r="K35" i="11"/>
  <c r="K38" i="11"/>
  <c r="K41" i="11"/>
  <c r="K44" i="11"/>
  <c r="K47" i="11"/>
  <c r="K50" i="11"/>
  <c r="K53" i="11"/>
  <c r="K56" i="11"/>
  <c r="K59" i="11"/>
  <c r="K62" i="11"/>
  <c r="K65" i="11"/>
  <c r="K68" i="11"/>
  <c r="K71" i="11"/>
  <c r="K74" i="11"/>
  <c r="K77" i="11"/>
  <c r="K80" i="11"/>
  <c r="K83" i="11"/>
  <c r="K86" i="11"/>
  <c r="K89" i="11"/>
  <c r="K92" i="11"/>
  <c r="K95" i="11"/>
  <c r="K98" i="11"/>
  <c r="J11" i="11"/>
  <c r="J14" i="11"/>
  <c r="J17" i="11"/>
  <c r="J20" i="11"/>
  <c r="J23" i="11"/>
  <c r="J26" i="11"/>
  <c r="J29" i="11"/>
  <c r="J32" i="11"/>
  <c r="J35" i="11"/>
  <c r="J38" i="11"/>
  <c r="J41" i="11"/>
  <c r="J44" i="11"/>
  <c r="J47" i="11"/>
  <c r="J50" i="11"/>
  <c r="J53" i="11"/>
  <c r="J56" i="11"/>
  <c r="J59" i="11"/>
  <c r="J62" i="11"/>
  <c r="J65" i="11"/>
  <c r="J68" i="11"/>
  <c r="J71" i="11"/>
  <c r="J74" i="11"/>
  <c r="J77" i="11"/>
  <c r="J80" i="11"/>
  <c r="J83" i="11"/>
  <c r="J86" i="11"/>
  <c r="J89" i="11"/>
  <c r="J92" i="11"/>
  <c r="J95" i="11"/>
  <c r="J98" i="11"/>
  <c r="K10" i="11"/>
  <c r="K13" i="11"/>
  <c r="K16" i="11"/>
  <c r="K19" i="11"/>
  <c r="K22" i="11"/>
  <c r="K25" i="11"/>
  <c r="K31" i="11"/>
  <c r="K34" i="11"/>
  <c r="K37" i="11"/>
  <c r="K40" i="11"/>
  <c r="K43" i="11"/>
  <c r="K46" i="11"/>
  <c r="K49" i="11"/>
  <c r="K55" i="11"/>
  <c r="K58" i="11"/>
  <c r="K64" i="11"/>
  <c r="K67" i="11"/>
  <c r="K73" i="11"/>
  <c r="K76" i="11"/>
  <c r="K79" i="11"/>
  <c r="K82" i="11"/>
  <c r="K85" i="11"/>
  <c r="K88" i="11"/>
  <c r="K91" i="11"/>
  <c r="K94" i="11"/>
  <c r="K97" i="11"/>
  <c r="J10" i="11"/>
  <c r="J13" i="11"/>
  <c r="J16" i="11"/>
  <c r="J19" i="11"/>
  <c r="J22" i="11"/>
  <c r="J25" i="11"/>
  <c r="J31" i="11"/>
  <c r="J34" i="11"/>
  <c r="J37" i="11"/>
  <c r="J40" i="11"/>
  <c r="J43" i="11"/>
  <c r="J46" i="11"/>
  <c r="J49" i="11"/>
  <c r="J55" i="11"/>
  <c r="J58" i="11"/>
  <c r="J64" i="11"/>
  <c r="J67" i="11"/>
  <c r="J73" i="11"/>
  <c r="J76" i="11"/>
  <c r="J79" i="11"/>
  <c r="J82" i="11"/>
  <c r="J85" i="11"/>
  <c r="J88" i="11"/>
  <c r="J91" i="11"/>
  <c r="J94" i="11"/>
  <c r="J97" i="11"/>
  <c r="K9" i="11"/>
  <c r="K12" i="11"/>
  <c r="K15" i="11"/>
  <c r="K18" i="11"/>
  <c r="K21" i="11"/>
  <c r="K24" i="11"/>
  <c r="K27" i="11"/>
  <c r="K30" i="11"/>
  <c r="K33" i="11"/>
  <c r="K36" i="11"/>
  <c r="K39" i="11"/>
  <c r="K42" i="11"/>
  <c r="K45" i="11"/>
  <c r="K48" i="11"/>
  <c r="K51" i="11"/>
  <c r="K54" i="11"/>
  <c r="K57" i="11"/>
  <c r="K60" i="11"/>
  <c r="K63" i="11"/>
  <c r="K66" i="11"/>
  <c r="K69" i="11"/>
  <c r="K72" i="11"/>
  <c r="K75" i="11"/>
  <c r="K78" i="11"/>
  <c r="K81" i="11"/>
  <c r="K84" i="11"/>
  <c r="K87" i="11"/>
  <c r="K90" i="11"/>
  <c r="K93" i="11"/>
  <c r="K96" i="11"/>
  <c r="J9" i="11"/>
  <c r="J12" i="11"/>
  <c r="J15" i="11"/>
  <c r="J18" i="11"/>
  <c r="J21" i="11"/>
  <c r="J24" i="11"/>
  <c r="J27" i="11"/>
  <c r="J30" i="11"/>
  <c r="J33" i="11"/>
  <c r="J36" i="11"/>
  <c r="J39" i="11"/>
  <c r="J42" i="11"/>
  <c r="J45" i="11"/>
  <c r="J48" i="11"/>
  <c r="J51" i="11"/>
  <c r="J54" i="11"/>
  <c r="J57" i="11"/>
  <c r="J60" i="11"/>
  <c r="J63" i="11"/>
  <c r="J66" i="11"/>
  <c r="J69" i="11"/>
  <c r="J72" i="11"/>
  <c r="J75" i="11"/>
  <c r="J78" i="11"/>
  <c r="J81" i="11"/>
  <c r="J84" i="11"/>
  <c r="J87" i="11"/>
  <c r="J90" i="11"/>
  <c r="J93" i="11"/>
  <c r="J96" i="11"/>
  <c r="K105" i="10"/>
  <c r="K104" i="10"/>
  <c r="K103" i="10"/>
  <c r="J105" i="10"/>
  <c r="J104" i="10"/>
  <c r="J103" i="10"/>
  <c r="K101" i="10"/>
  <c r="J101" i="10"/>
  <c r="K100" i="10"/>
  <c r="J100" i="10"/>
  <c r="K99" i="10"/>
  <c r="J99" i="10"/>
  <c r="K11" i="10"/>
  <c r="K14" i="10"/>
  <c r="K17" i="10"/>
  <c r="K20" i="10"/>
  <c r="K23" i="10"/>
  <c r="K26" i="10"/>
  <c r="K29" i="10"/>
  <c r="K32" i="10"/>
  <c r="K35" i="10"/>
  <c r="K38" i="10"/>
  <c r="K41" i="10"/>
  <c r="K44" i="10"/>
  <c r="K47" i="10"/>
  <c r="K50" i="10"/>
  <c r="K53" i="10"/>
  <c r="K56" i="10"/>
  <c r="K59" i="10"/>
  <c r="K62" i="10"/>
  <c r="K65" i="10"/>
  <c r="K68" i="10"/>
  <c r="K71" i="10"/>
  <c r="K74" i="10"/>
  <c r="K77" i="10"/>
  <c r="K80" i="10"/>
  <c r="K83" i="10"/>
  <c r="K86" i="10"/>
  <c r="K89" i="10"/>
  <c r="K92" i="10"/>
  <c r="K95" i="10"/>
  <c r="K98" i="10"/>
  <c r="J11" i="10"/>
  <c r="J14" i="10"/>
  <c r="J17" i="10"/>
  <c r="J20" i="10"/>
  <c r="J23" i="10"/>
  <c r="J26" i="10"/>
  <c r="J29" i="10"/>
  <c r="J32" i="10"/>
  <c r="J35" i="10"/>
  <c r="J38" i="10"/>
  <c r="J41" i="10"/>
  <c r="J44" i="10"/>
  <c r="J47" i="10"/>
  <c r="J50" i="10"/>
  <c r="J53" i="10"/>
  <c r="J56" i="10"/>
  <c r="J59" i="10"/>
  <c r="J62" i="10"/>
  <c r="J65" i="10"/>
  <c r="J68" i="10"/>
  <c r="J71" i="10"/>
  <c r="J74" i="10"/>
  <c r="J77" i="10"/>
  <c r="J80" i="10"/>
  <c r="J83" i="10"/>
  <c r="J86" i="10"/>
  <c r="J89" i="10"/>
  <c r="J92" i="10"/>
  <c r="J95" i="10"/>
  <c r="J98" i="10"/>
  <c r="K10" i="10"/>
  <c r="K13" i="10"/>
  <c r="K16" i="10"/>
  <c r="K19" i="10"/>
  <c r="K22" i="10"/>
  <c r="K25" i="10"/>
  <c r="K31" i="10"/>
  <c r="K34" i="10"/>
  <c r="K37" i="10"/>
  <c r="K40" i="10"/>
  <c r="K43" i="10"/>
  <c r="K46" i="10"/>
  <c r="K49" i="10"/>
  <c r="K55" i="10"/>
  <c r="K58" i="10"/>
  <c r="K61" i="10"/>
  <c r="K64" i="10"/>
  <c r="K67" i="10"/>
  <c r="K70" i="10"/>
  <c r="K73" i="10"/>
  <c r="K76" i="10"/>
  <c r="K79" i="10"/>
  <c r="K82" i="10"/>
  <c r="K85" i="10"/>
  <c r="K88" i="10"/>
  <c r="K91" i="10"/>
  <c r="K94" i="10"/>
  <c r="K97" i="10"/>
  <c r="J10" i="10"/>
  <c r="J13" i="10"/>
  <c r="J16" i="10"/>
  <c r="J19" i="10"/>
  <c r="J22" i="10"/>
  <c r="J25" i="10"/>
  <c r="J31" i="10"/>
  <c r="J34" i="10"/>
  <c r="J37" i="10"/>
  <c r="J40" i="10"/>
  <c r="J43" i="10"/>
  <c r="J46" i="10"/>
  <c r="J49" i="10"/>
  <c r="J55" i="10"/>
  <c r="J58" i="10"/>
  <c r="J61" i="10"/>
  <c r="J64" i="10"/>
  <c r="J67" i="10"/>
  <c r="J70" i="10"/>
  <c r="J73" i="10"/>
  <c r="J76" i="10"/>
  <c r="J79" i="10"/>
  <c r="J82" i="10"/>
  <c r="J85" i="10"/>
  <c r="J88" i="10"/>
  <c r="J91" i="10"/>
  <c r="J94" i="10"/>
  <c r="J97" i="10"/>
  <c r="K9" i="10"/>
  <c r="K12" i="10"/>
  <c r="K15" i="10"/>
  <c r="K18" i="10"/>
  <c r="K21" i="10"/>
  <c r="K24" i="10"/>
  <c r="K27" i="10"/>
  <c r="K30" i="10"/>
  <c r="K33" i="10"/>
  <c r="K36" i="10"/>
  <c r="K39" i="10"/>
  <c r="K42" i="10"/>
  <c r="K45" i="10"/>
  <c r="K48" i="10"/>
  <c r="K51" i="10"/>
  <c r="K54" i="10"/>
  <c r="K57" i="10"/>
  <c r="K60" i="10"/>
  <c r="K63" i="10"/>
  <c r="K66" i="10"/>
  <c r="K69" i="10"/>
  <c r="K72" i="10"/>
  <c r="K75" i="10"/>
  <c r="K78" i="10"/>
  <c r="K81" i="10"/>
  <c r="K84" i="10"/>
  <c r="K87" i="10"/>
  <c r="K90" i="10"/>
  <c r="K93" i="10"/>
  <c r="K96" i="10"/>
  <c r="J9" i="10"/>
  <c r="J12" i="10"/>
  <c r="J15" i="10"/>
  <c r="J18" i="10"/>
  <c r="J21" i="10"/>
  <c r="J24" i="10"/>
  <c r="J27" i="10"/>
  <c r="J30" i="10"/>
  <c r="J33" i="10"/>
  <c r="J36" i="10"/>
  <c r="J39" i="10"/>
  <c r="J42" i="10"/>
  <c r="J45" i="10"/>
  <c r="J48" i="10"/>
  <c r="J51" i="10"/>
  <c r="J54" i="10"/>
  <c r="J57" i="10"/>
  <c r="J60" i="10"/>
  <c r="J63" i="10"/>
  <c r="J66" i="10"/>
  <c r="J69" i="10"/>
  <c r="J72" i="10"/>
  <c r="J75" i="10"/>
  <c r="J78" i="10"/>
  <c r="J81" i="10"/>
  <c r="J84" i="10"/>
  <c r="J87" i="10"/>
  <c r="J90" i="10"/>
  <c r="J93" i="10"/>
  <c r="J96" i="10"/>
  <c r="K103" i="9"/>
  <c r="K104" i="9"/>
  <c r="K105" i="9"/>
  <c r="J105" i="9"/>
  <c r="J104" i="9"/>
  <c r="J103" i="9"/>
  <c r="K77" i="9"/>
  <c r="J77" i="9"/>
  <c r="K11" i="9"/>
  <c r="K14" i="9"/>
  <c r="K17" i="9"/>
  <c r="K20" i="9"/>
  <c r="K23" i="9"/>
  <c r="K26" i="9"/>
  <c r="K29" i="9"/>
  <c r="K32" i="9"/>
  <c r="K35" i="9"/>
  <c r="K38" i="9"/>
  <c r="K41" i="9"/>
  <c r="K44" i="9"/>
  <c r="K47" i="9"/>
  <c r="K50" i="9"/>
  <c r="K53" i="9"/>
  <c r="K56" i="9"/>
  <c r="K59" i="9"/>
  <c r="K62" i="9"/>
  <c r="K65" i="9"/>
  <c r="K68" i="9"/>
  <c r="K71" i="9"/>
  <c r="K74" i="9"/>
  <c r="K80" i="9"/>
  <c r="K83" i="9"/>
  <c r="K86" i="9"/>
  <c r="K89" i="9"/>
  <c r="K92" i="9"/>
  <c r="K95" i="9"/>
  <c r="K98" i="9"/>
  <c r="J11" i="9"/>
  <c r="J14" i="9"/>
  <c r="J17" i="9"/>
  <c r="J20" i="9"/>
  <c r="J23" i="9"/>
  <c r="J26" i="9"/>
  <c r="J29" i="9"/>
  <c r="J32" i="9"/>
  <c r="J35" i="9"/>
  <c r="J38" i="9"/>
  <c r="J41" i="9"/>
  <c r="J44" i="9"/>
  <c r="J47" i="9"/>
  <c r="J50" i="9"/>
  <c r="J53" i="9"/>
  <c r="J56" i="9"/>
  <c r="J59" i="9"/>
  <c r="J62" i="9"/>
  <c r="J65" i="9"/>
  <c r="J68" i="9"/>
  <c r="J71" i="9"/>
  <c r="J74" i="9"/>
  <c r="J80" i="9"/>
  <c r="J83" i="9"/>
  <c r="J86" i="9"/>
  <c r="J89" i="9"/>
  <c r="J92" i="9"/>
  <c r="J95" i="9"/>
  <c r="J98" i="9"/>
  <c r="K10" i="9"/>
  <c r="K13" i="9"/>
  <c r="K16" i="9"/>
  <c r="K19" i="9"/>
  <c r="K22" i="9"/>
  <c r="K25" i="9"/>
  <c r="K28" i="9"/>
  <c r="K31" i="9"/>
  <c r="K34" i="9"/>
  <c r="K37" i="9"/>
  <c r="K40" i="9"/>
  <c r="K43" i="9"/>
  <c r="K46" i="9"/>
  <c r="K49" i="9"/>
  <c r="K52" i="9"/>
  <c r="K55" i="9"/>
  <c r="K58" i="9"/>
  <c r="K61" i="9"/>
  <c r="K64" i="9"/>
  <c r="K67" i="9"/>
  <c r="K70" i="9"/>
  <c r="K73" i="9"/>
  <c r="K76" i="9"/>
  <c r="K79" i="9"/>
  <c r="K82" i="9"/>
  <c r="K85" i="9"/>
  <c r="K88" i="9"/>
  <c r="K91" i="9"/>
  <c r="K94" i="9"/>
  <c r="K97" i="9"/>
  <c r="J10" i="9"/>
  <c r="J13" i="9"/>
  <c r="J16" i="9"/>
  <c r="J19" i="9"/>
  <c r="J22" i="9"/>
  <c r="J25" i="9"/>
  <c r="J28" i="9"/>
  <c r="J31" i="9"/>
  <c r="J34" i="9"/>
  <c r="J37" i="9"/>
  <c r="J40" i="9"/>
  <c r="J43" i="9"/>
  <c r="J46" i="9"/>
  <c r="J49" i="9"/>
  <c r="J52" i="9"/>
  <c r="J55" i="9"/>
  <c r="J58" i="9"/>
  <c r="J61" i="9"/>
  <c r="J64" i="9"/>
  <c r="J67" i="9"/>
  <c r="J70" i="9"/>
  <c r="J73" i="9"/>
  <c r="J76" i="9"/>
  <c r="J79" i="9"/>
  <c r="J82" i="9"/>
  <c r="J85" i="9"/>
  <c r="J88" i="9"/>
  <c r="J91" i="9"/>
  <c r="J94" i="9"/>
  <c r="J97" i="9"/>
  <c r="K9" i="9"/>
  <c r="K12" i="9"/>
  <c r="K15" i="9"/>
  <c r="K18" i="9"/>
  <c r="K21" i="9"/>
  <c r="K24" i="9"/>
  <c r="K27" i="9"/>
  <c r="K30" i="9"/>
  <c r="K33" i="9"/>
  <c r="K36" i="9"/>
  <c r="K39" i="9"/>
  <c r="K42" i="9"/>
  <c r="K45" i="9"/>
  <c r="K48" i="9"/>
  <c r="K51" i="9"/>
  <c r="K54" i="9"/>
  <c r="K57" i="9"/>
  <c r="K60" i="9"/>
  <c r="K63" i="9"/>
  <c r="K66" i="9"/>
  <c r="K69" i="9"/>
  <c r="K72" i="9"/>
  <c r="K75" i="9"/>
  <c r="K78" i="9"/>
  <c r="K81" i="9"/>
  <c r="K84" i="9"/>
  <c r="K87" i="9"/>
  <c r="K90" i="9"/>
  <c r="K93" i="9"/>
  <c r="K96" i="9"/>
  <c r="J9" i="9"/>
  <c r="J12" i="9"/>
  <c r="J15" i="9"/>
  <c r="J18" i="9"/>
  <c r="J21" i="9"/>
  <c r="J24" i="9"/>
  <c r="J27" i="9"/>
  <c r="J30" i="9"/>
  <c r="J33" i="9"/>
  <c r="J36" i="9"/>
  <c r="J39" i="9"/>
  <c r="J42" i="9"/>
  <c r="J45" i="9"/>
  <c r="J48" i="9"/>
  <c r="J51" i="9"/>
  <c r="J54" i="9"/>
  <c r="J57" i="9"/>
  <c r="J60" i="9"/>
  <c r="J63" i="9"/>
  <c r="J66" i="9"/>
  <c r="J69" i="9"/>
  <c r="J72" i="9"/>
  <c r="J75" i="9"/>
  <c r="J78" i="9"/>
  <c r="J81" i="9"/>
  <c r="J84" i="9"/>
  <c r="J87" i="9"/>
  <c r="J90" i="9"/>
  <c r="J93" i="9"/>
  <c r="J96" i="9"/>
  <c r="K105" i="7"/>
  <c r="K104" i="7"/>
  <c r="K103" i="7"/>
  <c r="K34" i="7"/>
  <c r="J34" i="7"/>
  <c r="K105" i="8"/>
  <c r="J105" i="8"/>
  <c r="K104" i="8"/>
  <c r="J104" i="8"/>
  <c r="K103" i="8"/>
  <c r="J103" i="8"/>
  <c r="K77" i="8"/>
  <c r="J77" i="8"/>
  <c r="K34" i="8"/>
  <c r="J34" i="8"/>
  <c r="K11" i="8"/>
  <c r="K14" i="8"/>
  <c r="K17" i="8"/>
  <c r="K20" i="8"/>
  <c r="K23" i="8"/>
  <c r="K26" i="8"/>
  <c r="K29" i="8"/>
  <c r="K32" i="8"/>
  <c r="K35" i="8"/>
  <c r="K38" i="8"/>
  <c r="K41" i="8"/>
  <c r="K44" i="8"/>
  <c r="K47" i="8"/>
  <c r="K50" i="8"/>
  <c r="K53" i="8"/>
  <c r="K56" i="8"/>
  <c r="K59" i="8"/>
  <c r="K62" i="8"/>
  <c r="K65" i="8"/>
  <c r="K68" i="8"/>
  <c r="K71" i="8"/>
  <c r="K74" i="8"/>
  <c r="K80" i="8"/>
  <c r="K83" i="8"/>
  <c r="K86" i="8"/>
  <c r="K89" i="8"/>
  <c r="K92" i="8"/>
  <c r="K95" i="8"/>
  <c r="K98" i="8"/>
  <c r="K101" i="8"/>
  <c r="J11" i="8"/>
  <c r="J14" i="8"/>
  <c r="J17" i="8"/>
  <c r="J20" i="8"/>
  <c r="J23" i="8"/>
  <c r="J26" i="8"/>
  <c r="J29" i="8"/>
  <c r="J32" i="8"/>
  <c r="J35" i="8"/>
  <c r="J38" i="8"/>
  <c r="J41" i="8"/>
  <c r="J44" i="8"/>
  <c r="J47" i="8"/>
  <c r="J50" i="8"/>
  <c r="J53" i="8"/>
  <c r="J56" i="8"/>
  <c r="J59" i="8"/>
  <c r="J62" i="8"/>
  <c r="J65" i="8"/>
  <c r="J68" i="8"/>
  <c r="J71" i="8"/>
  <c r="J74" i="8"/>
  <c r="J80" i="8"/>
  <c r="J83" i="8"/>
  <c r="J86" i="8"/>
  <c r="J89" i="8"/>
  <c r="J92" i="8"/>
  <c r="J95" i="8"/>
  <c r="J98" i="8"/>
  <c r="J101" i="8"/>
  <c r="K10" i="8"/>
  <c r="K13" i="8"/>
  <c r="K16" i="8"/>
  <c r="K19" i="8"/>
  <c r="K22" i="8"/>
  <c r="K28" i="8"/>
  <c r="K31" i="8"/>
  <c r="K37" i="8"/>
  <c r="K40" i="8"/>
  <c r="K43" i="8"/>
  <c r="K46" i="8"/>
  <c r="K49" i="8"/>
  <c r="K52" i="8"/>
  <c r="K55" i="8"/>
  <c r="K58" i="8"/>
  <c r="K61" i="8"/>
  <c r="K64" i="8"/>
  <c r="K67" i="8"/>
  <c r="K70" i="8"/>
  <c r="K73" i="8"/>
  <c r="K76" i="8"/>
  <c r="K79" i="8"/>
  <c r="K82" i="8"/>
  <c r="K85" i="8"/>
  <c r="K88" i="8"/>
  <c r="K91" i="8"/>
  <c r="K94" i="8"/>
  <c r="K97" i="8"/>
  <c r="K100" i="8"/>
  <c r="J10" i="8"/>
  <c r="J13" i="8"/>
  <c r="J16" i="8"/>
  <c r="J19" i="8"/>
  <c r="J22" i="8"/>
  <c r="J28" i="8"/>
  <c r="J31" i="8"/>
  <c r="J37" i="8"/>
  <c r="J40" i="8"/>
  <c r="J43" i="8"/>
  <c r="J46" i="8"/>
  <c r="J49" i="8"/>
  <c r="J52" i="8"/>
  <c r="J55" i="8"/>
  <c r="J58" i="8"/>
  <c r="J61" i="8"/>
  <c r="J64" i="8"/>
  <c r="J67" i="8"/>
  <c r="J70" i="8"/>
  <c r="J73" i="8"/>
  <c r="J76" i="8"/>
  <c r="J79" i="8"/>
  <c r="J82" i="8"/>
  <c r="J85" i="8"/>
  <c r="J88" i="8"/>
  <c r="J91" i="8"/>
  <c r="J94" i="8"/>
  <c r="J97" i="8"/>
  <c r="J100" i="8"/>
  <c r="K9" i="8"/>
  <c r="K12" i="8"/>
  <c r="K15" i="8"/>
  <c r="K18" i="8"/>
  <c r="K21" i="8"/>
  <c r="K24" i="8"/>
  <c r="K27" i="8"/>
  <c r="K30" i="8"/>
  <c r="K33" i="8"/>
  <c r="K36" i="8"/>
  <c r="K39" i="8"/>
  <c r="K42" i="8"/>
  <c r="K45" i="8"/>
  <c r="K48" i="8"/>
  <c r="K51" i="8"/>
  <c r="K54" i="8"/>
  <c r="K57" i="8"/>
  <c r="K60" i="8"/>
  <c r="K63" i="8"/>
  <c r="K66" i="8"/>
  <c r="K69" i="8"/>
  <c r="K72" i="8"/>
  <c r="K75" i="8"/>
  <c r="K78" i="8"/>
  <c r="K81" i="8"/>
  <c r="K84" i="8"/>
  <c r="K87" i="8"/>
  <c r="K90" i="8"/>
  <c r="K93" i="8"/>
  <c r="K96" i="8"/>
  <c r="K99" i="8"/>
  <c r="J9" i="8"/>
  <c r="J12" i="8"/>
  <c r="J15" i="8"/>
  <c r="J18" i="8"/>
  <c r="J21" i="8"/>
  <c r="J24" i="8"/>
  <c r="J27" i="8"/>
  <c r="J30" i="8"/>
  <c r="J33" i="8"/>
  <c r="J36" i="8"/>
  <c r="J39" i="8"/>
  <c r="J42" i="8"/>
  <c r="J45" i="8"/>
  <c r="J48" i="8"/>
  <c r="J51" i="8"/>
  <c r="J54" i="8"/>
  <c r="J57" i="8"/>
  <c r="J60" i="8"/>
  <c r="J63" i="8"/>
  <c r="J66" i="8"/>
  <c r="J69" i="8"/>
  <c r="J72" i="8"/>
  <c r="J75" i="8"/>
  <c r="J78" i="8"/>
  <c r="J81" i="8"/>
  <c r="J84" i="8"/>
  <c r="J87" i="8"/>
  <c r="J90" i="8"/>
  <c r="J93" i="8"/>
  <c r="J96" i="8"/>
  <c r="J99" i="8"/>
  <c r="J105" i="7"/>
  <c r="J104" i="7"/>
  <c r="J103" i="7"/>
  <c r="K101" i="7"/>
  <c r="J101" i="7"/>
  <c r="K100" i="7"/>
  <c r="J100" i="7"/>
  <c r="K99" i="7"/>
  <c r="J99" i="7"/>
  <c r="K75" i="7"/>
  <c r="J75" i="7"/>
  <c r="K11" i="7"/>
  <c r="K14" i="7"/>
  <c r="K17" i="7"/>
  <c r="K20" i="7"/>
  <c r="K23" i="7"/>
  <c r="K26" i="7"/>
  <c r="K29" i="7"/>
  <c r="K32" i="7"/>
  <c r="K35" i="7"/>
  <c r="K38" i="7"/>
  <c r="K41" i="7"/>
  <c r="K44" i="7"/>
  <c r="K47" i="7"/>
  <c r="K50" i="7"/>
  <c r="K53" i="7"/>
  <c r="K56" i="7"/>
  <c r="K59" i="7"/>
  <c r="K62" i="7"/>
  <c r="K65" i="7"/>
  <c r="K68" i="7"/>
  <c r="K71" i="7"/>
  <c r="K74" i="7"/>
  <c r="K80" i="7"/>
  <c r="K83" i="7"/>
  <c r="K86" i="7"/>
  <c r="K89" i="7"/>
  <c r="K92" i="7"/>
  <c r="K95" i="7"/>
  <c r="K98" i="7"/>
  <c r="J11" i="7"/>
  <c r="J14" i="7"/>
  <c r="J17" i="7"/>
  <c r="J20" i="7"/>
  <c r="J23" i="7"/>
  <c r="J26" i="7"/>
  <c r="J29" i="7"/>
  <c r="J32" i="7"/>
  <c r="J35" i="7"/>
  <c r="J38" i="7"/>
  <c r="J41" i="7"/>
  <c r="J44" i="7"/>
  <c r="J47" i="7"/>
  <c r="J50" i="7"/>
  <c r="J53" i="7"/>
  <c r="J56" i="7"/>
  <c r="J59" i="7"/>
  <c r="J62" i="7"/>
  <c r="J65" i="7"/>
  <c r="J68" i="7"/>
  <c r="J71" i="7"/>
  <c r="J74" i="7"/>
  <c r="J80" i="7"/>
  <c r="J83" i="7"/>
  <c r="J86" i="7"/>
  <c r="J89" i="7"/>
  <c r="J92" i="7"/>
  <c r="J95" i="7"/>
  <c r="J98" i="7"/>
  <c r="K10" i="7"/>
  <c r="K13" i="7"/>
  <c r="K16" i="7"/>
  <c r="K19" i="7"/>
  <c r="K22" i="7"/>
  <c r="K25" i="7"/>
  <c r="K28" i="7"/>
  <c r="K31" i="7"/>
  <c r="K37" i="7"/>
  <c r="K40" i="7"/>
  <c r="K43" i="7"/>
  <c r="K46" i="7"/>
  <c r="K49" i="7"/>
  <c r="K52" i="7"/>
  <c r="K55" i="7"/>
  <c r="K58" i="7"/>
  <c r="K61" i="7"/>
  <c r="K64" i="7"/>
  <c r="K67" i="7"/>
  <c r="K70" i="7"/>
  <c r="K73" i="7"/>
  <c r="K76" i="7"/>
  <c r="K79" i="7"/>
  <c r="K82" i="7"/>
  <c r="K85" i="7"/>
  <c r="K88" i="7"/>
  <c r="K91" i="7"/>
  <c r="K94" i="7"/>
  <c r="K97" i="7"/>
  <c r="J10" i="7"/>
  <c r="J13" i="7"/>
  <c r="J16" i="7"/>
  <c r="J19" i="7"/>
  <c r="J22" i="7"/>
  <c r="J25" i="7"/>
  <c r="J28" i="7"/>
  <c r="J31" i="7"/>
  <c r="J37" i="7"/>
  <c r="J40" i="7"/>
  <c r="J43" i="7"/>
  <c r="J46" i="7"/>
  <c r="J49" i="7"/>
  <c r="J52" i="7"/>
  <c r="J55" i="7"/>
  <c r="J58" i="7"/>
  <c r="J61" i="7"/>
  <c r="J64" i="7"/>
  <c r="J67" i="7"/>
  <c r="J70" i="7"/>
  <c r="J73" i="7"/>
  <c r="J76" i="7"/>
  <c r="J79" i="7"/>
  <c r="J82" i="7"/>
  <c r="J85" i="7"/>
  <c r="J88" i="7"/>
  <c r="J91" i="7"/>
  <c r="J94" i="7"/>
  <c r="J97" i="7"/>
  <c r="K9" i="7"/>
  <c r="K12" i="7"/>
  <c r="K15" i="7"/>
  <c r="K18" i="7"/>
  <c r="K21" i="7"/>
  <c r="K24" i="7"/>
  <c r="K27" i="7"/>
  <c r="K30" i="7"/>
  <c r="K33" i="7"/>
  <c r="K36" i="7"/>
  <c r="K39" i="7"/>
  <c r="K42" i="7"/>
  <c r="K45" i="7"/>
  <c r="K48" i="7"/>
  <c r="K51" i="7"/>
  <c r="K54" i="7"/>
  <c r="K57" i="7"/>
  <c r="K60" i="7"/>
  <c r="K63" i="7"/>
  <c r="K66" i="7"/>
  <c r="K69" i="7"/>
  <c r="K72" i="7"/>
  <c r="K78" i="7"/>
  <c r="K81" i="7"/>
  <c r="K84" i="7"/>
  <c r="K87" i="7"/>
  <c r="K90" i="7"/>
  <c r="K93" i="7"/>
  <c r="K96" i="7"/>
  <c r="J9" i="7"/>
  <c r="J12" i="7"/>
  <c r="J15" i="7"/>
  <c r="J18" i="7"/>
  <c r="J21" i="7"/>
  <c r="J24" i="7"/>
  <c r="J27" i="7"/>
  <c r="J30" i="7"/>
  <c r="J33" i="7"/>
  <c r="J36" i="7"/>
  <c r="J39" i="7"/>
  <c r="J42" i="7"/>
  <c r="J45" i="7"/>
  <c r="J48" i="7"/>
  <c r="J51" i="7"/>
  <c r="J54" i="7"/>
  <c r="J57" i="7"/>
  <c r="J60" i="7"/>
  <c r="J63" i="7"/>
  <c r="J66" i="7"/>
  <c r="J69" i="7"/>
  <c r="J72" i="7"/>
  <c r="J78" i="7"/>
  <c r="J81" i="7"/>
  <c r="J84" i="7"/>
  <c r="J87" i="7"/>
  <c r="J90" i="7"/>
  <c r="J93" i="7"/>
  <c r="J96" i="7"/>
  <c r="K105" i="6"/>
  <c r="J105" i="6"/>
  <c r="K104" i="6"/>
  <c r="J104" i="6"/>
  <c r="K103" i="6"/>
  <c r="J103" i="6"/>
  <c r="K61" i="6"/>
  <c r="J61" i="6"/>
  <c r="K60" i="6"/>
  <c r="J60" i="6"/>
  <c r="K19" i="6"/>
  <c r="J19" i="6"/>
  <c r="K11" i="6"/>
  <c r="K14" i="6"/>
  <c r="K17" i="6"/>
  <c r="K20" i="6"/>
  <c r="K23" i="6"/>
  <c r="K26" i="6"/>
  <c r="K29" i="6"/>
  <c r="K32" i="6"/>
  <c r="K35" i="6"/>
  <c r="K38" i="6"/>
  <c r="K41" i="6"/>
  <c r="K44" i="6"/>
  <c r="K47" i="6"/>
  <c r="K50" i="6"/>
  <c r="K53" i="6"/>
  <c r="K56" i="6"/>
  <c r="K59" i="6"/>
  <c r="K62" i="6"/>
  <c r="K65" i="6"/>
  <c r="K68" i="6"/>
  <c r="K71" i="6"/>
  <c r="K74" i="6"/>
  <c r="K77" i="6"/>
  <c r="K80" i="6"/>
  <c r="K83" i="6"/>
  <c r="K86" i="6"/>
  <c r="K89" i="6"/>
  <c r="K92" i="6"/>
  <c r="K95" i="6"/>
  <c r="K98" i="6"/>
  <c r="J11" i="6"/>
  <c r="J14" i="6"/>
  <c r="J17" i="6"/>
  <c r="J20" i="6"/>
  <c r="J23" i="6"/>
  <c r="J26" i="6"/>
  <c r="J29" i="6"/>
  <c r="J32" i="6"/>
  <c r="J35" i="6"/>
  <c r="J38" i="6"/>
  <c r="J41" i="6"/>
  <c r="J44" i="6"/>
  <c r="J47" i="6"/>
  <c r="J50" i="6"/>
  <c r="J53" i="6"/>
  <c r="J56" i="6"/>
  <c r="J59" i="6"/>
  <c r="J62" i="6"/>
  <c r="J65" i="6"/>
  <c r="J68" i="6"/>
  <c r="J71" i="6"/>
  <c r="J74" i="6"/>
  <c r="J77" i="6"/>
  <c r="J80" i="6"/>
  <c r="J83" i="6"/>
  <c r="J86" i="6"/>
  <c r="J89" i="6"/>
  <c r="J92" i="6"/>
  <c r="J95" i="6"/>
  <c r="J98" i="6"/>
  <c r="K10" i="6"/>
  <c r="K13" i="6"/>
  <c r="K16" i="6"/>
  <c r="K22" i="6"/>
  <c r="K25" i="6"/>
  <c r="K28" i="6"/>
  <c r="K31" i="6"/>
  <c r="K37" i="6"/>
  <c r="K40" i="6"/>
  <c r="K43" i="6"/>
  <c r="K46" i="6"/>
  <c r="K49" i="6"/>
  <c r="K52" i="6"/>
  <c r="K55" i="6"/>
  <c r="K58" i="6"/>
  <c r="K64" i="6"/>
  <c r="K67" i="6"/>
  <c r="K70" i="6"/>
  <c r="K73" i="6"/>
  <c r="K76" i="6"/>
  <c r="K79" i="6"/>
  <c r="K82" i="6"/>
  <c r="K85" i="6"/>
  <c r="K88" i="6"/>
  <c r="K91" i="6"/>
  <c r="K94" i="6"/>
  <c r="K97" i="6"/>
  <c r="J10" i="6"/>
  <c r="J13" i="6"/>
  <c r="J16" i="6"/>
  <c r="J22" i="6"/>
  <c r="J25" i="6"/>
  <c r="J28" i="6"/>
  <c r="J31" i="6"/>
  <c r="J37" i="6"/>
  <c r="J40" i="6"/>
  <c r="J43" i="6"/>
  <c r="J46" i="6"/>
  <c r="J49" i="6"/>
  <c r="J52" i="6"/>
  <c r="J55" i="6"/>
  <c r="J58" i="6"/>
  <c r="J64" i="6"/>
  <c r="J67" i="6"/>
  <c r="J70" i="6"/>
  <c r="J73" i="6"/>
  <c r="J76" i="6"/>
  <c r="J79" i="6"/>
  <c r="J82" i="6"/>
  <c r="J85" i="6"/>
  <c r="J88" i="6"/>
  <c r="J91" i="6"/>
  <c r="J94" i="6"/>
  <c r="J97" i="6"/>
  <c r="K9" i="6"/>
  <c r="K12" i="6"/>
  <c r="K15" i="6"/>
  <c r="K18" i="6"/>
  <c r="K21" i="6"/>
  <c r="K24" i="6"/>
  <c r="K27" i="6"/>
  <c r="K30" i="6"/>
  <c r="K33" i="6"/>
  <c r="K36" i="6"/>
  <c r="K39" i="6"/>
  <c r="K42" i="6"/>
  <c r="K45" i="6"/>
  <c r="K48" i="6"/>
  <c r="K51" i="6"/>
  <c r="K54" i="6"/>
  <c r="K57" i="6"/>
  <c r="K63" i="6"/>
  <c r="K66" i="6"/>
  <c r="K69" i="6"/>
  <c r="K72" i="6"/>
  <c r="K78" i="6"/>
  <c r="K81" i="6"/>
  <c r="K84" i="6"/>
  <c r="K87" i="6"/>
  <c r="K90" i="6"/>
  <c r="K93" i="6"/>
  <c r="K96" i="6"/>
  <c r="J9" i="6"/>
  <c r="J12" i="6"/>
  <c r="J15" i="6"/>
  <c r="J18" i="6"/>
  <c r="J21" i="6"/>
  <c r="J24" i="6"/>
  <c r="J27" i="6"/>
  <c r="J30" i="6"/>
  <c r="J33" i="6"/>
  <c r="J36" i="6"/>
  <c r="J39" i="6"/>
  <c r="J42" i="6"/>
  <c r="J45" i="6"/>
  <c r="J48" i="6"/>
  <c r="J51" i="6"/>
  <c r="J54" i="6"/>
  <c r="J57" i="6"/>
  <c r="J63" i="6"/>
  <c r="J66" i="6"/>
  <c r="J69" i="6"/>
  <c r="J72" i="6"/>
  <c r="J78" i="6"/>
  <c r="J81" i="6"/>
  <c r="J84" i="6"/>
  <c r="J87" i="6"/>
  <c r="J90" i="6"/>
  <c r="J93" i="6"/>
  <c r="J96" i="6"/>
  <c r="K105" i="5"/>
  <c r="K104" i="5"/>
  <c r="K103" i="5"/>
  <c r="K53" i="5"/>
  <c r="J53" i="5"/>
  <c r="K52" i="5"/>
  <c r="J52" i="5"/>
  <c r="K51" i="5"/>
  <c r="J51" i="5"/>
  <c r="K73" i="5"/>
  <c r="J73" i="5"/>
  <c r="K72" i="5"/>
  <c r="J72" i="5"/>
  <c r="K84" i="5"/>
  <c r="J84" i="5"/>
  <c r="J105" i="5"/>
  <c r="J104" i="5"/>
  <c r="J103" i="5"/>
  <c r="K101" i="5"/>
  <c r="J101" i="5"/>
  <c r="K100" i="5"/>
  <c r="J100" i="5"/>
  <c r="K99" i="5"/>
  <c r="J99" i="5"/>
  <c r="K11" i="5"/>
  <c r="K14" i="5"/>
  <c r="K17" i="5"/>
  <c r="K20" i="5"/>
  <c r="K23" i="5"/>
  <c r="K26" i="5"/>
  <c r="K29" i="5"/>
  <c r="K32" i="5"/>
  <c r="K35" i="5"/>
  <c r="K38" i="5"/>
  <c r="K41" i="5"/>
  <c r="K44" i="5"/>
  <c r="K47" i="5"/>
  <c r="K50" i="5"/>
  <c r="K56" i="5"/>
  <c r="K59" i="5"/>
  <c r="K62" i="5"/>
  <c r="K65" i="5"/>
  <c r="K68" i="5"/>
  <c r="K71" i="5"/>
  <c r="K74" i="5"/>
  <c r="K77" i="5"/>
  <c r="K80" i="5"/>
  <c r="K83" i="5"/>
  <c r="K86" i="5"/>
  <c r="K89" i="5"/>
  <c r="K92" i="5"/>
  <c r="K95" i="5"/>
  <c r="K98" i="5"/>
  <c r="J11" i="5"/>
  <c r="J14" i="5"/>
  <c r="J17" i="5"/>
  <c r="J20" i="5"/>
  <c r="J23" i="5"/>
  <c r="J26" i="5"/>
  <c r="J29" i="5"/>
  <c r="J32" i="5"/>
  <c r="J35" i="5"/>
  <c r="J38" i="5"/>
  <c r="J41" i="5"/>
  <c r="J44" i="5"/>
  <c r="J47" i="5"/>
  <c r="J50" i="5"/>
  <c r="J56" i="5"/>
  <c r="J59" i="5"/>
  <c r="J62" i="5"/>
  <c r="J65" i="5"/>
  <c r="J68" i="5"/>
  <c r="J71" i="5"/>
  <c r="J74" i="5"/>
  <c r="J77" i="5"/>
  <c r="J80" i="5"/>
  <c r="J83" i="5"/>
  <c r="J86" i="5"/>
  <c r="J89" i="5"/>
  <c r="J92" i="5"/>
  <c r="J95" i="5"/>
  <c r="J98" i="5"/>
  <c r="K10" i="5"/>
  <c r="K13" i="5"/>
  <c r="K16" i="5"/>
  <c r="K22" i="5"/>
  <c r="K25" i="5"/>
  <c r="K28" i="5"/>
  <c r="K31" i="5"/>
  <c r="K37" i="5"/>
  <c r="K40" i="5"/>
  <c r="K43" i="5"/>
  <c r="K46" i="5"/>
  <c r="K49" i="5"/>
  <c r="K55" i="5"/>
  <c r="K58" i="5"/>
  <c r="K64" i="5"/>
  <c r="K67" i="5"/>
  <c r="K70" i="5"/>
  <c r="K76" i="5"/>
  <c r="K79" i="5"/>
  <c r="K82" i="5"/>
  <c r="K85" i="5"/>
  <c r="K88" i="5"/>
  <c r="K91" i="5"/>
  <c r="K94" i="5"/>
  <c r="K97" i="5"/>
  <c r="J10" i="5"/>
  <c r="J13" i="5"/>
  <c r="J16" i="5"/>
  <c r="J22" i="5"/>
  <c r="J25" i="5"/>
  <c r="J28" i="5"/>
  <c r="J31" i="5"/>
  <c r="J37" i="5"/>
  <c r="J40" i="5"/>
  <c r="J43" i="5"/>
  <c r="J46" i="5"/>
  <c r="J49" i="5"/>
  <c r="J55" i="5"/>
  <c r="J58" i="5"/>
  <c r="J64" i="5"/>
  <c r="J67" i="5"/>
  <c r="J70" i="5"/>
  <c r="J76" i="5"/>
  <c r="J79" i="5"/>
  <c r="J82" i="5"/>
  <c r="J85" i="5"/>
  <c r="J88" i="5"/>
  <c r="J91" i="5"/>
  <c r="J94" i="5"/>
  <c r="J97" i="5"/>
  <c r="K9" i="5"/>
  <c r="K12" i="5"/>
  <c r="K15" i="5"/>
  <c r="K18" i="5"/>
  <c r="K21" i="5"/>
  <c r="K24" i="5"/>
  <c r="K27" i="5"/>
  <c r="K30" i="5"/>
  <c r="K33" i="5"/>
  <c r="K36" i="5"/>
  <c r="K39" i="5"/>
  <c r="K42" i="5"/>
  <c r="K45" i="5"/>
  <c r="K48" i="5"/>
  <c r="K54" i="5"/>
  <c r="K57" i="5"/>
  <c r="K63" i="5"/>
  <c r="K66" i="5"/>
  <c r="K69" i="5"/>
  <c r="K75" i="5"/>
  <c r="K78" i="5"/>
  <c r="K81" i="5"/>
  <c r="K87" i="5"/>
  <c r="K90" i="5"/>
  <c r="K93" i="5"/>
  <c r="K96" i="5"/>
  <c r="J9" i="5"/>
  <c r="J12" i="5"/>
  <c r="J15" i="5"/>
  <c r="J18" i="5"/>
  <c r="J21" i="5"/>
  <c r="J24" i="5"/>
  <c r="J27" i="5"/>
  <c r="J30" i="5"/>
  <c r="J33" i="5"/>
  <c r="J36" i="5"/>
  <c r="J39" i="5"/>
  <c r="J42" i="5"/>
  <c r="J45" i="5"/>
  <c r="J48" i="5"/>
  <c r="J54" i="5"/>
  <c r="J57" i="5"/>
  <c r="J63" i="5"/>
  <c r="J66" i="5"/>
  <c r="J69" i="5"/>
  <c r="J75" i="5"/>
  <c r="J78" i="5"/>
  <c r="J81" i="5"/>
  <c r="J87" i="5"/>
  <c r="J90" i="5"/>
  <c r="J93" i="5"/>
  <c r="J96" i="5"/>
  <c r="K105" i="4"/>
  <c r="K104" i="4"/>
  <c r="K103" i="4"/>
  <c r="J105" i="4"/>
  <c r="J104" i="4"/>
  <c r="J103" i="4"/>
  <c r="K88" i="4"/>
  <c r="J88" i="4"/>
  <c r="K75" i="4"/>
  <c r="J75" i="4"/>
  <c r="K11" i="4"/>
  <c r="K14" i="4"/>
  <c r="K17" i="4"/>
  <c r="K20" i="4"/>
  <c r="K23" i="4"/>
  <c r="K26" i="4"/>
  <c r="K29" i="4"/>
  <c r="K32" i="4"/>
  <c r="K35" i="4"/>
  <c r="K38" i="4"/>
  <c r="K41" i="4"/>
  <c r="K44" i="4"/>
  <c r="K47" i="4"/>
  <c r="K50" i="4"/>
  <c r="K56" i="4"/>
  <c r="K59" i="4"/>
  <c r="K62" i="4"/>
  <c r="K65" i="4"/>
  <c r="K68" i="4"/>
  <c r="K71" i="4"/>
  <c r="K74" i="4"/>
  <c r="K77" i="4"/>
  <c r="K80" i="4"/>
  <c r="K83" i="4"/>
  <c r="K86" i="4"/>
  <c r="K89" i="4"/>
  <c r="K92" i="4"/>
  <c r="K95" i="4"/>
  <c r="K98" i="4"/>
  <c r="J11" i="4"/>
  <c r="J14" i="4"/>
  <c r="J17" i="4"/>
  <c r="J20" i="4"/>
  <c r="J23" i="4"/>
  <c r="J26" i="4"/>
  <c r="J29" i="4"/>
  <c r="J32" i="4"/>
  <c r="J35" i="4"/>
  <c r="J38" i="4"/>
  <c r="J41" i="4"/>
  <c r="J44" i="4"/>
  <c r="J47" i="4"/>
  <c r="J50" i="4"/>
  <c r="J56" i="4"/>
  <c r="J59" i="4"/>
  <c r="J62" i="4"/>
  <c r="J65" i="4"/>
  <c r="J68" i="4"/>
  <c r="J71" i="4"/>
  <c r="J74" i="4"/>
  <c r="J77" i="4"/>
  <c r="J80" i="4"/>
  <c r="J83" i="4"/>
  <c r="J86" i="4"/>
  <c r="J89" i="4"/>
  <c r="J92" i="4"/>
  <c r="J95" i="4"/>
  <c r="J98" i="4"/>
  <c r="K10" i="4"/>
  <c r="K13" i="4"/>
  <c r="K16" i="4"/>
  <c r="K19" i="4"/>
  <c r="K22" i="4"/>
  <c r="K25" i="4"/>
  <c r="K28" i="4"/>
  <c r="K31" i="4"/>
  <c r="K37" i="4"/>
  <c r="K40" i="4"/>
  <c r="K43" i="4"/>
  <c r="K46" i="4"/>
  <c r="K49" i="4"/>
  <c r="K55" i="4"/>
  <c r="K58" i="4"/>
  <c r="K61" i="4"/>
  <c r="K64" i="4"/>
  <c r="K67" i="4"/>
  <c r="K70" i="4"/>
  <c r="K76" i="4"/>
  <c r="K79" i="4"/>
  <c r="K82" i="4"/>
  <c r="K85" i="4"/>
  <c r="K91" i="4"/>
  <c r="K94" i="4"/>
  <c r="K97" i="4"/>
  <c r="J10" i="4"/>
  <c r="J13" i="4"/>
  <c r="J16" i="4"/>
  <c r="J19" i="4"/>
  <c r="J22" i="4"/>
  <c r="J25" i="4"/>
  <c r="J28" i="4"/>
  <c r="J31" i="4"/>
  <c r="J37" i="4"/>
  <c r="J40" i="4"/>
  <c r="J43" i="4"/>
  <c r="J46" i="4"/>
  <c r="J49" i="4"/>
  <c r="J55" i="4"/>
  <c r="J58" i="4"/>
  <c r="J61" i="4"/>
  <c r="J64" i="4"/>
  <c r="J67" i="4"/>
  <c r="J70" i="4"/>
  <c r="J76" i="4"/>
  <c r="J79" i="4"/>
  <c r="J82" i="4"/>
  <c r="J85" i="4"/>
  <c r="J91" i="4"/>
  <c r="J94" i="4"/>
  <c r="J97" i="4"/>
  <c r="K9" i="4"/>
  <c r="K12" i="4"/>
  <c r="K15" i="4"/>
  <c r="K18" i="4"/>
  <c r="K21" i="4"/>
  <c r="K24" i="4"/>
  <c r="K27" i="4"/>
  <c r="K30" i="4"/>
  <c r="K33" i="4"/>
  <c r="K36" i="4"/>
  <c r="K39" i="4"/>
  <c r="K42" i="4"/>
  <c r="K45" i="4"/>
  <c r="K48" i="4"/>
  <c r="K54" i="4"/>
  <c r="K57" i="4"/>
  <c r="K60" i="4"/>
  <c r="K63" i="4"/>
  <c r="K66" i="4"/>
  <c r="K69" i="4"/>
  <c r="K78" i="4"/>
  <c r="K81" i="4"/>
  <c r="K87" i="4"/>
  <c r="K90" i="4"/>
  <c r="K93" i="4"/>
  <c r="K96" i="4"/>
  <c r="J9" i="4"/>
  <c r="J12" i="4"/>
  <c r="J15" i="4"/>
  <c r="J18" i="4"/>
  <c r="J21" i="4"/>
  <c r="J24" i="4"/>
  <c r="J27" i="4"/>
  <c r="J30" i="4"/>
  <c r="J33" i="4"/>
  <c r="J36" i="4"/>
  <c r="J39" i="4"/>
  <c r="J42" i="4"/>
  <c r="J45" i="4"/>
  <c r="J48" i="4"/>
  <c r="J54" i="4"/>
  <c r="J57" i="4"/>
  <c r="J60" i="4"/>
  <c r="J63" i="4"/>
  <c r="J66" i="4"/>
  <c r="J69" i="4"/>
  <c r="J78" i="4"/>
  <c r="J81" i="4"/>
  <c r="J87" i="4"/>
  <c r="J90" i="4"/>
  <c r="J93" i="4"/>
  <c r="J96" i="4"/>
  <c r="K9" i="3"/>
  <c r="K12" i="3"/>
  <c r="K15" i="3"/>
  <c r="K18" i="3"/>
  <c r="K21" i="3"/>
  <c r="K24" i="3"/>
  <c r="K27" i="3"/>
  <c r="K30" i="3"/>
  <c r="K33" i="3"/>
  <c r="K36" i="3"/>
  <c r="K39" i="3"/>
  <c r="K42" i="3"/>
  <c r="K45" i="3"/>
  <c r="K48" i="3"/>
  <c r="K51" i="3"/>
  <c r="K54" i="3"/>
  <c r="K57" i="3"/>
  <c r="K60" i="3"/>
  <c r="K63" i="3"/>
  <c r="K66" i="3"/>
  <c r="K69" i="3"/>
  <c r="K72" i="3"/>
  <c r="K78" i="3"/>
  <c r="K81" i="3"/>
  <c r="K84" i="3"/>
  <c r="K87" i="3"/>
  <c r="K90" i="3"/>
  <c r="K93" i="3"/>
  <c r="K96" i="3"/>
  <c r="K99" i="3"/>
  <c r="K103" i="3"/>
  <c r="I104" i="3"/>
  <c r="K10" i="3"/>
  <c r="K13" i="3"/>
  <c r="K16" i="3"/>
  <c r="K19" i="3"/>
  <c r="K22" i="3"/>
  <c r="K25" i="3"/>
  <c r="K28" i="3"/>
  <c r="K31" i="3"/>
  <c r="K37" i="3"/>
  <c r="K40" i="3"/>
  <c r="K43" i="3"/>
  <c r="K46" i="3"/>
  <c r="K49" i="3"/>
  <c r="K52" i="3"/>
  <c r="K55" i="3"/>
  <c r="K58" i="3"/>
  <c r="K61" i="3"/>
  <c r="K64" i="3"/>
  <c r="K67" i="3"/>
  <c r="K70" i="3"/>
  <c r="K73" i="3"/>
  <c r="K76" i="3"/>
  <c r="K79" i="3"/>
  <c r="K82" i="3"/>
  <c r="K85" i="3"/>
  <c r="K91" i="3"/>
  <c r="K94" i="3"/>
  <c r="K97" i="3"/>
  <c r="K100" i="3"/>
  <c r="K104" i="3"/>
  <c r="K11" i="3"/>
  <c r="K14" i="3"/>
  <c r="K17" i="3"/>
  <c r="K20" i="3"/>
  <c r="K23" i="3"/>
  <c r="K26" i="3"/>
  <c r="K29" i="3"/>
  <c r="K32" i="3"/>
  <c r="K35" i="3"/>
  <c r="K38" i="3"/>
  <c r="K41" i="3"/>
  <c r="K44" i="3"/>
  <c r="K47" i="3"/>
  <c r="K50" i="3"/>
  <c r="K53" i="3"/>
  <c r="K56" i="3"/>
  <c r="K59" i="3"/>
  <c r="K62" i="3"/>
  <c r="K65" i="3"/>
  <c r="K68" i="3"/>
  <c r="K71" i="3"/>
  <c r="K74" i="3"/>
  <c r="K77" i="3"/>
  <c r="K80" i="3"/>
  <c r="K83" i="3"/>
  <c r="K86" i="3"/>
  <c r="K89" i="3"/>
  <c r="K92" i="3"/>
  <c r="K95" i="3"/>
  <c r="K98" i="3"/>
  <c r="K101" i="3"/>
  <c r="K105" i="3"/>
  <c r="J101" i="3"/>
  <c r="J100" i="3"/>
  <c r="J99" i="3"/>
  <c r="J98" i="3"/>
  <c r="J97" i="3"/>
  <c r="J96" i="3"/>
  <c r="J11" i="3"/>
  <c r="J14" i="3"/>
  <c r="J17" i="3"/>
  <c r="J20" i="3"/>
  <c r="J23" i="3"/>
  <c r="J26" i="3"/>
  <c r="J29" i="3"/>
  <c r="J32" i="3"/>
  <c r="J35" i="3"/>
  <c r="J38" i="3"/>
  <c r="J41" i="3"/>
  <c r="J44" i="3"/>
  <c r="J47" i="3"/>
  <c r="J50" i="3"/>
  <c r="J53" i="3"/>
  <c r="J56" i="3"/>
  <c r="J59" i="3"/>
  <c r="J62" i="3"/>
  <c r="J65" i="3"/>
  <c r="J68" i="3"/>
  <c r="J71" i="3"/>
  <c r="J74" i="3"/>
  <c r="J77" i="3"/>
  <c r="J80" i="3"/>
  <c r="J83" i="3"/>
  <c r="J86" i="3"/>
  <c r="J89" i="3"/>
  <c r="J92" i="3"/>
  <c r="J95" i="3"/>
  <c r="J105" i="3"/>
  <c r="J10" i="3"/>
  <c r="J13" i="3"/>
  <c r="J16" i="3"/>
  <c r="J19" i="3"/>
  <c r="J22" i="3"/>
  <c r="J25" i="3"/>
  <c r="J28" i="3"/>
  <c r="J31" i="3"/>
  <c r="J37" i="3"/>
  <c r="J40" i="3"/>
  <c r="J43" i="3"/>
  <c r="J46" i="3"/>
  <c r="J49" i="3"/>
  <c r="J52" i="3"/>
  <c r="J55" i="3"/>
  <c r="J58" i="3"/>
  <c r="J61" i="3"/>
  <c r="J64" i="3"/>
  <c r="J67" i="3"/>
  <c r="J70" i="3"/>
  <c r="J73" i="3"/>
  <c r="J76" i="3"/>
  <c r="J79" i="3"/>
  <c r="J82" i="3"/>
  <c r="J85" i="3"/>
  <c r="J91" i="3"/>
  <c r="J94" i="3"/>
  <c r="J104" i="3"/>
  <c r="J9" i="3"/>
  <c r="J12" i="3"/>
  <c r="J15" i="3"/>
  <c r="J18" i="3"/>
  <c r="J21" i="3"/>
  <c r="J24" i="3"/>
  <c r="J27" i="3"/>
  <c r="J30" i="3"/>
  <c r="J33" i="3"/>
  <c r="J36" i="3"/>
  <c r="J39" i="3"/>
  <c r="J42" i="3"/>
  <c r="J45" i="3"/>
  <c r="J48" i="3"/>
  <c r="J51" i="3"/>
  <c r="J54" i="3"/>
  <c r="J57" i="3"/>
  <c r="J60" i="3"/>
  <c r="J63" i="3"/>
  <c r="J66" i="3"/>
  <c r="J69" i="3"/>
  <c r="J72" i="3"/>
  <c r="J78" i="3"/>
  <c r="J81" i="3"/>
  <c r="J84" i="3"/>
  <c r="J87" i="3"/>
  <c r="J90" i="3"/>
  <c r="J93" i="3"/>
  <c r="J103" i="3"/>
  <c r="K105" i="2"/>
  <c r="J105" i="2"/>
  <c r="K104" i="2"/>
  <c r="J104" i="2"/>
  <c r="K103" i="2"/>
  <c r="J103" i="2"/>
  <c r="K28" i="2"/>
  <c r="J28" i="2"/>
  <c r="K16" i="2"/>
  <c r="J16" i="2"/>
  <c r="K11" i="2"/>
  <c r="K14" i="2"/>
  <c r="K17" i="2"/>
  <c r="K20" i="2"/>
  <c r="K23" i="2"/>
  <c r="K26" i="2"/>
  <c r="K29" i="2"/>
  <c r="K32" i="2"/>
  <c r="K35" i="2"/>
  <c r="K38" i="2"/>
  <c r="K44" i="2"/>
  <c r="K47" i="2"/>
  <c r="K50" i="2"/>
  <c r="K53" i="2"/>
  <c r="K56" i="2"/>
  <c r="K59" i="2"/>
  <c r="K62" i="2"/>
  <c r="K65" i="2"/>
  <c r="K68" i="2"/>
  <c r="K71" i="2"/>
  <c r="K74" i="2"/>
  <c r="K77" i="2"/>
  <c r="K80" i="2"/>
  <c r="K83" i="2"/>
  <c r="K86" i="2"/>
  <c r="K89" i="2"/>
  <c r="K92" i="2"/>
  <c r="K95" i="2"/>
  <c r="J11" i="2"/>
  <c r="J14" i="2"/>
  <c r="J17" i="2"/>
  <c r="J20" i="2"/>
  <c r="J23" i="2"/>
  <c r="J26" i="2"/>
  <c r="J29" i="2"/>
  <c r="J32" i="2"/>
  <c r="J35" i="2"/>
  <c r="J38" i="2"/>
  <c r="J44" i="2"/>
  <c r="J47" i="2"/>
  <c r="J50" i="2"/>
  <c r="J53" i="2"/>
  <c r="J56" i="2"/>
  <c r="J59" i="2"/>
  <c r="J62" i="2"/>
  <c r="J65" i="2"/>
  <c r="J68" i="2"/>
  <c r="J71" i="2"/>
  <c r="J74" i="2"/>
  <c r="J77" i="2"/>
  <c r="J80" i="2"/>
  <c r="J83" i="2"/>
  <c r="J86" i="2"/>
  <c r="J89" i="2"/>
  <c r="J92" i="2"/>
  <c r="J95" i="2"/>
  <c r="K10" i="2"/>
  <c r="K13" i="2"/>
  <c r="K19" i="2"/>
  <c r="K22" i="2"/>
  <c r="K25" i="2"/>
  <c r="K37" i="2"/>
  <c r="K40" i="2"/>
  <c r="K43" i="2"/>
  <c r="K46" i="2"/>
  <c r="K49" i="2"/>
  <c r="K52" i="2"/>
  <c r="K55" i="2"/>
  <c r="K58" i="2"/>
  <c r="K61" i="2"/>
  <c r="K64" i="2"/>
  <c r="K67" i="2"/>
  <c r="K70" i="2"/>
  <c r="K73" i="2"/>
  <c r="K76" i="2"/>
  <c r="K79" i="2"/>
  <c r="K82" i="2"/>
  <c r="K85" i="2"/>
  <c r="K88" i="2"/>
  <c r="K91" i="2"/>
  <c r="K94" i="2"/>
  <c r="J10" i="2"/>
  <c r="J13" i="2"/>
  <c r="J19" i="2"/>
  <c r="J22" i="2"/>
  <c r="J25" i="2"/>
  <c r="J37" i="2"/>
  <c r="J40" i="2"/>
  <c r="J43" i="2"/>
  <c r="J46" i="2"/>
  <c r="J49" i="2"/>
  <c r="J52" i="2"/>
  <c r="J55" i="2"/>
  <c r="J58" i="2"/>
  <c r="J61" i="2"/>
  <c r="J64" i="2"/>
  <c r="J67" i="2"/>
  <c r="J70" i="2"/>
  <c r="J73" i="2"/>
  <c r="J76" i="2"/>
  <c r="J79" i="2"/>
  <c r="J82" i="2"/>
  <c r="J85" i="2"/>
  <c r="J88" i="2"/>
  <c r="J91" i="2"/>
  <c r="J94" i="2"/>
  <c r="K9" i="2"/>
  <c r="K12" i="2"/>
  <c r="K15" i="2"/>
  <c r="K18" i="2"/>
  <c r="K21" i="2"/>
  <c r="K24" i="2"/>
  <c r="K27" i="2"/>
  <c r="K33" i="2"/>
  <c r="K36" i="2"/>
  <c r="K39" i="2"/>
  <c r="K42" i="2"/>
  <c r="K45" i="2"/>
  <c r="K48" i="2"/>
  <c r="K51" i="2"/>
  <c r="K54" i="2"/>
  <c r="K57" i="2"/>
  <c r="K60" i="2"/>
  <c r="K63" i="2"/>
  <c r="K66" i="2"/>
  <c r="K69" i="2"/>
  <c r="K72" i="2"/>
  <c r="K75" i="2"/>
  <c r="K78" i="2"/>
  <c r="K81" i="2"/>
  <c r="K87" i="2"/>
  <c r="K90" i="2"/>
  <c r="K93" i="2"/>
  <c r="J9" i="2"/>
  <c r="J12" i="2"/>
  <c r="J15" i="2"/>
  <c r="J18" i="2"/>
  <c r="J21" i="2"/>
  <c r="J24" i="2"/>
  <c r="J27" i="2"/>
  <c r="J33" i="2"/>
  <c r="J36" i="2"/>
  <c r="J39" i="2"/>
  <c r="J42" i="2"/>
  <c r="J45" i="2"/>
  <c r="J48" i="2"/>
  <c r="J51" i="2"/>
  <c r="J54" i="2"/>
  <c r="J57" i="2"/>
  <c r="J60" i="2"/>
  <c r="J63" i="2"/>
  <c r="J66" i="2"/>
  <c r="J69" i="2"/>
  <c r="J72" i="2"/>
  <c r="J75" i="2"/>
  <c r="J78" i="2"/>
  <c r="J81" i="2"/>
  <c r="J87" i="2"/>
  <c r="J90" i="2"/>
  <c r="J93" i="2"/>
  <c r="I103" i="1"/>
  <c r="K103" i="1"/>
  <c r="I104" i="1"/>
  <c r="K105" i="1"/>
  <c r="J105" i="1"/>
  <c r="K104" i="1"/>
  <c r="J104" i="1"/>
  <c r="J103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3" i="1"/>
  <c r="J33" i="1"/>
  <c r="K32" i="1"/>
  <c r="J32" i="1"/>
  <c r="K31" i="1"/>
  <c r="J31" i="1"/>
  <c r="K30" i="1"/>
  <c r="J30" i="1"/>
  <c r="K29" i="1"/>
  <c r="J29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3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3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3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3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3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3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3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3" i="12"/>
  <c r="Y103" i="12"/>
  <c r="X105" i="12"/>
  <c r="W105" i="12"/>
  <c r="V105" i="12"/>
  <c r="U105" i="12"/>
  <c r="T105" i="12"/>
  <c r="S105" i="12"/>
  <c r="R105" i="12"/>
  <c r="Q105" i="12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103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103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103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103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103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103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103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103" i="11"/>
  <c r="Y103" i="11"/>
  <c r="X105" i="11"/>
  <c r="W105" i="11"/>
  <c r="V105" i="11"/>
  <c r="U105" i="11"/>
  <c r="T105" i="11"/>
  <c r="S105" i="11"/>
  <c r="R105" i="11"/>
  <c r="Q105" i="11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3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3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3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3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3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3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3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3" i="10"/>
  <c r="X103" i="10"/>
  <c r="W105" i="10"/>
  <c r="V105" i="10"/>
  <c r="U105" i="10"/>
  <c r="T105" i="10"/>
  <c r="S105" i="10"/>
  <c r="R105" i="10"/>
  <c r="Q105" i="10"/>
  <c r="P105" i="10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103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103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103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103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103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103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103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103" i="9"/>
  <c r="X103" i="9"/>
  <c r="W105" i="9"/>
  <c r="V105" i="9"/>
  <c r="U105" i="9"/>
  <c r="T105" i="9"/>
  <c r="S105" i="9"/>
  <c r="R105" i="9"/>
  <c r="Q105" i="9"/>
  <c r="P105" i="9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3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3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3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3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3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3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3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3" i="8"/>
  <c r="X103" i="8"/>
  <c r="W105" i="8"/>
  <c r="V105" i="8"/>
  <c r="U105" i="8"/>
  <c r="T105" i="8"/>
  <c r="S105" i="8"/>
  <c r="R105" i="8"/>
  <c r="Q105" i="8"/>
  <c r="P105" i="8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3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3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3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3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3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3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3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3" i="7"/>
  <c r="X103" i="7"/>
  <c r="W105" i="7"/>
  <c r="V105" i="7"/>
  <c r="U105" i="7"/>
  <c r="T105" i="7"/>
  <c r="S105" i="7"/>
  <c r="R105" i="7"/>
  <c r="Q105" i="7"/>
  <c r="P105" i="7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103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103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103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103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103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103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103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103" i="6"/>
  <c r="X103" i="6"/>
  <c r="W105" i="6"/>
  <c r="V105" i="6"/>
  <c r="U105" i="6"/>
  <c r="T105" i="6"/>
  <c r="S105" i="6"/>
  <c r="R105" i="6"/>
  <c r="Q105" i="6"/>
  <c r="P105" i="6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3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3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3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3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3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3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3" i="5"/>
  <c r="X103" i="5"/>
  <c r="W105" i="5"/>
  <c r="V105" i="5"/>
  <c r="U105" i="5"/>
  <c r="T105" i="5"/>
  <c r="S105" i="5"/>
  <c r="R105" i="5"/>
  <c r="Q105" i="5"/>
  <c r="P105" i="5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103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103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103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103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103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103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103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103" i="4"/>
  <c r="Y103" i="4"/>
  <c r="X105" i="4"/>
  <c r="W105" i="4"/>
  <c r="V105" i="4"/>
  <c r="U105" i="4"/>
  <c r="T105" i="4"/>
  <c r="S105" i="4"/>
  <c r="R105" i="4"/>
  <c r="Q105" i="4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3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3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3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3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3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3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3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3" i="3"/>
  <c r="Y103" i="3"/>
  <c r="X105" i="3"/>
  <c r="W105" i="3"/>
  <c r="V105" i="3"/>
  <c r="U105" i="3"/>
  <c r="T105" i="3"/>
  <c r="S105" i="3"/>
  <c r="R105" i="3"/>
  <c r="Q105" i="3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10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10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10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10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10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10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10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103" i="2"/>
  <c r="Y103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105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105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105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105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105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105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105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105" i="2"/>
  <c r="X105" i="1"/>
  <c r="W105" i="1"/>
  <c r="V105" i="1"/>
  <c r="U105" i="1"/>
  <c r="T105" i="1"/>
  <c r="S105" i="1"/>
  <c r="R105" i="1"/>
  <c r="Q105" i="1"/>
  <c r="Y103" i="1"/>
  <c r="X103" i="1"/>
  <c r="W103" i="1"/>
  <c r="V103" i="1"/>
  <c r="U103" i="1"/>
  <c r="T103" i="1"/>
  <c r="S103" i="1"/>
  <c r="R103" i="1"/>
  <c r="Q103" i="1"/>
  <c r="X101" i="1"/>
  <c r="W101" i="1"/>
  <c r="V101" i="1"/>
  <c r="U101" i="1"/>
  <c r="T101" i="1"/>
  <c r="S101" i="1"/>
  <c r="R101" i="1"/>
  <c r="Q101" i="1"/>
  <c r="X100" i="1"/>
  <c r="W100" i="1"/>
  <c r="V100" i="1"/>
  <c r="U100" i="1"/>
  <c r="T100" i="1"/>
  <c r="S100" i="1"/>
  <c r="R100" i="1"/>
  <c r="Q100" i="1"/>
  <c r="X99" i="1"/>
  <c r="W99" i="1"/>
  <c r="V99" i="1"/>
  <c r="U99" i="1"/>
  <c r="T99" i="1"/>
  <c r="S99" i="1"/>
  <c r="R99" i="1"/>
  <c r="Q99" i="1"/>
  <c r="X98" i="1"/>
  <c r="W98" i="1"/>
  <c r="V98" i="1"/>
  <c r="U98" i="1"/>
  <c r="T98" i="1"/>
  <c r="S98" i="1"/>
  <c r="R98" i="1"/>
  <c r="Q98" i="1"/>
  <c r="X97" i="1"/>
  <c r="W97" i="1"/>
  <c r="V97" i="1"/>
  <c r="U97" i="1"/>
  <c r="T97" i="1"/>
  <c r="S97" i="1"/>
  <c r="R97" i="1"/>
  <c r="Q97" i="1"/>
  <c r="X96" i="1"/>
  <c r="W96" i="1"/>
  <c r="V96" i="1"/>
  <c r="U96" i="1"/>
  <c r="T96" i="1"/>
  <c r="S96" i="1"/>
  <c r="R96" i="1"/>
  <c r="Q96" i="1"/>
  <c r="X95" i="1"/>
  <c r="W95" i="1"/>
  <c r="V95" i="1"/>
  <c r="U95" i="1"/>
  <c r="T95" i="1"/>
  <c r="S95" i="1"/>
  <c r="R95" i="1"/>
  <c r="Q95" i="1"/>
  <c r="X94" i="1"/>
  <c r="W94" i="1"/>
  <c r="V94" i="1"/>
  <c r="U94" i="1"/>
  <c r="T94" i="1"/>
  <c r="S94" i="1"/>
  <c r="R94" i="1"/>
  <c r="Q94" i="1"/>
  <c r="X93" i="1"/>
  <c r="W93" i="1"/>
  <c r="V93" i="1"/>
  <c r="U93" i="1"/>
  <c r="T93" i="1"/>
  <c r="S93" i="1"/>
  <c r="R93" i="1"/>
  <c r="Q93" i="1"/>
  <c r="X92" i="1"/>
  <c r="W92" i="1"/>
  <c r="V92" i="1"/>
  <c r="U92" i="1"/>
  <c r="T92" i="1"/>
  <c r="S92" i="1"/>
  <c r="R92" i="1"/>
  <c r="Q92" i="1"/>
  <c r="X91" i="1"/>
  <c r="W91" i="1"/>
  <c r="V91" i="1"/>
  <c r="U91" i="1"/>
  <c r="T91" i="1"/>
  <c r="S91" i="1"/>
  <c r="R91" i="1"/>
  <c r="Q91" i="1"/>
  <c r="X90" i="1"/>
  <c r="W90" i="1"/>
  <c r="V90" i="1"/>
  <c r="U90" i="1"/>
  <c r="T90" i="1"/>
  <c r="S90" i="1"/>
  <c r="R90" i="1"/>
  <c r="Q90" i="1"/>
  <c r="X89" i="1"/>
  <c r="W89" i="1"/>
  <c r="V89" i="1"/>
  <c r="U89" i="1"/>
  <c r="T89" i="1"/>
  <c r="S89" i="1"/>
  <c r="R89" i="1"/>
  <c r="Q89" i="1"/>
  <c r="X88" i="1"/>
  <c r="W88" i="1"/>
  <c r="V88" i="1"/>
  <c r="U88" i="1"/>
  <c r="T88" i="1"/>
  <c r="S88" i="1"/>
  <c r="R88" i="1"/>
  <c r="Q88" i="1"/>
  <c r="X87" i="1"/>
  <c r="W87" i="1"/>
  <c r="V87" i="1"/>
  <c r="U87" i="1"/>
  <c r="T87" i="1"/>
  <c r="S87" i="1"/>
  <c r="R87" i="1"/>
  <c r="Q87" i="1"/>
  <c r="X86" i="1"/>
  <c r="W86" i="1"/>
  <c r="V86" i="1"/>
  <c r="U86" i="1"/>
  <c r="T86" i="1"/>
  <c r="S86" i="1"/>
  <c r="R86" i="1"/>
  <c r="Q86" i="1"/>
  <c r="X85" i="1"/>
  <c r="W85" i="1"/>
  <c r="V85" i="1"/>
  <c r="U85" i="1"/>
  <c r="T85" i="1"/>
  <c r="S85" i="1"/>
  <c r="R85" i="1"/>
  <c r="Q85" i="1"/>
  <c r="X84" i="1"/>
  <c r="W84" i="1"/>
  <c r="V84" i="1"/>
  <c r="U84" i="1"/>
  <c r="T84" i="1"/>
  <c r="S84" i="1"/>
  <c r="R84" i="1"/>
  <c r="Q84" i="1"/>
  <c r="X83" i="1"/>
  <c r="W83" i="1"/>
  <c r="V83" i="1"/>
  <c r="U83" i="1"/>
  <c r="T83" i="1"/>
  <c r="S83" i="1"/>
  <c r="R83" i="1"/>
  <c r="Q83" i="1"/>
  <c r="X82" i="1"/>
  <c r="W82" i="1"/>
  <c r="V82" i="1"/>
  <c r="U82" i="1"/>
  <c r="T82" i="1"/>
  <c r="S82" i="1"/>
  <c r="R82" i="1"/>
  <c r="Q82" i="1"/>
  <c r="X81" i="1"/>
  <c r="W81" i="1"/>
  <c r="V81" i="1"/>
  <c r="U81" i="1"/>
  <c r="T81" i="1"/>
  <c r="S81" i="1"/>
  <c r="R81" i="1"/>
  <c r="Q81" i="1"/>
  <c r="X80" i="1"/>
  <c r="W80" i="1"/>
  <c r="V80" i="1"/>
  <c r="U80" i="1"/>
  <c r="T80" i="1"/>
  <c r="S80" i="1"/>
  <c r="R80" i="1"/>
  <c r="Q80" i="1"/>
  <c r="X79" i="1"/>
  <c r="W79" i="1"/>
  <c r="V79" i="1"/>
  <c r="U79" i="1"/>
  <c r="T79" i="1"/>
  <c r="S79" i="1"/>
  <c r="R79" i="1"/>
  <c r="Q79" i="1"/>
  <c r="X78" i="1"/>
  <c r="W78" i="1"/>
  <c r="V78" i="1"/>
  <c r="U78" i="1"/>
  <c r="T78" i="1"/>
  <c r="S78" i="1"/>
  <c r="R78" i="1"/>
  <c r="Q78" i="1"/>
  <c r="X77" i="1"/>
  <c r="W77" i="1"/>
  <c r="V77" i="1"/>
  <c r="U77" i="1"/>
  <c r="T77" i="1"/>
  <c r="S77" i="1"/>
  <c r="R77" i="1"/>
  <c r="Q77" i="1"/>
  <c r="X76" i="1"/>
  <c r="W76" i="1"/>
  <c r="V76" i="1"/>
  <c r="U76" i="1"/>
  <c r="T76" i="1"/>
  <c r="S76" i="1"/>
  <c r="R76" i="1"/>
  <c r="Q76" i="1"/>
  <c r="X75" i="1"/>
  <c r="W75" i="1"/>
  <c r="V75" i="1"/>
  <c r="U75" i="1"/>
  <c r="T75" i="1"/>
  <c r="S75" i="1"/>
  <c r="R75" i="1"/>
  <c r="Q75" i="1"/>
  <c r="X74" i="1"/>
  <c r="W74" i="1"/>
  <c r="V74" i="1"/>
  <c r="U74" i="1"/>
  <c r="T74" i="1"/>
  <c r="S74" i="1"/>
  <c r="R74" i="1"/>
  <c r="Q74" i="1"/>
  <c r="X73" i="1"/>
  <c r="W73" i="1"/>
  <c r="V73" i="1"/>
  <c r="U73" i="1"/>
  <c r="T73" i="1"/>
  <c r="S73" i="1"/>
  <c r="R73" i="1"/>
  <c r="Q73" i="1"/>
  <c r="X72" i="1"/>
  <c r="W72" i="1"/>
  <c r="V72" i="1"/>
  <c r="U72" i="1"/>
  <c r="T72" i="1"/>
  <c r="S72" i="1"/>
  <c r="R72" i="1"/>
  <c r="Q72" i="1"/>
  <c r="X71" i="1"/>
  <c r="W71" i="1"/>
  <c r="V71" i="1"/>
  <c r="U71" i="1"/>
  <c r="T71" i="1"/>
  <c r="S71" i="1"/>
  <c r="R71" i="1"/>
  <c r="Q71" i="1"/>
  <c r="X70" i="1"/>
  <c r="W70" i="1"/>
  <c r="V70" i="1"/>
  <c r="U70" i="1"/>
  <c r="T70" i="1"/>
  <c r="S70" i="1"/>
  <c r="R70" i="1"/>
  <c r="Q70" i="1"/>
  <c r="X69" i="1"/>
  <c r="W69" i="1"/>
  <c r="V69" i="1"/>
  <c r="U69" i="1"/>
  <c r="T69" i="1"/>
  <c r="S69" i="1"/>
  <c r="R69" i="1"/>
  <c r="Q69" i="1"/>
  <c r="X68" i="1"/>
  <c r="W68" i="1"/>
  <c r="V68" i="1"/>
  <c r="U68" i="1"/>
  <c r="T68" i="1"/>
  <c r="S68" i="1"/>
  <c r="R68" i="1"/>
  <c r="Q68" i="1"/>
  <c r="X67" i="1"/>
  <c r="W67" i="1"/>
  <c r="V67" i="1"/>
  <c r="U67" i="1"/>
  <c r="T67" i="1"/>
  <c r="S67" i="1"/>
  <c r="R67" i="1"/>
  <c r="Q67" i="1"/>
  <c r="X66" i="1"/>
  <c r="W66" i="1"/>
  <c r="V66" i="1"/>
  <c r="U66" i="1"/>
  <c r="T66" i="1"/>
  <c r="S66" i="1"/>
  <c r="R66" i="1"/>
  <c r="Q66" i="1"/>
  <c r="X65" i="1"/>
  <c r="W65" i="1"/>
  <c r="V65" i="1"/>
  <c r="U65" i="1"/>
  <c r="T65" i="1"/>
  <c r="S65" i="1"/>
  <c r="R65" i="1"/>
  <c r="Q65" i="1"/>
  <c r="X64" i="1"/>
  <c r="W64" i="1"/>
  <c r="V64" i="1"/>
  <c r="U64" i="1"/>
  <c r="T64" i="1"/>
  <c r="S64" i="1"/>
  <c r="R64" i="1"/>
  <c r="Q64" i="1"/>
  <c r="X63" i="1"/>
  <c r="W63" i="1"/>
  <c r="V63" i="1"/>
  <c r="U63" i="1"/>
  <c r="T63" i="1"/>
  <c r="S63" i="1"/>
  <c r="R63" i="1"/>
  <c r="Q63" i="1"/>
  <c r="X62" i="1"/>
  <c r="W62" i="1"/>
  <c r="V62" i="1"/>
  <c r="U62" i="1"/>
  <c r="T62" i="1"/>
  <c r="S62" i="1"/>
  <c r="R62" i="1"/>
  <c r="Q62" i="1"/>
  <c r="X61" i="1"/>
  <c r="W61" i="1"/>
  <c r="V61" i="1"/>
  <c r="U61" i="1"/>
  <c r="T61" i="1"/>
  <c r="S61" i="1"/>
  <c r="R61" i="1"/>
  <c r="Q61" i="1"/>
  <c r="X60" i="1"/>
  <c r="W60" i="1"/>
  <c r="V60" i="1"/>
  <c r="U60" i="1"/>
  <c r="T60" i="1"/>
  <c r="S60" i="1"/>
  <c r="R60" i="1"/>
  <c r="Q60" i="1"/>
  <c r="X59" i="1"/>
  <c r="W59" i="1"/>
  <c r="V59" i="1"/>
  <c r="U59" i="1"/>
  <c r="T59" i="1"/>
  <c r="S59" i="1"/>
  <c r="R59" i="1"/>
  <c r="Q59" i="1"/>
  <c r="X58" i="1"/>
  <c r="W58" i="1"/>
  <c r="V58" i="1"/>
  <c r="U58" i="1"/>
  <c r="T58" i="1"/>
  <c r="S58" i="1"/>
  <c r="R58" i="1"/>
  <c r="Q58" i="1"/>
  <c r="X57" i="1"/>
  <c r="W57" i="1"/>
  <c r="V57" i="1"/>
  <c r="U57" i="1"/>
  <c r="T57" i="1"/>
  <c r="S57" i="1"/>
  <c r="R57" i="1"/>
  <c r="Q57" i="1"/>
  <c r="X56" i="1"/>
  <c r="W56" i="1"/>
  <c r="V56" i="1"/>
  <c r="U56" i="1"/>
  <c r="T56" i="1"/>
  <c r="S56" i="1"/>
  <c r="R56" i="1"/>
  <c r="Q56" i="1"/>
  <c r="X55" i="1"/>
  <c r="W55" i="1"/>
  <c r="V55" i="1"/>
  <c r="U55" i="1"/>
  <c r="T55" i="1"/>
  <c r="S55" i="1"/>
  <c r="R55" i="1"/>
  <c r="Q55" i="1"/>
  <c r="X54" i="1"/>
  <c r="W54" i="1"/>
  <c r="V54" i="1"/>
  <c r="U54" i="1"/>
  <c r="T54" i="1"/>
  <c r="S54" i="1"/>
  <c r="R54" i="1"/>
  <c r="Q54" i="1"/>
  <c r="X53" i="1"/>
  <c r="W53" i="1"/>
  <c r="V53" i="1"/>
  <c r="U53" i="1"/>
  <c r="T53" i="1"/>
  <c r="S53" i="1"/>
  <c r="R53" i="1"/>
  <c r="Q53" i="1"/>
  <c r="X52" i="1"/>
  <c r="W52" i="1"/>
  <c r="V52" i="1"/>
  <c r="U52" i="1"/>
  <c r="T52" i="1"/>
  <c r="S52" i="1"/>
  <c r="R52" i="1"/>
  <c r="Q52" i="1"/>
  <c r="X51" i="1"/>
  <c r="W51" i="1"/>
  <c r="V51" i="1"/>
  <c r="U51" i="1"/>
  <c r="T51" i="1"/>
  <c r="S51" i="1"/>
  <c r="R51" i="1"/>
  <c r="Q51" i="1"/>
  <c r="X50" i="1"/>
  <c r="W50" i="1"/>
  <c r="V50" i="1"/>
  <c r="U50" i="1"/>
  <c r="T50" i="1"/>
  <c r="S50" i="1"/>
  <c r="R50" i="1"/>
  <c r="Q50" i="1"/>
  <c r="X49" i="1"/>
  <c r="W49" i="1"/>
  <c r="V49" i="1"/>
  <c r="U49" i="1"/>
  <c r="T49" i="1"/>
  <c r="S49" i="1"/>
  <c r="R49" i="1"/>
  <c r="Q49" i="1"/>
  <c r="X48" i="1"/>
  <c r="W48" i="1"/>
  <c r="V48" i="1"/>
  <c r="U48" i="1"/>
  <c r="T48" i="1"/>
  <c r="S48" i="1"/>
  <c r="R48" i="1"/>
  <c r="Q48" i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X45" i="1"/>
  <c r="W45" i="1"/>
  <c r="V45" i="1"/>
  <c r="U45" i="1"/>
  <c r="T45" i="1"/>
  <c r="S45" i="1"/>
  <c r="R45" i="1"/>
  <c r="Q45" i="1"/>
  <c r="X44" i="1"/>
  <c r="W44" i="1"/>
  <c r="V44" i="1"/>
  <c r="U44" i="1"/>
  <c r="T44" i="1"/>
  <c r="S44" i="1"/>
  <c r="R44" i="1"/>
  <c r="Q44" i="1"/>
  <c r="X43" i="1"/>
  <c r="W43" i="1"/>
  <c r="V43" i="1"/>
  <c r="U43" i="1"/>
  <c r="T43" i="1"/>
  <c r="S43" i="1"/>
  <c r="R43" i="1"/>
  <c r="Q43" i="1"/>
  <c r="X42" i="1"/>
  <c r="W42" i="1"/>
  <c r="V42" i="1"/>
  <c r="U42" i="1"/>
  <c r="T42" i="1"/>
  <c r="S42" i="1"/>
  <c r="R42" i="1"/>
  <c r="Q42" i="1"/>
  <c r="X41" i="1"/>
  <c r="W41" i="1"/>
  <c r="V41" i="1"/>
  <c r="U41" i="1"/>
  <c r="T41" i="1"/>
  <c r="S41" i="1"/>
  <c r="R41" i="1"/>
  <c r="Q41" i="1"/>
  <c r="X40" i="1"/>
  <c r="W40" i="1"/>
  <c r="V40" i="1"/>
  <c r="U40" i="1"/>
  <c r="T40" i="1"/>
  <c r="S40" i="1"/>
  <c r="R40" i="1"/>
  <c r="Q40" i="1"/>
  <c r="X39" i="1"/>
  <c r="W39" i="1"/>
  <c r="V39" i="1"/>
  <c r="U39" i="1"/>
  <c r="T39" i="1"/>
  <c r="S39" i="1"/>
  <c r="R39" i="1"/>
  <c r="Q39" i="1"/>
  <c r="X38" i="1"/>
  <c r="W38" i="1"/>
  <c r="V38" i="1"/>
  <c r="U38" i="1"/>
  <c r="T38" i="1"/>
  <c r="S38" i="1"/>
  <c r="R38" i="1"/>
  <c r="Q38" i="1"/>
  <c r="X37" i="1"/>
  <c r="W37" i="1"/>
  <c r="V37" i="1"/>
  <c r="U37" i="1"/>
  <c r="T37" i="1"/>
  <c r="S37" i="1"/>
  <c r="R37" i="1"/>
  <c r="Q37" i="1"/>
  <c r="X36" i="1"/>
  <c r="W36" i="1"/>
  <c r="V36" i="1"/>
  <c r="U36" i="1"/>
  <c r="T36" i="1"/>
  <c r="S36" i="1"/>
  <c r="R36" i="1"/>
  <c r="Q36" i="1"/>
  <c r="X35" i="1"/>
  <c r="W35" i="1"/>
  <c r="V35" i="1"/>
  <c r="U35" i="1"/>
  <c r="T35" i="1"/>
  <c r="S35" i="1"/>
  <c r="R35" i="1"/>
  <c r="Q35" i="1"/>
  <c r="X34" i="1"/>
  <c r="W34" i="1"/>
  <c r="V34" i="1"/>
  <c r="U34" i="1"/>
  <c r="T34" i="1"/>
  <c r="S34" i="1"/>
  <c r="R34" i="1"/>
  <c r="Q34" i="1"/>
  <c r="X33" i="1"/>
  <c r="W33" i="1"/>
  <c r="V33" i="1"/>
  <c r="U33" i="1"/>
  <c r="T33" i="1"/>
  <c r="S33" i="1"/>
  <c r="R33" i="1"/>
  <c r="Q33" i="1"/>
  <c r="X32" i="1"/>
  <c r="W32" i="1"/>
  <c r="V32" i="1"/>
  <c r="U32" i="1"/>
  <c r="T32" i="1"/>
  <c r="S32" i="1"/>
  <c r="R32" i="1"/>
  <c r="Q32" i="1"/>
  <c r="X31" i="1"/>
  <c r="W31" i="1"/>
  <c r="V31" i="1"/>
  <c r="U31" i="1"/>
  <c r="T31" i="1"/>
  <c r="S31" i="1"/>
  <c r="R31" i="1"/>
  <c r="Q31" i="1"/>
  <c r="X30" i="1"/>
  <c r="W30" i="1"/>
  <c r="V30" i="1"/>
  <c r="U30" i="1"/>
  <c r="T30" i="1"/>
  <c r="S30" i="1"/>
  <c r="R30" i="1"/>
  <c r="Q30" i="1"/>
  <c r="X29" i="1"/>
  <c r="W29" i="1"/>
  <c r="V29" i="1"/>
  <c r="U29" i="1"/>
  <c r="T29" i="1"/>
  <c r="S29" i="1"/>
  <c r="R29" i="1"/>
  <c r="Q29" i="1"/>
  <c r="X28" i="1"/>
  <c r="W28" i="1"/>
  <c r="V28" i="1"/>
  <c r="U28" i="1"/>
  <c r="T28" i="1"/>
  <c r="S28" i="1"/>
  <c r="R28" i="1"/>
  <c r="Q28" i="1"/>
  <c r="X27" i="1"/>
  <c r="W27" i="1"/>
  <c r="V27" i="1"/>
  <c r="U27" i="1"/>
  <c r="T27" i="1"/>
  <c r="S27" i="1"/>
  <c r="R27" i="1"/>
  <c r="Q27" i="1"/>
  <c r="X26" i="1"/>
  <c r="W26" i="1"/>
  <c r="V26" i="1"/>
  <c r="U26" i="1"/>
  <c r="T26" i="1"/>
  <c r="S26" i="1"/>
  <c r="R26" i="1"/>
  <c r="Q26" i="1"/>
  <c r="X25" i="1"/>
  <c r="W25" i="1"/>
  <c r="V25" i="1"/>
  <c r="U25" i="1"/>
  <c r="T25" i="1"/>
  <c r="S25" i="1"/>
  <c r="R25" i="1"/>
  <c r="Q25" i="1"/>
  <c r="X24" i="1"/>
  <c r="W24" i="1"/>
  <c r="V24" i="1"/>
  <c r="U24" i="1"/>
  <c r="T24" i="1"/>
  <c r="S24" i="1"/>
  <c r="R24" i="1"/>
  <c r="Q24" i="1"/>
  <c r="X23" i="1"/>
  <c r="W23" i="1"/>
  <c r="V23" i="1"/>
  <c r="U23" i="1"/>
  <c r="T23" i="1"/>
  <c r="S23" i="1"/>
  <c r="R23" i="1"/>
  <c r="Q23" i="1"/>
  <c r="X22" i="1"/>
  <c r="W22" i="1"/>
  <c r="V22" i="1"/>
  <c r="U22" i="1"/>
  <c r="T22" i="1"/>
  <c r="S22" i="1"/>
  <c r="R22" i="1"/>
  <c r="Q22" i="1"/>
  <c r="X21" i="1"/>
  <c r="W21" i="1"/>
  <c r="V21" i="1"/>
  <c r="U21" i="1"/>
  <c r="T21" i="1"/>
  <c r="S21" i="1"/>
  <c r="R21" i="1"/>
  <c r="Q21" i="1"/>
  <c r="X20" i="1"/>
  <c r="W20" i="1"/>
  <c r="V20" i="1"/>
  <c r="U20" i="1"/>
  <c r="T20" i="1"/>
  <c r="S20" i="1"/>
  <c r="R20" i="1"/>
  <c r="Q20" i="1"/>
  <c r="X19" i="1"/>
  <c r="W19" i="1"/>
  <c r="V19" i="1"/>
  <c r="U19" i="1"/>
  <c r="T19" i="1"/>
  <c r="S19" i="1"/>
  <c r="R19" i="1"/>
  <c r="Q19" i="1"/>
  <c r="X18" i="1"/>
  <c r="W18" i="1"/>
  <c r="V18" i="1"/>
  <c r="U18" i="1"/>
  <c r="T18" i="1"/>
  <c r="S18" i="1"/>
  <c r="R18" i="1"/>
  <c r="Q18" i="1"/>
  <c r="X17" i="1"/>
  <c r="W17" i="1"/>
  <c r="V17" i="1"/>
  <c r="U17" i="1"/>
  <c r="T17" i="1"/>
  <c r="S17" i="1"/>
  <c r="R17" i="1"/>
  <c r="Q17" i="1"/>
  <c r="X16" i="1"/>
  <c r="W16" i="1"/>
  <c r="V16" i="1"/>
  <c r="U16" i="1"/>
  <c r="T16" i="1"/>
  <c r="S16" i="1"/>
  <c r="R16" i="1"/>
  <c r="Q16" i="1"/>
  <c r="X15" i="1"/>
  <c r="W15" i="1"/>
  <c r="V15" i="1"/>
  <c r="U15" i="1"/>
  <c r="T15" i="1"/>
  <c r="S15" i="1"/>
  <c r="R15" i="1"/>
  <c r="Q15" i="1"/>
  <c r="X14" i="1"/>
  <c r="W14" i="1"/>
  <c r="V14" i="1"/>
  <c r="U14" i="1"/>
  <c r="T14" i="1"/>
  <c r="S14" i="1"/>
  <c r="R14" i="1"/>
  <c r="Q14" i="1"/>
  <c r="X13" i="1"/>
  <c r="W13" i="1"/>
  <c r="V13" i="1"/>
  <c r="U13" i="1"/>
  <c r="T13" i="1"/>
  <c r="S13" i="1"/>
  <c r="R13" i="1"/>
  <c r="Q13" i="1"/>
  <c r="X12" i="1"/>
  <c r="W12" i="1"/>
  <c r="V12" i="1"/>
  <c r="U12" i="1"/>
  <c r="T12" i="1"/>
  <c r="S12" i="1"/>
  <c r="R12" i="1"/>
  <c r="Q12" i="1"/>
  <c r="X11" i="1"/>
  <c r="W11" i="1"/>
  <c r="V11" i="1"/>
  <c r="U11" i="1"/>
  <c r="T11" i="1"/>
  <c r="S11" i="1"/>
  <c r="R11" i="1"/>
  <c r="Q11" i="1"/>
  <c r="X10" i="1"/>
  <c r="W10" i="1"/>
  <c r="V10" i="1"/>
  <c r="U10" i="1"/>
  <c r="T10" i="1"/>
  <c r="S10" i="1"/>
  <c r="R10" i="1"/>
  <c r="Q10" i="1"/>
  <c r="X9" i="1"/>
  <c r="W9" i="1"/>
  <c r="V9" i="1"/>
  <c r="U9" i="1"/>
  <c r="T9" i="1"/>
  <c r="S9" i="1"/>
  <c r="R9" i="1"/>
  <c r="Q9" i="1"/>
  <c r="I105" i="12"/>
  <c r="I104" i="12"/>
  <c r="I103" i="12"/>
  <c r="H105" i="12"/>
  <c r="H104" i="12"/>
  <c r="H103" i="12"/>
  <c r="H104" i="11"/>
  <c r="I104" i="11"/>
  <c r="I105" i="11"/>
  <c r="I103" i="11"/>
  <c r="H105" i="11"/>
  <c r="H103" i="11"/>
  <c r="I105" i="10"/>
  <c r="I104" i="10"/>
  <c r="I103" i="10"/>
  <c r="H104" i="10"/>
  <c r="H105" i="10"/>
  <c r="H103" i="10"/>
  <c r="I105" i="9"/>
  <c r="I104" i="9"/>
  <c r="I103" i="9"/>
  <c r="H105" i="9"/>
  <c r="H104" i="9"/>
  <c r="H103" i="9"/>
  <c r="I105" i="8"/>
  <c r="I104" i="8"/>
  <c r="I103" i="8"/>
  <c r="H105" i="8"/>
  <c r="H104" i="8"/>
  <c r="H103" i="8"/>
  <c r="H105" i="4"/>
  <c r="H104" i="4"/>
  <c r="H103" i="4"/>
  <c r="I105" i="4"/>
  <c r="I104" i="4"/>
  <c r="I103" i="4"/>
  <c r="I105" i="2"/>
  <c r="I104" i="2"/>
  <c r="I103" i="2"/>
  <c r="I105" i="7"/>
  <c r="I104" i="7"/>
  <c r="I103" i="7"/>
  <c r="H105" i="7"/>
  <c r="H104" i="7"/>
  <c r="H103" i="7"/>
  <c r="I105" i="6"/>
  <c r="I104" i="6"/>
  <c r="I103" i="6"/>
  <c r="H105" i="6"/>
  <c r="H104" i="6"/>
  <c r="H103" i="6"/>
  <c r="H105" i="5"/>
  <c r="H104" i="5"/>
  <c r="H103" i="5"/>
  <c r="I103" i="5"/>
  <c r="I104" i="5"/>
  <c r="I105" i="3"/>
  <c r="I103" i="3"/>
  <c r="H104" i="3"/>
  <c r="H103" i="3"/>
  <c r="H104" i="1"/>
  <c r="H103" i="2"/>
  <c r="H105" i="2"/>
  <c r="H104" i="2"/>
  <c r="I105" i="1"/>
  <c r="H103" i="1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1" i="12"/>
  <c r="M32" i="12"/>
  <c r="M33" i="12"/>
  <c r="M34" i="12"/>
  <c r="M35" i="12"/>
  <c r="M36" i="12"/>
  <c r="M37" i="12"/>
  <c r="M39" i="12"/>
  <c r="M41" i="12"/>
  <c r="M42" i="12"/>
  <c r="M43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9" i="12"/>
  <c r="M60" i="12"/>
  <c r="M61" i="12"/>
  <c r="M62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8" i="12"/>
  <c r="M90" i="12"/>
  <c r="M91" i="12"/>
  <c r="M92" i="12"/>
  <c r="M93" i="12"/>
  <c r="M94" i="12"/>
  <c r="M95" i="12"/>
  <c r="M96" i="12"/>
  <c r="M97" i="12"/>
  <c r="M98" i="12"/>
  <c r="M99" i="12"/>
  <c r="M103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6" i="12"/>
  <c r="L37" i="12"/>
  <c r="L38" i="12"/>
  <c r="L39" i="12"/>
  <c r="L40" i="12"/>
  <c r="L41" i="12"/>
  <c r="L42" i="12"/>
  <c r="L43" i="12"/>
  <c r="L44" i="12"/>
  <c r="L45" i="12"/>
  <c r="L46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80" i="12"/>
  <c r="L81" i="12"/>
  <c r="L82" i="12"/>
  <c r="L83" i="12"/>
  <c r="L84" i="12"/>
  <c r="L86" i="12"/>
  <c r="L87" i="12"/>
  <c r="L89" i="12"/>
  <c r="L90" i="12"/>
  <c r="L91" i="12"/>
  <c r="L93" i="12"/>
  <c r="L94" i="12"/>
  <c r="L95" i="12"/>
  <c r="L96" i="12"/>
  <c r="L97" i="12"/>
  <c r="L98" i="12"/>
  <c r="L99" i="12"/>
  <c r="L103" i="12"/>
  <c r="M101" i="12"/>
  <c r="L101" i="12"/>
  <c r="M100" i="12"/>
  <c r="L100" i="12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50" i="11"/>
  <c r="M51" i="11"/>
  <c r="M52" i="11"/>
  <c r="M53" i="11"/>
  <c r="M54" i="11"/>
  <c r="M55" i="11"/>
  <c r="M56" i="11"/>
  <c r="M57" i="11"/>
  <c r="M58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103" i="11"/>
  <c r="L9" i="11"/>
  <c r="L10" i="11"/>
  <c r="L11" i="11"/>
  <c r="L12" i="11"/>
  <c r="L13" i="11"/>
  <c r="L14" i="11"/>
  <c r="L15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103" i="11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3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9" i="10"/>
  <c r="L103" i="10"/>
  <c r="M101" i="10"/>
  <c r="L101" i="10"/>
  <c r="M100" i="10"/>
  <c r="L100" i="10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103" i="9"/>
  <c r="L9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7" i="9"/>
  <c r="L88" i="9"/>
  <c r="L89" i="9"/>
  <c r="L90" i="9"/>
  <c r="L91" i="9"/>
  <c r="L92" i="9"/>
  <c r="L93" i="9"/>
  <c r="L94" i="9"/>
  <c r="L95" i="9"/>
  <c r="L96" i="9"/>
  <c r="L97" i="9"/>
  <c r="L98" i="9"/>
  <c r="L103" i="9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3" i="8"/>
  <c r="L9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8" i="8"/>
  <c r="L99" i="8"/>
  <c r="L103" i="8"/>
  <c r="M101" i="8"/>
  <c r="L101" i="8"/>
  <c r="M100" i="8"/>
  <c r="L100" i="8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3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6" i="7"/>
  <c r="L37" i="7"/>
  <c r="L38" i="7"/>
  <c r="L39" i="7"/>
  <c r="L40" i="7"/>
  <c r="L41" i="7"/>
  <c r="L42" i="7"/>
  <c r="L43" i="7"/>
  <c r="L44" i="7"/>
  <c r="L45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2" i="7"/>
  <c r="L63" i="7"/>
  <c r="L64" i="7"/>
  <c r="L65" i="7"/>
  <c r="L66" i="7"/>
  <c r="L67" i="7"/>
  <c r="L68" i="7"/>
  <c r="L69" i="7"/>
  <c r="L70" i="7"/>
  <c r="L71" i="7"/>
  <c r="L72" i="7"/>
  <c r="L74" i="7"/>
  <c r="L75" i="7"/>
  <c r="L76" i="7"/>
  <c r="L77" i="7"/>
  <c r="L78" i="7"/>
  <c r="L79" i="7"/>
  <c r="L80" i="7"/>
  <c r="L81" i="7"/>
  <c r="L82" i="7"/>
  <c r="L83" i="7"/>
  <c r="L84" i="7"/>
  <c r="L86" i="7"/>
  <c r="L87" i="7"/>
  <c r="L88" i="7"/>
  <c r="L89" i="7"/>
  <c r="L90" i="7"/>
  <c r="L93" i="7"/>
  <c r="L94" i="7"/>
  <c r="L95" i="7"/>
  <c r="L96" i="7"/>
  <c r="L98" i="7"/>
  <c r="L99" i="7"/>
  <c r="L103" i="7"/>
  <c r="M101" i="7"/>
  <c r="L101" i="7"/>
  <c r="M100" i="7"/>
  <c r="L100" i="7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103" i="6"/>
  <c r="L9" i="6"/>
  <c r="L10" i="6"/>
  <c r="L11" i="6"/>
  <c r="L12" i="6"/>
  <c r="L13" i="6"/>
  <c r="L14" i="6"/>
  <c r="L15" i="6"/>
  <c r="L16" i="6"/>
  <c r="L17" i="6"/>
  <c r="L18" i="6"/>
  <c r="L19" i="6"/>
  <c r="L20" i="6"/>
  <c r="L23" i="6"/>
  <c r="L24" i="6"/>
  <c r="L25" i="6"/>
  <c r="L26" i="6"/>
  <c r="L28" i="6"/>
  <c r="L29" i="6"/>
  <c r="L30" i="6"/>
  <c r="L31" i="6"/>
  <c r="L32" i="6"/>
  <c r="L33" i="6"/>
  <c r="L34" i="6"/>
  <c r="L36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103" i="6"/>
  <c r="I105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40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3" i="5"/>
  <c r="L9" i="5"/>
  <c r="L11" i="5"/>
  <c r="L12" i="5"/>
  <c r="L14" i="5"/>
  <c r="L15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3" i="5"/>
  <c r="M101" i="5"/>
  <c r="L101" i="5"/>
  <c r="M100" i="5"/>
  <c r="L100" i="5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9" i="4"/>
  <c r="M31" i="4"/>
  <c r="M32" i="4"/>
  <c r="M33" i="4"/>
  <c r="M34" i="4"/>
  <c r="M35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10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6" i="4"/>
  <c r="L27" i="4"/>
  <c r="L28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7" i="4"/>
  <c r="L59" i="4"/>
  <c r="L60" i="4"/>
  <c r="L61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103" i="4"/>
  <c r="H105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3" i="3"/>
  <c r="M24" i="3"/>
  <c r="M26" i="3"/>
  <c r="M28" i="3"/>
  <c r="M29" i="3"/>
  <c r="M30" i="3"/>
  <c r="M31" i="3"/>
  <c r="M32" i="3"/>
  <c r="M33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3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3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3" i="3"/>
  <c r="M101" i="3"/>
  <c r="L101" i="3"/>
  <c r="M100" i="3"/>
  <c r="L100" i="3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5" i="2"/>
  <c r="M103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103" i="2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9" i="1"/>
  <c r="M90" i="1"/>
  <c r="M91" i="1"/>
  <c r="M92" i="1"/>
  <c r="M93" i="1"/>
  <c r="M94" i="1"/>
  <c r="M95" i="1"/>
  <c r="M96" i="1"/>
  <c r="M97" i="1"/>
  <c r="M98" i="1"/>
  <c r="M99" i="1"/>
  <c r="M103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7" i="1"/>
  <c r="L58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3" i="1"/>
  <c r="M101" i="1"/>
  <c r="L101" i="1"/>
  <c r="M100" i="1"/>
  <c r="L100" i="1"/>
  <c r="M34" i="1"/>
  <c r="L34" i="1"/>
  <c r="M28" i="1"/>
  <c r="L28" i="1"/>
  <c r="H105" i="1"/>
</calcChain>
</file>

<file path=xl/sharedStrings.xml><?xml version="1.0" encoding="utf-8"?>
<sst xmlns="http://schemas.openxmlformats.org/spreadsheetml/2006/main" count="3400" uniqueCount="662">
  <si>
    <t>JAMES LOSH OBSERVATIONS FROM 1816</t>
  </si>
  <si>
    <t>MONTH</t>
  </si>
  <si>
    <t>TIME</t>
  </si>
  <si>
    <t>NOTES</t>
  </si>
  <si>
    <t xml:space="preserve">WEATHER </t>
  </si>
  <si>
    <t>WIND</t>
  </si>
  <si>
    <t>THERMO</t>
  </si>
  <si>
    <t>BAROM</t>
  </si>
  <si>
    <t>DATE</t>
  </si>
  <si>
    <t>0900 mean</t>
  </si>
  <si>
    <t>1100 mean</t>
  </si>
  <si>
    <t>0200 mean</t>
  </si>
  <si>
    <t>rain</t>
  </si>
  <si>
    <t>snow</t>
  </si>
  <si>
    <t>very pleasant morning</t>
  </si>
  <si>
    <t>fair</t>
  </si>
  <si>
    <t>SW</t>
  </si>
  <si>
    <t>delightful day</t>
  </si>
  <si>
    <t>calm and star light</t>
  </si>
  <si>
    <t>hoar frost - calm morning</t>
  </si>
  <si>
    <t>calm cloudy day</t>
  </si>
  <si>
    <t>calm, dark and wet night</t>
  </si>
  <si>
    <t>JANUARY</t>
  </si>
  <si>
    <t>clear morning, hoar frost</t>
  </si>
  <si>
    <t>NW</t>
  </si>
  <si>
    <t>pleasant day, clear and calm</t>
  </si>
  <si>
    <t>cloudy windy day</t>
  </si>
  <si>
    <t>W</t>
  </si>
  <si>
    <t>dark and very stormy night</t>
  </si>
  <si>
    <t>gloomy morning</t>
  </si>
  <si>
    <t>mild cloudy day</t>
  </si>
  <si>
    <t>gloomy night</t>
  </si>
  <si>
    <t>clear and windy</t>
  </si>
  <si>
    <t>very windy - showers</t>
  </si>
  <si>
    <t>very windy clear night</t>
  </si>
  <si>
    <t>fine day but windy</t>
  </si>
  <si>
    <t>very wet damp morning</t>
  </si>
  <si>
    <t>wet disagreeable day</t>
  </si>
  <si>
    <t>starlight night, very windy</t>
  </si>
  <si>
    <t>fine clear morning</t>
  </si>
  <si>
    <t>fine pleasant day</t>
  </si>
  <si>
    <t>rainy night</t>
  </si>
  <si>
    <t>raun</t>
  </si>
  <si>
    <t>gloomy and windy day</t>
  </si>
  <si>
    <t>gloomy night with rain</t>
  </si>
  <si>
    <t>windy clear morning</t>
  </si>
  <si>
    <t>windy disagreeable day</t>
  </si>
  <si>
    <t>clear night very windy</t>
  </si>
  <si>
    <t>fine morning</t>
  </si>
  <si>
    <t>gloomy fine day</t>
  </si>
  <si>
    <t>fine clear night</t>
  </si>
  <si>
    <t>mild and cloudy</t>
  </si>
  <si>
    <t>calm and very clear night</t>
  </si>
  <si>
    <t>clear morning - hoar frost</t>
  </si>
  <si>
    <t>clear and fine day</t>
  </si>
  <si>
    <t>calm and moonlight</t>
  </si>
  <si>
    <t>SE</t>
  </si>
  <si>
    <t>cold disagreable day</t>
  </si>
  <si>
    <t>gloomy night - showers</t>
  </si>
  <si>
    <t>gloomy day - rather windy</t>
  </si>
  <si>
    <t>windy with showers</t>
  </si>
  <si>
    <t>stormy day - snow</t>
  </si>
  <si>
    <t>stormy night - showers</t>
  </si>
  <si>
    <t>clear frosty morning - calm</t>
  </si>
  <si>
    <t>clear fine day</t>
  </si>
  <si>
    <t>clear frosty night</t>
  </si>
  <si>
    <t>clear frosty morning - fair</t>
  </si>
  <si>
    <t>very fine day</t>
  </si>
  <si>
    <t>calm and starlight</t>
  </si>
  <si>
    <t>calm and hazy morning</t>
  </si>
  <si>
    <t>fine calm day</t>
  </si>
  <si>
    <t>calm and gloomy</t>
  </si>
  <si>
    <t>E</t>
  </si>
  <si>
    <t>gloomy with frequent showers</t>
  </si>
  <si>
    <t>sleet</t>
  </si>
  <si>
    <t>stormy night - heavy showers</t>
  </si>
  <si>
    <t>clam and gloomy - showers</t>
  </si>
  <si>
    <t>mild wet day</t>
  </si>
  <si>
    <t>calm and very dark</t>
  </si>
  <si>
    <t>gloomy mild day</t>
  </si>
  <si>
    <t>calm and cloudy night</t>
  </si>
  <si>
    <t>calm and very wet</t>
  </si>
  <si>
    <t>mild damp day - showers</t>
  </si>
  <si>
    <t>dark with frequent showers</t>
  </si>
  <si>
    <t>gloomy morning - showers</t>
  </si>
  <si>
    <t>wet damp day</t>
  </si>
  <si>
    <t>NE</t>
  </si>
  <si>
    <t>dark and very wet</t>
  </si>
  <si>
    <t>gloomy day - showers</t>
  </si>
  <si>
    <t>ran</t>
  </si>
  <si>
    <t>very damp wet day</t>
  </si>
  <si>
    <t>windy and wet</t>
  </si>
  <si>
    <t>cloudy morning</t>
  </si>
  <si>
    <t>disagreeable day - sleety</t>
  </si>
  <si>
    <t>clear starligjht night</t>
  </si>
  <si>
    <t>clear frosty morning</t>
  </si>
  <si>
    <t>very pleasant day</t>
  </si>
  <si>
    <t>calm clear and frosty</t>
  </si>
  <si>
    <t>hazy morning - hoar frost</t>
  </si>
  <si>
    <t>fine clear cold day</t>
  </si>
  <si>
    <t>gloomy day - hard frost</t>
  </si>
  <si>
    <t>FEBRUARY</t>
  </si>
  <si>
    <t>clear very fine day</t>
  </si>
  <si>
    <t>hazy but very pleasant</t>
  </si>
  <si>
    <t>very gloomy night</t>
  </si>
  <si>
    <t>very fine pleasant day</t>
  </si>
  <si>
    <t>mild and pleasant night</t>
  </si>
  <si>
    <t>calm and clear night</t>
  </si>
  <si>
    <t>mild damp day</t>
  </si>
  <si>
    <t>very stormy night</t>
  </si>
  <si>
    <t>stormy - showers of snow</t>
  </si>
  <si>
    <t>gloomy wimdy day</t>
  </si>
  <si>
    <t>clear frosty day</t>
  </si>
  <si>
    <t>clear and very cold</t>
  </si>
  <si>
    <t>disagreeable and windy night</t>
  </si>
  <si>
    <t>windy and gloomy day</t>
  </si>
  <si>
    <t>calm and cloudy day</t>
  </si>
  <si>
    <t>fine frosty day</t>
  </si>
  <si>
    <t>N</t>
  </si>
  <si>
    <t>hoar frost clear</t>
  </si>
  <si>
    <t>clear morning - hard frost</t>
  </si>
  <si>
    <t>very fine clear day</t>
  </si>
  <si>
    <t>cloudy night</t>
  </si>
  <si>
    <t>clear and windy morning</t>
  </si>
  <si>
    <t>calm and cloudy</t>
  </si>
  <si>
    <t>pleasant night</t>
  </si>
  <si>
    <t>clear and pleasant morning</t>
  </si>
  <si>
    <t>mild and gloomy day</t>
  </si>
  <si>
    <t>calm and pleasant night</t>
  </si>
  <si>
    <t>windy with slight showers</t>
  </si>
  <si>
    <t>windy but clear morning</t>
  </si>
  <si>
    <t>fine but clear day but windy</t>
  </si>
  <si>
    <t>clear and calm night</t>
  </si>
  <si>
    <t>very cold night - showers of</t>
  </si>
  <si>
    <t>gloomy with showers of sleet</t>
  </si>
  <si>
    <t>gloomy day - sleet with rain</t>
  </si>
  <si>
    <t>very dark night</t>
  </si>
  <si>
    <t>very fine morning</t>
  </si>
  <si>
    <t>very fine mild day</t>
  </si>
  <si>
    <t>windy morning</t>
  </si>
  <si>
    <t>pleasant day - rather windy</t>
  </si>
  <si>
    <t>very windy night</t>
  </si>
  <si>
    <t>very fine daya - windy</t>
  </si>
  <si>
    <t>pleasant morning</t>
  </si>
  <si>
    <t>clear pleasant day</t>
  </si>
  <si>
    <t>dark and indy</t>
  </si>
  <si>
    <t>very fine mornig (hoar frost)</t>
  </si>
  <si>
    <t>windy gloomy day</t>
  </si>
  <si>
    <t>very windy with slight showers</t>
  </si>
  <si>
    <t>clear and very windy</t>
  </si>
  <si>
    <t>clear and cold - frost</t>
  </si>
  <si>
    <t>clear cloud day</t>
  </si>
  <si>
    <t>fine clear day  - but windy</t>
  </si>
  <si>
    <t>cold and windy- showerrs of snow</t>
  </si>
  <si>
    <t>windy with snow showers</t>
  </si>
  <si>
    <t>gloomy and cold</t>
  </si>
  <si>
    <t>cold windy day - showers of snow</t>
  </si>
  <si>
    <t>dark and cloudy</t>
  </si>
  <si>
    <t>MARCH</t>
  </si>
  <si>
    <t>very heavy snow</t>
  </si>
  <si>
    <t>damp disagreeable day</t>
  </si>
  <si>
    <t>gloomy and calm</t>
  </si>
  <si>
    <t>clear and pleasant moring</t>
  </si>
  <si>
    <t>S</t>
  </si>
  <si>
    <t>calm and gloomy day</t>
  </si>
  <si>
    <t>calm and clear - frost in the night</t>
  </si>
  <si>
    <t>pleasant mild day</t>
  </si>
  <si>
    <t>clear day - cold - snow showers</t>
  </si>
  <si>
    <t>calm - hoar frost</t>
  </si>
  <si>
    <t>gloomy days - slight showers of snow</t>
  </si>
  <si>
    <t>windy and wet night</t>
  </si>
  <si>
    <t>calm - rain and sleet</t>
  </si>
  <si>
    <t>very wet day</t>
  </si>
  <si>
    <t>snow on the ground - dark and wet</t>
  </si>
  <si>
    <t>heavy snow thick on the ground</t>
  </si>
  <si>
    <t>cold disagreeable day - thick snow</t>
  </si>
  <si>
    <t>gloomy morning - frosty night</t>
  </si>
  <si>
    <t>fine day - showers of snow in the morning</t>
  </si>
  <si>
    <t>fine clear day</t>
  </si>
  <si>
    <t>calm mild night</t>
  </si>
  <si>
    <t>gloomy windy morning</t>
  </si>
  <si>
    <t>dull cloudy day</t>
  </si>
  <si>
    <t>clear moonlight night - very windy</t>
  </si>
  <si>
    <t>mild cloudy morning</t>
  </si>
  <si>
    <t>mild pleasant day</t>
  </si>
  <si>
    <t>mild clear morning - very windy</t>
  </si>
  <si>
    <t>stormy day</t>
  </si>
  <si>
    <t>clear and windy night</t>
  </si>
  <si>
    <t>windy wet day</t>
  </si>
  <si>
    <t>wet morning</t>
  </si>
  <si>
    <t>very fine clear morning</t>
  </si>
  <si>
    <t>clear mornnig - hoar frost</t>
  </si>
  <si>
    <t>calm and gloomy night</t>
  </si>
  <si>
    <t>very windy - showers of hail and rain</t>
  </si>
  <si>
    <t>very stormy night - showers</t>
  </si>
  <si>
    <t>very stormy morning</t>
  </si>
  <si>
    <t>gloomy morning  - showers of</t>
  </si>
  <si>
    <t>damp day and very wet</t>
  </si>
  <si>
    <t>very fine morning - hoar frost</t>
  </si>
  <si>
    <t>clear and frosty night</t>
  </si>
  <si>
    <t>fine morning - hoar frost</t>
  </si>
  <si>
    <t>calm and pleasant morning</t>
  </si>
  <si>
    <t>fine day</t>
  </si>
  <si>
    <t>windy and dark night</t>
  </si>
  <si>
    <t>cold and gloomy morning</t>
  </si>
  <si>
    <t>mild and pleasant</t>
  </si>
  <si>
    <t>gloomy day</t>
  </si>
  <si>
    <t>se</t>
  </si>
  <si>
    <t>mild and gloomy</t>
  </si>
  <si>
    <t>calm and dark night</t>
  </si>
  <si>
    <t>fine wild morning</t>
  </si>
  <si>
    <t>dull gloomy day</t>
  </si>
  <si>
    <t>calm dark night</t>
  </si>
  <si>
    <t>cloudy day</t>
  </si>
  <si>
    <t>APRIL</t>
  </si>
  <si>
    <t>cloudy day - rather windy</t>
  </si>
  <si>
    <t>gloomy night - windy</t>
  </si>
  <si>
    <t>cold and hazy night</t>
  </si>
  <si>
    <t>gloomy cold day</t>
  </si>
  <si>
    <t>calm and coudy</t>
  </si>
  <si>
    <t>gloomy mild day - small</t>
  </si>
  <si>
    <t>clear and cloudy night</t>
  </si>
  <si>
    <t>fine clear morning - rather windy</t>
  </si>
  <si>
    <t>fine pleasant day - showers</t>
  </si>
  <si>
    <t xml:space="preserve">fair </t>
  </si>
  <si>
    <t>windy night - showers</t>
  </si>
  <si>
    <t>round covered with snow</t>
  </si>
  <si>
    <t>continued showers of rain and</t>
  </si>
  <si>
    <t>stormy night</t>
  </si>
  <si>
    <t>gloomy and cold - showers of sleet</t>
  </si>
  <si>
    <t>calm and wet night</t>
  </si>
  <si>
    <t>cloudy day - showers</t>
  </si>
  <si>
    <t>very wet stormy day</t>
  </si>
  <si>
    <t>calm and wet</t>
  </si>
  <si>
    <t>calm and hazy</t>
  </si>
  <si>
    <t>gloomy misty day</t>
  </si>
  <si>
    <t>hazy night</t>
  </si>
  <si>
    <t>hazy and showery morning</t>
  </si>
  <si>
    <t>cloudy wet day</t>
  </si>
  <si>
    <t>stprmy night</t>
  </si>
  <si>
    <t>windy - snow on the ground</t>
  </si>
  <si>
    <t>very windy - snow showers</t>
  </si>
  <si>
    <t>clear frosty night - windy</t>
  </si>
  <si>
    <t>windy morning - cloudy</t>
  </si>
  <si>
    <t>cold gloomy and windy day</t>
  </si>
  <si>
    <t>cold morning - snow on the ground</t>
  </si>
  <si>
    <t>gloomy day - snow showers</t>
  </si>
  <si>
    <t>cloudy damp day - showers</t>
  </si>
  <si>
    <t>mild dark night</t>
  </si>
  <si>
    <t>fine day - showers of hail</t>
  </si>
  <si>
    <t>clear and sunny - frosty night</t>
  </si>
  <si>
    <t xml:space="preserve">clear pleasant day </t>
  </si>
  <si>
    <t>calm and cloudy - showers</t>
  </si>
  <si>
    <t>clear and pleasant day</t>
  </si>
  <si>
    <t>windy cloudy day</t>
  </si>
  <si>
    <t>calm clear night</t>
  </si>
  <si>
    <t>mild pleasant morning</t>
  </si>
  <si>
    <t>calm damp morning</t>
  </si>
  <si>
    <t>damp wet day</t>
  </si>
  <si>
    <t>very wet night</t>
  </si>
  <si>
    <t>damp cloudy morning</t>
  </si>
  <si>
    <t>gloomy but pleasant</t>
  </si>
  <si>
    <t>damp gloomy morning</t>
  </si>
  <si>
    <t>cloudy and damp</t>
  </si>
  <si>
    <t>mild morning</t>
  </si>
  <si>
    <t>calm and very misty</t>
  </si>
  <si>
    <t>very fine sunny morning</t>
  </si>
  <si>
    <t>calm and hazy night</t>
  </si>
  <si>
    <t>mild and cloudy morning</t>
  </si>
  <si>
    <t>gloomy damp day</t>
  </si>
  <si>
    <t>cloudy damp morning</t>
  </si>
  <si>
    <t>gloomy wet day</t>
  </si>
  <si>
    <t>gloomy and wet</t>
  </si>
  <si>
    <t>MAY</t>
  </si>
  <si>
    <t>clam and pleasant night</t>
  </si>
  <si>
    <t>cloudy but pleasant - heavy showers</t>
  </si>
  <si>
    <t>gloomy and wet morning</t>
  </si>
  <si>
    <t>cloudy day - heavy showers</t>
  </si>
  <si>
    <t>Sw</t>
  </si>
  <si>
    <t>mild and showery day</t>
  </si>
  <si>
    <t>calm day - very cloudy</t>
  </si>
  <si>
    <t>cloudy mild morning</t>
  </si>
  <si>
    <t>cloudy - rather windy</t>
  </si>
  <si>
    <t>gloomy with showers</t>
  </si>
  <si>
    <t>gloomy disagreeable day</t>
  </si>
  <si>
    <t>fine night</t>
  </si>
  <si>
    <t>gloomy and cold morning</t>
  </si>
  <si>
    <t>gloomy windy day</t>
  </si>
  <si>
    <t>gloomy and cold night</t>
  </si>
  <si>
    <t>cold morning - showers of sleet and</t>
  </si>
  <si>
    <t>hail</t>
  </si>
  <si>
    <t>cloudy night - showers of</t>
  </si>
  <si>
    <t>windy with showers of snow</t>
  </si>
  <si>
    <t>cold and gloomy day</t>
  </si>
  <si>
    <t xml:space="preserve"> fair</t>
  </si>
  <si>
    <t>clam and clear night</t>
  </si>
  <si>
    <t>calm and very pleasant</t>
  </si>
  <si>
    <t>very pleasant fine day</t>
  </si>
  <si>
    <t>clear amd pleasant morning</t>
  </si>
  <si>
    <t>calm and gloomy morning</t>
  </si>
  <si>
    <t>mlid and gloomy - small rain</t>
  </si>
  <si>
    <t>pleasant day - windy</t>
  </si>
  <si>
    <t>gloomy with small rain</t>
  </si>
  <si>
    <t>calm and cloudy morning</t>
  </si>
  <si>
    <t>calm and pleasant</t>
  </si>
  <si>
    <t>very finer morning</t>
  </si>
  <si>
    <t>very fine sunny day</t>
  </si>
  <si>
    <t>gloomy and disagreeable day</t>
  </si>
  <si>
    <t>clear sunny day - windy</t>
  </si>
  <si>
    <t>clear day - rather windy</t>
  </si>
  <si>
    <t>gloomy and damp -showers</t>
  </si>
  <si>
    <t>far</t>
  </si>
  <si>
    <t>very mild but cloudy night</t>
  </si>
  <si>
    <t>vdery fine and sunny morning</t>
  </si>
  <si>
    <t>gloomy nut pleasant day</t>
  </si>
  <si>
    <t>mild morning - light showers</t>
  </si>
  <si>
    <t>clear windy night</t>
  </si>
  <si>
    <t>JUNE</t>
  </si>
  <si>
    <t>mild and wet day</t>
  </si>
  <si>
    <t>fine and clear but very windy</t>
  </si>
  <si>
    <t>mild fine night</t>
  </si>
  <si>
    <t>fine clear morning - windy</t>
  </si>
  <si>
    <t>windy night</t>
  </si>
  <si>
    <t>fine sunny day - windy</t>
  </si>
  <si>
    <t>clear but windy night</t>
  </si>
  <si>
    <t>gloomy and windy - showers</t>
  </si>
  <si>
    <t>windy and cloudy</t>
  </si>
  <si>
    <t>windy and gloomy</t>
  </si>
  <si>
    <t xml:space="preserve"> NW</t>
  </si>
  <si>
    <t>cloudy and windy - showers</t>
  </si>
  <si>
    <t>gloomy - rather windy</t>
  </si>
  <si>
    <t>cloudy but pleasant</t>
  </si>
  <si>
    <t>calm night - heavy showers</t>
  </si>
  <si>
    <t>cloudy morning - wet night</t>
  </si>
  <si>
    <t>very heavy showers</t>
  </si>
  <si>
    <t>calm night with showers</t>
  </si>
  <si>
    <t>gloomy day - wi ndy</t>
  </si>
  <si>
    <t>very fine morning - sunny</t>
  </si>
  <si>
    <t>cloudy but pleasant day</t>
  </si>
  <si>
    <t>very mild calm and cloudy</t>
  </si>
  <si>
    <t>calm night - showers</t>
  </si>
  <si>
    <t>showery morning and night</t>
  </si>
  <si>
    <t>cloudy warm day</t>
  </si>
  <si>
    <t>very wet mild day</t>
  </si>
  <si>
    <t>clear sunny day</t>
  </si>
  <si>
    <t>clear night - heavy dew</t>
  </si>
  <si>
    <t>clear and sunny</t>
  </si>
  <si>
    <t>clear morning - rather windy</t>
  </si>
  <si>
    <t xml:space="preserve">clear and windy day </t>
  </si>
  <si>
    <t>Ne</t>
  </si>
  <si>
    <t>fine sunny morning</t>
  </si>
  <si>
    <t>clear mild sunny</t>
  </si>
  <si>
    <t>fine and sunny</t>
  </si>
  <si>
    <t>calm and mild night</t>
  </si>
  <si>
    <t>mild and pleasant morning - showers</t>
  </si>
  <si>
    <t>mild and pleasant - showers</t>
  </si>
  <si>
    <t>sunny day</t>
  </si>
  <si>
    <t>fine warm day - showers</t>
  </si>
  <si>
    <t>gloomy and showery</t>
  </si>
  <si>
    <t>very wet and mild</t>
  </si>
  <si>
    <t>fine mild night</t>
  </si>
  <si>
    <t>clear and windy day</t>
  </si>
  <si>
    <t>clear and pleasant night</t>
  </si>
  <si>
    <t>very fine bright day</t>
  </si>
  <si>
    <t>clear day</t>
  </si>
  <si>
    <t>gloomy amd windy morning</t>
  </si>
  <si>
    <t>clear and sunny day</t>
  </si>
  <si>
    <t>fine and clear day</t>
  </si>
  <si>
    <t>calm and very hazy</t>
  </si>
  <si>
    <t>calm and hot - gloomy</t>
  </si>
  <si>
    <t>calm and hot night</t>
  </si>
  <si>
    <t>mild and cloudy day</t>
  </si>
  <si>
    <t>calm and showery</t>
  </si>
  <si>
    <t>mild and hazy night</t>
  </si>
  <si>
    <t>JULY</t>
  </si>
  <si>
    <t>calm, mild and gloomy</t>
  </si>
  <si>
    <t>mild and pleasant morning</t>
  </si>
  <si>
    <t>gloomy  -slight showers</t>
  </si>
  <si>
    <t>calm and mild - moolight</t>
  </si>
  <si>
    <t>fine but gloomy</t>
  </si>
  <si>
    <t>calm night - hazy</t>
  </si>
  <si>
    <t>calm and sunny</t>
  </si>
  <si>
    <t>gloomy and mild</t>
  </si>
  <si>
    <t>extemely wet</t>
  </si>
  <si>
    <t xml:space="preserve">wet and stormy </t>
  </si>
  <si>
    <t>mild day</t>
  </si>
  <si>
    <t>calm and clear night/thunder with heavy showers in the afternoon</t>
  </si>
  <si>
    <t>calm and pleasant day</t>
  </si>
  <si>
    <t>very fine and warm</t>
  </si>
  <si>
    <t>glooomy morning</t>
  </si>
  <si>
    <t>windy and pleasant</t>
  </si>
  <si>
    <t>showery morning</t>
  </si>
  <si>
    <t>mild day and showery</t>
  </si>
  <si>
    <t>clear and moonlight</t>
  </si>
  <si>
    <t>wet and dismal day</t>
  </si>
  <si>
    <t>gloomy mild night</t>
  </si>
  <si>
    <t>very clear and mild</t>
  </si>
  <si>
    <t>calm and misty</t>
  </si>
  <si>
    <t>fine but cloudy day</t>
  </si>
  <si>
    <t>cloudy and windy</t>
  </si>
  <si>
    <t>cloudy rather windy</t>
  </si>
  <si>
    <t>very fine warm day</t>
  </si>
  <si>
    <t>thunder lightning and heavy rain</t>
  </si>
  <si>
    <t>windy and clear morning</t>
  </si>
  <si>
    <t>calm and gloomy - distant thunder</t>
  </si>
  <si>
    <t>mild wet morning</t>
  </si>
  <si>
    <t>gloomy morning - small rain</t>
  </si>
  <si>
    <t>fine sunny day</t>
  </si>
  <si>
    <t>wet evening and night</t>
  </si>
  <si>
    <t>very wet morning</t>
  </si>
  <si>
    <t>very wet - rain all morning</t>
  </si>
  <si>
    <t>e</t>
  </si>
  <si>
    <t>extremely wet all day</t>
  </si>
  <si>
    <t>glooomy and disagreeable wet day</t>
  </si>
  <si>
    <t>fine night - wet evening</t>
  </si>
  <si>
    <t>fine morning - mild</t>
  </si>
  <si>
    <t>fine day with showers</t>
  </si>
  <si>
    <t>windy and gloomy night</t>
  </si>
  <si>
    <t>wet and very dark night</t>
  </si>
  <si>
    <t>wet night - clear morning</t>
  </si>
  <si>
    <t>clear and windy - slight showers</t>
  </si>
  <si>
    <t>showery evening - pleasant night</t>
  </si>
  <si>
    <t>fine morning - cloudy</t>
  </si>
  <si>
    <t>fine warm day</t>
  </si>
  <si>
    <t>cloudy day - slight showers</t>
  </si>
  <si>
    <t>AUGUST</t>
  </si>
  <si>
    <t>mild and gloomy - slight showers</t>
  </si>
  <si>
    <t>faor</t>
  </si>
  <si>
    <t>fine day - rather windy</t>
  </si>
  <si>
    <t>windy and clear night</t>
  </si>
  <si>
    <t xml:space="preserve"> W</t>
  </si>
  <si>
    <t>fine day till 3 then showers</t>
  </si>
  <si>
    <t>wet and gloomy night</t>
  </si>
  <si>
    <t>very fine day - windy</t>
  </si>
  <si>
    <t>calm and coudy night</t>
  </si>
  <si>
    <t>fine morning - windy</t>
  </si>
  <si>
    <t>cloudy night - windy</t>
  </si>
  <si>
    <t>fine pleasant morning</t>
  </si>
  <si>
    <t>gloomy wet night</t>
  </si>
  <si>
    <t>fine morning - pleasant day</t>
  </si>
  <si>
    <t>fine and pleasant</t>
  </si>
  <si>
    <t>clear windy day</t>
  </si>
  <si>
    <t>fine calm morning</t>
  </si>
  <si>
    <t>dull wet morning</t>
  </si>
  <si>
    <t>gloomy and dull</t>
  </si>
  <si>
    <t>calm and rainy</t>
  </si>
  <si>
    <t>dull and cloudy with small</t>
  </si>
  <si>
    <t>cloudy night with small</t>
  </si>
  <si>
    <t>cold wet morning</t>
  </si>
  <si>
    <t>fine calm night</t>
  </si>
  <si>
    <t>dull morning - showers</t>
  </si>
  <si>
    <t>calm and starlight - very heavy dew - stars very bright</t>
  </si>
  <si>
    <t>clear morning - bright sun - (at 6 o'clock Therm 46)</t>
  </si>
  <si>
    <t>gloomy day - small rain</t>
  </si>
  <si>
    <t>fine midl day</t>
  </si>
  <si>
    <t>fine day - sunny</t>
  </si>
  <si>
    <t>very gloomy</t>
  </si>
  <si>
    <t>clear andf sunny</t>
  </si>
  <si>
    <t>clear and pleasant</t>
  </si>
  <si>
    <t>very wet night and morning</t>
  </si>
  <si>
    <t>stormy wet day</t>
  </si>
  <si>
    <t>cold and very stormy night</t>
  </si>
  <si>
    <t>SEPTEMBER</t>
  </si>
  <si>
    <t>clear and windy (at 7 this morning the Therm was 45)</t>
  </si>
  <si>
    <t>very windy - heavy showers</t>
  </si>
  <si>
    <t>very windy</t>
  </si>
  <si>
    <t>gloomy day, windy</t>
  </si>
  <si>
    <t>very clear - fine moonlight</t>
  </si>
  <si>
    <t>clear night - very cold</t>
  </si>
  <si>
    <t>very cold wet day</t>
  </si>
  <si>
    <t>fine night - (showers in the morning)</t>
  </si>
  <si>
    <t>fine morning - showers early</t>
  </si>
  <si>
    <t>very gloomy wet day</t>
  </si>
  <si>
    <t>cloudy and unsettled night</t>
  </si>
  <si>
    <t>very windy - gloomy</t>
  </si>
  <si>
    <t>fine day but very windy</t>
  </si>
  <si>
    <t>w</t>
  </si>
  <si>
    <t>very fine day - clear</t>
  </si>
  <si>
    <t>fine day but hazy</t>
  </si>
  <si>
    <t>pleasant but gloomy</t>
  </si>
  <si>
    <t>very fine morning - windy</t>
  </si>
  <si>
    <t>sunny day - fine breeze</t>
  </si>
  <si>
    <t>very fine night - calm</t>
  </si>
  <si>
    <t>mild hazy morning</t>
  </si>
  <si>
    <t>hazy morning - small rain</t>
  </si>
  <si>
    <t>dark and wet night</t>
  </si>
  <si>
    <t>gloomy wet morning</t>
  </si>
  <si>
    <t>gloomy night - small rain</t>
  </si>
  <si>
    <t>clam and gloomy morning</t>
  </si>
  <si>
    <t>calm and pleasant but hazy</t>
  </si>
  <si>
    <t>calm and pleasant - sunny</t>
  </si>
  <si>
    <t>fine morning - hazy</t>
  </si>
  <si>
    <t>calm and starlight (very heavy rain from 3 until 6 o'clock)</t>
  </si>
  <si>
    <t>fine morning - calm and mild</t>
  </si>
  <si>
    <t>clear and calm day</t>
  </si>
  <si>
    <t>hazy morning - drizzling rain</t>
  </si>
  <si>
    <t>it has rained heavily since 9</t>
  </si>
  <si>
    <t>dark and windy night</t>
  </si>
  <si>
    <t>windy with heavy showers of rain</t>
  </si>
  <si>
    <t>OCTOBER</t>
  </si>
  <si>
    <t>fine calm night - clear and starlight</t>
  </si>
  <si>
    <t>calm hazy mornnig</t>
  </si>
  <si>
    <t>calm night</t>
  </si>
  <si>
    <t>gloomy morning - small</t>
  </si>
  <si>
    <t>cslm dull morning</t>
  </si>
  <si>
    <t>gloomy wer night</t>
  </si>
  <si>
    <t>calm clear morning</t>
  </si>
  <si>
    <t>windy and wet morning</t>
  </si>
  <si>
    <t>clear and rather windy</t>
  </si>
  <si>
    <t>gloomy diagreeable day</t>
  </si>
  <si>
    <t>mild and damp - showers</t>
  </si>
  <si>
    <t>fine mild day</t>
  </si>
  <si>
    <t>mild but cloudy night</t>
  </si>
  <si>
    <t>fine sunny day - rather windy</t>
  </si>
  <si>
    <t>clear starlight night</t>
  </si>
  <si>
    <t>fine day - cloudy and windy</t>
  </si>
  <si>
    <t>fair and sunny - rather windy</t>
  </si>
  <si>
    <t>mild and calm</t>
  </si>
  <si>
    <t>clear sunny morning</t>
  </si>
  <si>
    <t>fine day - windy</t>
  </si>
  <si>
    <t>gloomy morning - windy</t>
  </si>
  <si>
    <t>gloomy windy day - showers</t>
  </si>
  <si>
    <t>windy and starlight</t>
  </si>
  <si>
    <t>fine but windy day</t>
  </si>
  <si>
    <t>clear and calm - frosty night</t>
  </si>
  <si>
    <t>fine and clear - sunny day</t>
  </si>
  <si>
    <t>windy night - cloudy</t>
  </si>
  <si>
    <t>gloomy morning - showers of</t>
  </si>
  <si>
    <t>stormy and wet since 2 o'clock</t>
  </si>
  <si>
    <t>wet evening - gloomy night</t>
  </si>
  <si>
    <t>hoar frost - fine morning</t>
  </si>
  <si>
    <t>fine morning - heavy dew</t>
  </si>
  <si>
    <t>very dark and windy</t>
  </si>
  <si>
    <t>gloomy morning - wet night</t>
  </si>
  <si>
    <t>gloomy disagreeable day - showers</t>
  </si>
  <si>
    <t>NOVEMBER</t>
  </si>
  <si>
    <t>mild gloomy morning</t>
  </si>
  <si>
    <t>showery gloomy day</t>
  </si>
  <si>
    <t>very thick misty morning</t>
  </si>
  <si>
    <t>gloomy mild morning</t>
  </si>
  <si>
    <t>clear and cold</t>
  </si>
  <si>
    <t>dark and windy</t>
  </si>
  <si>
    <t>snow in the night - calm morning</t>
  </si>
  <si>
    <t>cloudy and very windy</t>
  </si>
  <si>
    <t>clear and frosty</t>
  </si>
  <si>
    <t>clear cold night</t>
  </si>
  <si>
    <t>clear hard frost</t>
  </si>
  <si>
    <t>very windy disagreeable morning</t>
  </si>
  <si>
    <t>fine morning - windy - stormy night</t>
  </si>
  <si>
    <t>very windy and disagreeable day</t>
  </si>
  <si>
    <t>windy and disagreeable - snow showers</t>
  </si>
  <si>
    <t>cold with snow showers</t>
  </si>
  <si>
    <t>stormy morning</t>
  </si>
  <si>
    <t>stormy diagreeable day - snow showers</t>
  </si>
  <si>
    <t>heavy showers of snow</t>
  </si>
  <si>
    <t>dark and windy - showers of</t>
  </si>
  <si>
    <t>misty but calm</t>
  </si>
  <si>
    <t>gloomy day - thaw</t>
  </si>
  <si>
    <t>disagreeable day - showers</t>
  </si>
  <si>
    <t>gloomy and mild night</t>
  </si>
  <si>
    <t>fine  mild morning</t>
  </si>
  <si>
    <t>clear pleasant night</t>
  </si>
  <si>
    <t>calm and fine day</t>
  </si>
  <si>
    <t>gloomy and disagreeable day - showers</t>
  </si>
  <si>
    <t>calm gloomy night</t>
  </si>
  <si>
    <t>calm clear frosty morning</t>
  </si>
  <si>
    <t>fine frosty day - sunny</t>
  </si>
  <si>
    <t>fine night - starlight</t>
  </si>
  <si>
    <t>windy day</t>
  </si>
  <si>
    <t>fine clear day - windy</t>
  </si>
  <si>
    <t>clear and cloudy - hoar frost</t>
  </si>
  <si>
    <t>DECEMBER</t>
  </si>
  <si>
    <t>calm and very clear - moonlight</t>
  </si>
  <si>
    <t>frost in the night - hoar frost</t>
  </si>
  <si>
    <t>the day has been pleasant</t>
  </si>
  <si>
    <t>?</t>
  </si>
  <si>
    <t>alm and gloomy morning</t>
  </si>
  <si>
    <t>glommy damp day</t>
  </si>
  <si>
    <t>cold gloomy day - windy</t>
  </si>
  <si>
    <t>clear fine day but very windy</t>
  </si>
  <si>
    <t xml:space="preserve">calm and pleasant morning </t>
  </si>
  <si>
    <t>clear cold day</t>
  </si>
  <si>
    <t>clear moonlight - hoar frost</t>
  </si>
  <si>
    <t>calm morning - some snow on the ground</t>
  </si>
  <si>
    <t>pleasant day - clear and sunny</t>
  </si>
  <si>
    <t>calm night - pleasant</t>
  </si>
  <si>
    <t>cold and gloomy</t>
  </si>
  <si>
    <t>windy and dark night - showers in the evening</t>
  </si>
  <si>
    <t>gloomy - snow about 7 o'clock</t>
  </si>
  <si>
    <t>gloomy morning - ground covered in</t>
  </si>
  <si>
    <t xml:space="preserve"> clear sunny - showers of snow in the morning</t>
  </si>
  <si>
    <t>gloomy disagreeable</t>
  </si>
  <si>
    <t>gloomy night - showers of snow</t>
  </si>
  <si>
    <t>very gloomy morning</t>
  </si>
  <si>
    <t>gloomy wimdy and wet</t>
  </si>
  <si>
    <t>fair clear day</t>
  </si>
  <si>
    <t>gloomy snowy morning</t>
  </si>
  <si>
    <t>very gloomy - snow all the morning</t>
  </si>
  <si>
    <t>mild and gloomy - showers</t>
  </si>
  <si>
    <t>windy but clear and starlight</t>
  </si>
  <si>
    <t>cold and gloomy - snow in the night</t>
  </si>
  <si>
    <t>cold and windy - showers of snow</t>
  </si>
  <si>
    <t>in the morning - clear frost</t>
  </si>
  <si>
    <t>calm and clear - frost</t>
  </si>
  <si>
    <t>calm, cold and frosty</t>
  </si>
  <si>
    <t>calm and clody</t>
  </si>
  <si>
    <t>damp cloudy day</t>
  </si>
  <si>
    <t>fine clear morning - very windy</t>
  </si>
  <si>
    <t>very stormy day - showers</t>
  </si>
  <si>
    <t>calm  starlight night</t>
  </si>
  <si>
    <t>fine clear morning - slight hoar frost</t>
  </si>
  <si>
    <t>calm and starlighjt</t>
  </si>
  <si>
    <t>cloudy windy morning</t>
  </si>
  <si>
    <t>windy - showers</t>
  </si>
  <si>
    <t>clear, windy - slight showers</t>
  </si>
  <si>
    <t>calm frosty morning</t>
  </si>
  <si>
    <t>windy clear day</t>
  </si>
  <si>
    <t>stormy</t>
  </si>
  <si>
    <t>windy wet morning</t>
  </si>
  <si>
    <t>hazy with small rain</t>
  </si>
  <si>
    <t>% direction</t>
  </si>
  <si>
    <t>corrected</t>
  </si>
  <si>
    <t>gloomy windy  day  - showers</t>
  </si>
  <si>
    <t>days of</t>
  </si>
  <si>
    <t>max</t>
  </si>
  <si>
    <t>min</t>
  </si>
  <si>
    <t>air frosts</t>
  </si>
  <si>
    <t>ice days</t>
  </si>
  <si>
    <t>frost</t>
  </si>
  <si>
    <t>air forsts</t>
  </si>
  <si>
    <t>air forst</t>
  </si>
  <si>
    <t xml:space="preserve">days of </t>
  </si>
  <si>
    <t>air frost</t>
  </si>
  <si>
    <t>J</t>
  </si>
  <si>
    <t>F</t>
  </si>
  <si>
    <t>M</t>
  </si>
  <si>
    <t>A</t>
  </si>
  <si>
    <t>O</t>
  </si>
  <si>
    <t>D</t>
  </si>
  <si>
    <t>0900 TEMP</t>
  </si>
  <si>
    <t>1400 TEMP</t>
  </si>
  <si>
    <t>2300 TEMP</t>
  </si>
  <si>
    <t>rain days</t>
  </si>
  <si>
    <t>snow days</t>
  </si>
  <si>
    <t>ABS. MIN.</t>
  </si>
  <si>
    <t>ABS. MAX.</t>
  </si>
  <si>
    <t>frost days</t>
  </si>
  <si>
    <t>YEAR</t>
  </si>
  <si>
    <t>calm clear and cold</t>
  </si>
  <si>
    <t>stormy morning - showers of snow</t>
  </si>
  <si>
    <t>gloomy disagreeable morning</t>
  </si>
  <si>
    <t>clear and pleasant - hoar frost</t>
  </si>
  <si>
    <t>0900 AP</t>
  </si>
  <si>
    <t>1400 AP</t>
  </si>
  <si>
    <t>2300 AP</t>
  </si>
  <si>
    <t>very wingy - showers</t>
  </si>
  <si>
    <t>MEAN</t>
  </si>
  <si>
    <t>NEW MEAN</t>
  </si>
  <si>
    <t>SD</t>
  </si>
  <si>
    <t>Z SCORE</t>
  </si>
  <si>
    <t>NEW ABS MIN</t>
  </si>
  <si>
    <t>NEW ABS MONTH 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</si>
</sst>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2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00FF"/>
      <name val="Calibri"/>
      <scheme val="minor"/>
    </font>
    <font>
      <b/>
      <sz val="12"/>
      <color rgb="FF3366FF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39" applyNumberFormat="1" applyFont="1" applyAlignment="1">
      <alignment horizontal="center"/>
    </xf>
    <xf numFmtId="2" fontId="0" fillId="0" borderId="0" xfId="0" applyNumberFormat="1"/>
    <xf numFmtId="2" fontId="5" fillId="0" borderId="0" xfId="39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8" fillId="0" borderId="1" xfId="0" applyFont="1" applyBorder="1"/>
    <xf numFmtId="164" fontId="6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0" fillId="0" borderId="0" xfId="39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39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94">
    <cellStyle name="Comma" xfId="3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chartsheet" Target="chartsheets/sheet1.xml"/><Relationship Id="rId14" Type="http://schemas.openxmlformats.org/officeDocument/2006/relationships/chartsheet" Target="chartsheets/sheet2.xml"/><Relationship Id="rId15" Type="http://schemas.openxmlformats.org/officeDocument/2006/relationships/chartsheet" Target="chartsheets/sheet3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ANNUAL!$C$11</c:f>
              <c:strCache>
                <c:ptCount val="1"/>
                <c:pt idx="0">
                  <c:v>rain days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cat>
            <c:strRef>
              <c:f>ANNUAL!$D$10:$O$10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ANNUAL!$D$11:$O$11</c:f>
              <c:numCache>
                <c:formatCode>General</c:formatCode>
                <c:ptCount val="12"/>
                <c:pt idx="0">
                  <c:v>12.0</c:v>
                </c:pt>
                <c:pt idx="1">
                  <c:v>4.0</c:v>
                </c:pt>
                <c:pt idx="2">
                  <c:v>9.0</c:v>
                </c:pt>
                <c:pt idx="3">
                  <c:v>13.0</c:v>
                </c:pt>
                <c:pt idx="4">
                  <c:v>11.0</c:v>
                </c:pt>
                <c:pt idx="5">
                  <c:v>11.0</c:v>
                </c:pt>
                <c:pt idx="6">
                  <c:v>20.0</c:v>
                </c:pt>
                <c:pt idx="7">
                  <c:v>14.0</c:v>
                </c:pt>
                <c:pt idx="8">
                  <c:v>13.0</c:v>
                </c:pt>
                <c:pt idx="9">
                  <c:v>14.0</c:v>
                </c:pt>
                <c:pt idx="10">
                  <c:v>6.0</c:v>
                </c:pt>
                <c:pt idx="1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ANNUAL!$C$12</c:f>
              <c:strCache>
                <c:ptCount val="1"/>
                <c:pt idx="0">
                  <c:v>snow days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cat>
            <c:strRef>
              <c:f>ANNUAL!$D$10:$O$10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ANNUAL!$D$12:$O$12</c:f>
              <c:numCache>
                <c:formatCode>General</c:formatCode>
                <c:ptCount val="12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5.0</c:v>
                </c:pt>
                <c:pt idx="11">
                  <c:v>7.0</c:v>
                </c:pt>
              </c:numCache>
            </c:numRef>
          </c:val>
        </c:ser>
        <c:ser>
          <c:idx val="2"/>
          <c:order val="2"/>
          <c:tx>
            <c:strRef>
              <c:f>ANNUAL!$C$13</c:f>
              <c:strCache>
                <c:ptCount val="1"/>
                <c:pt idx="0">
                  <c:v>frost days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ANNUAL!$D$10:$O$10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ANNUAL!$D$13:$O$13</c:f>
              <c:numCache>
                <c:formatCode>General</c:formatCode>
                <c:ptCount val="12"/>
                <c:pt idx="0">
                  <c:v>7.0</c:v>
                </c:pt>
                <c:pt idx="1">
                  <c:v>14.0</c:v>
                </c:pt>
                <c:pt idx="2">
                  <c:v>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8.0</c:v>
                </c:pt>
                <c:pt idx="11">
                  <c:v>4.0</c:v>
                </c:pt>
              </c:numCache>
            </c:numRef>
          </c:val>
        </c:ser>
        <c:ser>
          <c:idx val="3"/>
          <c:order val="3"/>
          <c:tx>
            <c:strRef>
              <c:f>ANNUAL!$C$14</c:f>
              <c:strCache>
                <c:ptCount val="1"/>
                <c:pt idx="0">
                  <c:v>ice days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ANNUAL!$D$10:$O$10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ANNUAL!$D$14:$O$14</c:f>
              <c:numCache>
                <c:formatCode>General</c:formatCode>
                <c:ptCount val="12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479768"/>
        <c:axId val="672867160"/>
      </c:barChart>
      <c:catAx>
        <c:axId val="67147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2867160"/>
        <c:crosses val="autoZero"/>
        <c:auto val="1"/>
        <c:lblAlgn val="ctr"/>
        <c:lblOffset val="100"/>
        <c:noMultiLvlLbl val="0"/>
      </c:catAx>
      <c:valAx>
        <c:axId val="67286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 of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479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5496987616849"/>
          <c:y val="0.0995567015520073"/>
          <c:w val="0.223647058555486"/>
          <c:h val="0.18157154176309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ANNUAL!$C$16:$C$23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</c:v>
                </c:pt>
                <c:pt idx="4">
                  <c:v>SE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ANNUAL!$P$16:$P$23</c:f>
              <c:numCache>
                <c:formatCode>0.0</c:formatCode>
                <c:ptCount val="8"/>
                <c:pt idx="0">
                  <c:v>2.46324319087987</c:v>
                </c:pt>
                <c:pt idx="1">
                  <c:v>6.97629154333547</c:v>
                </c:pt>
                <c:pt idx="2">
                  <c:v>11.10702603985245</c:v>
                </c:pt>
                <c:pt idx="3">
                  <c:v>15.28652137007334</c:v>
                </c:pt>
                <c:pt idx="4">
                  <c:v>3.780824948286944</c:v>
                </c:pt>
                <c:pt idx="5">
                  <c:v>18.79994596460041</c:v>
                </c:pt>
                <c:pt idx="6">
                  <c:v>24.69236972970228</c:v>
                </c:pt>
                <c:pt idx="7">
                  <c:v>16.89377721326925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88136"/>
        <c:axId val="672991144"/>
      </c:radarChart>
      <c:catAx>
        <c:axId val="6729881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2991144"/>
        <c:crosses val="autoZero"/>
        <c:auto val="1"/>
        <c:lblAlgn val="ctr"/>
        <c:lblOffset val="100"/>
        <c:noMultiLvlLbl val="0"/>
      </c:catAx>
      <c:valAx>
        <c:axId val="672991144"/>
        <c:scaling>
          <c:orientation val="minMax"/>
        </c:scaling>
        <c:delete val="0"/>
        <c:axPos val="l"/>
        <c:majorGridlines/>
        <c:numFmt formatCode="0.0" sourceLinked="1"/>
        <c:majorTickMark val="cross"/>
        <c:minorTickMark val="none"/>
        <c:tickLblPos val="nextTo"/>
        <c:crossAx val="67298813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80842422652"/>
          <c:y val="0.050358392158578"/>
          <c:w val="0.71533150103606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ANNUAL!$C$26</c:f>
              <c:strCache>
                <c:ptCount val="1"/>
                <c:pt idx="0">
                  <c:v>0900 AP</c:v>
                </c:pt>
              </c:strCache>
            </c:strRef>
          </c:tx>
          <c:marker>
            <c:symbol val="none"/>
          </c:marker>
          <c:cat>
            <c:strRef>
              <c:f>ANNUAL!$D$25:$O$25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ANNUAL!$D$26:$O$26</c:f>
              <c:numCache>
                <c:formatCode>0.0</c:formatCode>
                <c:ptCount val="12"/>
                <c:pt idx="0">
                  <c:v>996.4169843680022</c:v>
                </c:pt>
                <c:pt idx="1">
                  <c:v>1001.617940324341</c:v>
                </c:pt>
                <c:pt idx="2">
                  <c:v>998.8712044248786</c:v>
                </c:pt>
                <c:pt idx="3">
                  <c:v>1000.050168692228</c:v>
                </c:pt>
                <c:pt idx="4">
                  <c:v>1003.612145840389</c:v>
                </c:pt>
                <c:pt idx="5">
                  <c:v>1005.231383630907</c:v>
                </c:pt>
                <c:pt idx="6">
                  <c:v>997.4547480419038</c:v>
                </c:pt>
                <c:pt idx="7">
                  <c:v>1005.866095714582</c:v>
                </c:pt>
                <c:pt idx="8">
                  <c:v>1003.668585619144</c:v>
                </c:pt>
                <c:pt idx="9">
                  <c:v>1002.916662115072</c:v>
                </c:pt>
                <c:pt idx="10">
                  <c:v>999.7178011062196</c:v>
                </c:pt>
                <c:pt idx="11">
                  <c:v>998.164796871416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ANNUAL!$C$27</c:f>
              <c:strCache>
                <c:ptCount val="1"/>
                <c:pt idx="0">
                  <c:v>1400 AP</c:v>
                </c:pt>
              </c:strCache>
            </c:strRef>
          </c:tx>
          <c:marker>
            <c:symbol val="none"/>
          </c:marker>
          <c:cat>
            <c:strRef>
              <c:f>ANNUAL!$D$25:$O$25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ANNUAL!$D$27:$O$27</c:f>
              <c:numCache>
                <c:formatCode>0.0</c:formatCode>
                <c:ptCount val="12"/>
                <c:pt idx="0">
                  <c:v>994.6603937883992</c:v>
                </c:pt>
                <c:pt idx="1">
                  <c:v>1000.132860771129</c:v>
                </c:pt>
                <c:pt idx="2">
                  <c:v>998.1373231741732</c:v>
                </c:pt>
                <c:pt idx="3">
                  <c:v>999.9514471965556</c:v>
                </c:pt>
                <c:pt idx="4">
                  <c:v>1002.19514298726</c:v>
                </c:pt>
                <c:pt idx="5">
                  <c:v>1004.966536403657</c:v>
                </c:pt>
                <c:pt idx="6">
                  <c:v>996.7446992123918</c:v>
                </c:pt>
                <c:pt idx="7">
                  <c:v>1005.418218760582</c:v>
                </c:pt>
                <c:pt idx="8">
                  <c:v>1002.709109380291</c:v>
                </c:pt>
                <c:pt idx="9">
                  <c:v>1000.443733432979</c:v>
                </c:pt>
                <c:pt idx="10">
                  <c:v>998.6212568332447</c:v>
                </c:pt>
                <c:pt idx="11">
                  <c:v>995.4809253009797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ANNUAL!$C$28</c:f>
              <c:strCache>
                <c:ptCount val="1"/>
                <c:pt idx="0">
                  <c:v>2300 AP</c:v>
                </c:pt>
              </c:strCache>
            </c:strRef>
          </c:tx>
          <c:marker>
            <c:symbol val="none"/>
          </c:marker>
          <c:cat>
            <c:strRef>
              <c:f>ANNUAL!$D$25:$O$25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ANNUAL!$D$28:$O$28</c:f>
              <c:numCache>
                <c:formatCode>0.0</c:formatCode>
                <c:ptCount val="12"/>
                <c:pt idx="0">
                  <c:v>995.6523163977587</c:v>
                </c:pt>
                <c:pt idx="1">
                  <c:v>1002.249528324706</c:v>
                </c:pt>
                <c:pt idx="2">
                  <c:v>1000.076466797025</c:v>
                </c:pt>
                <c:pt idx="3">
                  <c:v>1000.151803542861</c:v>
                </c:pt>
                <c:pt idx="4">
                  <c:v>1003.626710944584</c:v>
                </c:pt>
                <c:pt idx="5">
                  <c:v>1005.926176769387</c:v>
                </c:pt>
                <c:pt idx="6">
                  <c:v>997.6859690710012</c:v>
                </c:pt>
                <c:pt idx="7">
                  <c:v>1005.811476573851</c:v>
                </c:pt>
                <c:pt idx="8">
                  <c:v>1003.612145840388</c:v>
                </c:pt>
                <c:pt idx="9">
                  <c:v>1002.86204297434</c:v>
                </c:pt>
                <c:pt idx="10">
                  <c:v>999.6613613274639</c:v>
                </c:pt>
                <c:pt idx="11">
                  <c:v>996.416984368002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36136"/>
        <c:axId val="673041608"/>
      </c:lineChart>
      <c:catAx>
        <c:axId val="67303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3041608"/>
        <c:crosses val="autoZero"/>
        <c:auto val="1"/>
        <c:lblAlgn val="ctr"/>
        <c:lblOffset val="100"/>
        <c:noMultiLvlLbl val="0"/>
      </c:catAx>
      <c:valAx>
        <c:axId val="67304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 i="0"/>
                </a:pPr>
                <a:r>
                  <a:rPr lang="en-US" b="0" i="0"/>
                  <a:t>air pressure (mb)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73036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4544976256318"/>
          <c:y val="0.570569490954052"/>
          <c:w val="0.180802182434906"/>
          <c:h val="0.1524092124760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9259" cy="56256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9259" cy="56256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114"/>
  <sheetViews>
    <sheetView topLeftCell="A77" zoomScale="125" zoomScaleNormal="125" zoomScalePageLayoutView="125" workbookViewId="0">
      <selection activeCell="E106" sqref="E106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6" width="10.83203125" style="5"/>
  </cols>
  <sheetData>
    <row r="3" spans="3:24">
      <c r="C3" s="2" t="s">
        <v>0</v>
      </c>
    </row>
    <row r="4" spans="3:24">
      <c r="C4" s="2"/>
    </row>
    <row r="5" spans="3:24">
      <c r="C5" s="3" t="s">
        <v>1</v>
      </c>
      <c r="D5" s="1" t="s">
        <v>22</v>
      </c>
    </row>
    <row r="6" spans="3:24">
      <c r="J6" s="5" t="s">
        <v>621</v>
      </c>
      <c r="K6" s="5" t="s">
        <v>621</v>
      </c>
      <c r="N6" s="5" t="s">
        <v>623</v>
      </c>
      <c r="O6" s="5" t="s">
        <v>623</v>
      </c>
      <c r="P6" s="5" t="s">
        <v>623</v>
      </c>
    </row>
    <row r="7" spans="3:24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5" t="s">
        <v>628</v>
      </c>
      <c r="Q7" s="1" t="s">
        <v>118</v>
      </c>
      <c r="R7" s="1" t="s">
        <v>86</v>
      </c>
      <c r="S7" s="1" t="s">
        <v>72</v>
      </c>
      <c r="T7" s="1" t="s">
        <v>56</v>
      </c>
      <c r="U7" s="1" t="s">
        <v>163</v>
      </c>
      <c r="V7" s="1" t="s">
        <v>16</v>
      </c>
      <c r="W7" s="1" t="s">
        <v>27</v>
      </c>
      <c r="X7" s="1" t="s">
        <v>24</v>
      </c>
    </row>
    <row r="9" spans="3:24">
      <c r="C9" s="1">
        <v>1</v>
      </c>
      <c r="D9" s="1">
        <v>9</v>
      </c>
      <c r="E9" t="s">
        <v>14</v>
      </c>
      <c r="F9" s="1" t="s">
        <v>15</v>
      </c>
      <c r="G9" s="1" t="s">
        <v>16</v>
      </c>
      <c r="H9" s="1">
        <v>42</v>
      </c>
      <c r="I9" s="1">
        <v>30.1</v>
      </c>
      <c r="J9" s="25">
        <f>(H9-32)/1.8</f>
        <v>5.5555555555555554</v>
      </c>
      <c r="K9" s="24">
        <f>I9/0.02953</f>
        <v>1019.302404334575</v>
      </c>
      <c r="L9" s="1">
        <f>IF(F9 ="rain", 1,0)</f>
        <v>0</v>
      </c>
      <c r="M9" s="1">
        <f>IF(F9 ="snow", 1,0)</f>
        <v>0</v>
      </c>
      <c r="Q9" s="1">
        <f>IF($G9 ="N", 1,0)</f>
        <v>0</v>
      </c>
      <c r="R9" s="1">
        <f>IF($G9 ="NE", 1,0)</f>
        <v>0</v>
      </c>
      <c r="S9" s="1">
        <f>IF($G9 ="E", 1,0)</f>
        <v>0</v>
      </c>
      <c r="T9" s="1">
        <f>IF($G9 ="SE", 1,0)</f>
        <v>0</v>
      </c>
      <c r="U9" s="1">
        <f>IF($G9 ="S", 1,0)</f>
        <v>0</v>
      </c>
      <c r="V9" s="1">
        <f>IF($G9 ="SW", 1,0)</f>
        <v>1</v>
      </c>
      <c r="W9" s="1">
        <f>IF($G9 ="W", 1,0)</f>
        <v>0</v>
      </c>
      <c r="X9" s="1">
        <f>IF($G9 ="NW", 1,0)</f>
        <v>0</v>
      </c>
    </row>
    <row r="10" spans="3:24">
      <c r="D10" s="1">
        <v>2</v>
      </c>
      <c r="E10" t="s">
        <v>17</v>
      </c>
      <c r="F10" s="1" t="s">
        <v>15</v>
      </c>
      <c r="G10" s="1" t="s">
        <v>16</v>
      </c>
      <c r="H10" s="1">
        <v>44</v>
      </c>
      <c r="I10" s="1">
        <v>30.1</v>
      </c>
      <c r="J10" s="25">
        <f t="shared" ref="J10:J73" si="0">(H10-32)/1.8</f>
        <v>6.6666666666666661</v>
      </c>
      <c r="K10" s="24">
        <f t="shared" ref="K10:K73" si="1">I10/0.02953</f>
        <v>1019.302404334575</v>
      </c>
      <c r="L10" s="1">
        <f t="shared" ref="L10:L73" si="2">IF(F10 ="rain", 1,0)</f>
        <v>0</v>
      </c>
      <c r="M10" s="1">
        <f t="shared" ref="M10:M73" si="3">IF(F10 ="snow", 1,0)</f>
        <v>0</v>
      </c>
      <c r="Q10" s="1">
        <f t="shared" ref="Q10:Q73" si="4">IF($G10 ="N", 1,0)</f>
        <v>0</v>
      </c>
      <c r="R10" s="1">
        <f t="shared" ref="R10:R73" si="5">IF($G10 ="NE", 1,0)</f>
        <v>0</v>
      </c>
      <c r="S10" s="1">
        <f t="shared" ref="S10:S73" si="6">IF($G10 ="E", 1,0)</f>
        <v>0</v>
      </c>
      <c r="T10" s="1">
        <f t="shared" ref="T10:T73" si="7">IF($G10 ="SE", 1,0)</f>
        <v>0</v>
      </c>
      <c r="U10" s="1">
        <f t="shared" ref="U10:U73" si="8">IF($G10 ="S", 1,0)</f>
        <v>0</v>
      </c>
      <c r="V10" s="1">
        <f t="shared" ref="V10:V73" si="9">IF($G10 ="SW", 1,0)</f>
        <v>1</v>
      </c>
      <c r="W10" s="1">
        <f t="shared" ref="W10:W73" si="10">IF($G10 ="W", 1,0)</f>
        <v>0</v>
      </c>
      <c r="X10" s="1">
        <f t="shared" ref="X10:X73" si="11">IF($G10 ="NW", 1,0)</f>
        <v>0</v>
      </c>
    </row>
    <row r="11" spans="3:24" s="33" customFormat="1">
      <c r="C11" s="32"/>
      <c r="D11" s="32">
        <v>11</v>
      </c>
      <c r="E11" s="33" t="s">
        <v>18</v>
      </c>
      <c r="F11" s="32" t="s">
        <v>15</v>
      </c>
      <c r="G11" s="32"/>
      <c r="H11" s="32">
        <v>37</v>
      </c>
      <c r="I11" s="32">
        <v>30</v>
      </c>
      <c r="J11" s="34">
        <f t="shared" si="0"/>
        <v>2.7777777777777777</v>
      </c>
      <c r="K11" s="35">
        <f t="shared" si="1"/>
        <v>1015.9160176092109</v>
      </c>
      <c r="L11" s="32">
        <f t="shared" si="2"/>
        <v>0</v>
      </c>
      <c r="M11" s="32">
        <f t="shared" si="3"/>
        <v>0</v>
      </c>
      <c r="N11" s="36"/>
      <c r="O11" s="36"/>
      <c r="P11" s="36"/>
      <c r="Q11" s="32">
        <f t="shared" si="4"/>
        <v>0</v>
      </c>
      <c r="R11" s="32">
        <f t="shared" si="5"/>
        <v>0</v>
      </c>
      <c r="S11" s="32">
        <f t="shared" si="6"/>
        <v>0</v>
      </c>
      <c r="T11" s="32">
        <f t="shared" si="7"/>
        <v>0</v>
      </c>
      <c r="U11" s="32">
        <f t="shared" si="8"/>
        <v>0</v>
      </c>
      <c r="V11" s="32">
        <f t="shared" si="9"/>
        <v>0</v>
      </c>
      <c r="W11" s="32">
        <f t="shared" si="10"/>
        <v>0</v>
      </c>
      <c r="X11" s="32">
        <f t="shared" si="11"/>
        <v>0</v>
      </c>
    </row>
    <row r="12" spans="3:24">
      <c r="C12" s="1">
        <v>2</v>
      </c>
      <c r="D12" s="1">
        <v>9</v>
      </c>
      <c r="E12" s="13" t="s">
        <v>19</v>
      </c>
      <c r="F12" s="1" t="s">
        <v>15</v>
      </c>
      <c r="G12" s="1" t="s">
        <v>16</v>
      </c>
      <c r="H12" s="1">
        <v>35</v>
      </c>
      <c r="I12" s="1">
        <v>29.9</v>
      </c>
      <c r="J12" s="25">
        <f t="shared" si="0"/>
        <v>1.6666666666666665</v>
      </c>
      <c r="K12" s="24">
        <f t="shared" si="1"/>
        <v>1012.5296308838468</v>
      </c>
      <c r="L12" s="1">
        <f t="shared" si="2"/>
        <v>0</v>
      </c>
      <c r="M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1</v>
      </c>
      <c r="W12" s="1">
        <f t="shared" si="10"/>
        <v>0</v>
      </c>
      <c r="X12" s="1">
        <f t="shared" si="11"/>
        <v>0</v>
      </c>
    </row>
    <row r="13" spans="3:24">
      <c r="D13" s="1">
        <v>2</v>
      </c>
      <c r="E13" t="s">
        <v>20</v>
      </c>
      <c r="F13" s="1" t="s">
        <v>15</v>
      </c>
      <c r="G13" s="1" t="s">
        <v>16</v>
      </c>
      <c r="H13" s="1">
        <v>42</v>
      </c>
      <c r="I13" s="1">
        <v>29.8</v>
      </c>
      <c r="J13" s="25">
        <f t="shared" si="0"/>
        <v>5.5555555555555554</v>
      </c>
      <c r="K13" s="24">
        <f t="shared" si="1"/>
        <v>1009.1432441584828</v>
      </c>
      <c r="L13" s="1">
        <f t="shared" si="2"/>
        <v>0</v>
      </c>
      <c r="M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1</v>
      </c>
      <c r="W13" s="1">
        <f t="shared" si="10"/>
        <v>0</v>
      </c>
      <c r="X13" s="1">
        <f t="shared" si="11"/>
        <v>0</v>
      </c>
    </row>
    <row r="14" spans="3:24" s="33" customFormat="1">
      <c r="C14" s="32"/>
      <c r="D14" s="32">
        <v>11</v>
      </c>
      <c r="E14" s="33" t="s">
        <v>21</v>
      </c>
      <c r="F14" s="32" t="s">
        <v>12</v>
      </c>
      <c r="G14" s="32"/>
      <c r="H14" s="32">
        <v>38</v>
      </c>
      <c r="I14" s="32">
        <v>29.8</v>
      </c>
      <c r="J14" s="34">
        <f t="shared" si="0"/>
        <v>3.333333333333333</v>
      </c>
      <c r="K14" s="35">
        <f t="shared" si="1"/>
        <v>1009.1432441584828</v>
      </c>
      <c r="L14" s="32">
        <f t="shared" si="2"/>
        <v>1</v>
      </c>
      <c r="M14" s="32">
        <f t="shared" si="3"/>
        <v>0</v>
      </c>
      <c r="N14" s="36">
        <v>1</v>
      </c>
      <c r="O14" s="36"/>
      <c r="P14" s="36"/>
      <c r="Q14" s="32">
        <f t="shared" si="4"/>
        <v>0</v>
      </c>
      <c r="R14" s="32">
        <f t="shared" si="5"/>
        <v>0</v>
      </c>
      <c r="S14" s="32">
        <f t="shared" si="6"/>
        <v>0</v>
      </c>
      <c r="T14" s="32">
        <f t="shared" si="7"/>
        <v>0</v>
      </c>
      <c r="U14" s="32">
        <f t="shared" si="8"/>
        <v>0</v>
      </c>
      <c r="V14" s="32">
        <f t="shared" si="9"/>
        <v>0</v>
      </c>
      <c r="W14" s="32">
        <f t="shared" si="10"/>
        <v>0</v>
      </c>
      <c r="X14" s="32">
        <f t="shared" si="11"/>
        <v>0</v>
      </c>
    </row>
    <row r="15" spans="3:24">
      <c r="C15" s="1">
        <v>3</v>
      </c>
      <c r="D15" s="1">
        <v>9</v>
      </c>
      <c r="E15" t="s">
        <v>23</v>
      </c>
      <c r="F15" s="1" t="s">
        <v>15</v>
      </c>
      <c r="G15" s="1" t="s">
        <v>24</v>
      </c>
      <c r="H15" s="1">
        <v>34</v>
      </c>
      <c r="I15" s="1">
        <v>29.8</v>
      </c>
      <c r="J15" s="25">
        <f t="shared" si="0"/>
        <v>1.1111111111111112</v>
      </c>
      <c r="K15" s="24">
        <f t="shared" si="1"/>
        <v>1009.1432441584828</v>
      </c>
      <c r="L15" s="1">
        <f t="shared" si="2"/>
        <v>0</v>
      </c>
      <c r="M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1"/>
        <v>1</v>
      </c>
    </row>
    <row r="16" spans="3:24">
      <c r="D16" s="1">
        <v>2</v>
      </c>
      <c r="E16" t="s">
        <v>25</v>
      </c>
      <c r="F16" s="1" t="s">
        <v>15</v>
      </c>
      <c r="G16" s="1" t="s">
        <v>24</v>
      </c>
      <c r="J16" s="25"/>
      <c r="K16" s="24"/>
      <c r="L16" s="1">
        <f t="shared" si="2"/>
        <v>0</v>
      </c>
      <c r="M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 t="shared" si="11"/>
        <v>1</v>
      </c>
    </row>
    <row r="17" spans="3:24" s="33" customFormat="1">
      <c r="C17" s="32"/>
      <c r="D17" s="32">
        <v>11</v>
      </c>
      <c r="E17" s="33" t="s">
        <v>68</v>
      </c>
      <c r="F17" s="32" t="s">
        <v>15</v>
      </c>
      <c r="G17" s="32"/>
      <c r="H17" s="32">
        <v>32</v>
      </c>
      <c r="I17" s="32">
        <v>30</v>
      </c>
      <c r="J17" s="34">
        <f t="shared" si="0"/>
        <v>0</v>
      </c>
      <c r="K17" s="35">
        <f t="shared" si="1"/>
        <v>1015.9160176092109</v>
      </c>
      <c r="L17" s="32">
        <f t="shared" si="2"/>
        <v>0</v>
      </c>
      <c r="M17" s="32">
        <f t="shared" si="3"/>
        <v>0</v>
      </c>
      <c r="N17" s="36"/>
      <c r="O17" s="36"/>
      <c r="P17" s="36"/>
      <c r="Q17" s="32">
        <f t="shared" si="4"/>
        <v>0</v>
      </c>
      <c r="R17" s="32">
        <f t="shared" si="5"/>
        <v>0</v>
      </c>
      <c r="S17" s="32">
        <f t="shared" si="6"/>
        <v>0</v>
      </c>
      <c r="T17" s="32">
        <f t="shared" si="7"/>
        <v>0</v>
      </c>
      <c r="U17" s="32">
        <f t="shared" si="8"/>
        <v>0</v>
      </c>
      <c r="V17" s="32">
        <f t="shared" si="9"/>
        <v>0</v>
      </c>
      <c r="W17" s="32">
        <f t="shared" si="10"/>
        <v>0</v>
      </c>
      <c r="X17" s="32">
        <f t="shared" si="11"/>
        <v>0</v>
      </c>
    </row>
    <row r="18" spans="3:24">
      <c r="C18" s="1">
        <v>4</v>
      </c>
      <c r="D18" s="1">
        <v>9</v>
      </c>
      <c r="E18" t="s">
        <v>23</v>
      </c>
      <c r="F18" s="1" t="s">
        <v>15</v>
      </c>
      <c r="G18" s="1" t="s">
        <v>16</v>
      </c>
      <c r="H18" s="1">
        <v>36</v>
      </c>
      <c r="I18" s="1">
        <v>30</v>
      </c>
      <c r="J18" s="25">
        <f t="shared" si="0"/>
        <v>2.2222222222222223</v>
      </c>
      <c r="K18" s="24">
        <f t="shared" si="1"/>
        <v>1015.9160176092109</v>
      </c>
      <c r="L18" s="1">
        <f t="shared" si="2"/>
        <v>0</v>
      </c>
      <c r="M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1</v>
      </c>
      <c r="W18" s="1">
        <f t="shared" si="10"/>
        <v>0</v>
      </c>
      <c r="X18" s="1">
        <f t="shared" si="11"/>
        <v>0</v>
      </c>
    </row>
    <row r="19" spans="3:24">
      <c r="D19" s="1">
        <v>2</v>
      </c>
      <c r="E19" t="s">
        <v>26</v>
      </c>
      <c r="F19" s="1" t="s">
        <v>15</v>
      </c>
      <c r="G19" s="1" t="s">
        <v>27</v>
      </c>
      <c r="H19" s="1">
        <v>41</v>
      </c>
      <c r="I19" s="1">
        <v>29.9</v>
      </c>
      <c r="J19" s="25">
        <f t="shared" si="0"/>
        <v>5</v>
      </c>
      <c r="K19" s="24">
        <f t="shared" si="1"/>
        <v>1012.5296308838468</v>
      </c>
      <c r="L19" s="1">
        <f t="shared" si="2"/>
        <v>0</v>
      </c>
      <c r="M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0</v>
      </c>
      <c r="W19" s="1">
        <f t="shared" si="10"/>
        <v>1</v>
      </c>
      <c r="X19" s="1">
        <f t="shared" si="11"/>
        <v>0</v>
      </c>
    </row>
    <row r="20" spans="3:24" s="33" customFormat="1">
      <c r="C20" s="32"/>
      <c r="D20" s="32">
        <v>11</v>
      </c>
      <c r="E20" s="33" t="s">
        <v>28</v>
      </c>
      <c r="F20" s="32" t="s">
        <v>15</v>
      </c>
      <c r="G20" s="32"/>
      <c r="H20" s="32">
        <v>43</v>
      </c>
      <c r="I20" s="32">
        <v>29.8</v>
      </c>
      <c r="J20" s="34">
        <f t="shared" si="0"/>
        <v>6.1111111111111107</v>
      </c>
      <c r="K20" s="35">
        <f t="shared" si="1"/>
        <v>1009.1432441584828</v>
      </c>
      <c r="L20" s="32">
        <f t="shared" si="2"/>
        <v>0</v>
      </c>
      <c r="M20" s="32">
        <f t="shared" si="3"/>
        <v>0</v>
      </c>
      <c r="N20" s="36"/>
      <c r="O20" s="36"/>
      <c r="P20" s="36"/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2">
        <f t="shared" si="8"/>
        <v>0</v>
      </c>
      <c r="V20" s="32">
        <f t="shared" si="9"/>
        <v>0</v>
      </c>
      <c r="W20" s="32">
        <f t="shared" si="10"/>
        <v>0</v>
      </c>
      <c r="X20" s="32">
        <f t="shared" si="11"/>
        <v>0</v>
      </c>
    </row>
    <row r="21" spans="3:24">
      <c r="C21" s="1">
        <v>5</v>
      </c>
      <c r="D21" s="1">
        <v>9</v>
      </c>
      <c r="E21" t="s">
        <v>29</v>
      </c>
      <c r="F21" s="1" t="s">
        <v>15</v>
      </c>
      <c r="G21" s="1" t="s">
        <v>27</v>
      </c>
      <c r="H21" s="1">
        <v>43</v>
      </c>
      <c r="I21" s="1">
        <v>29.8</v>
      </c>
      <c r="J21" s="25">
        <f t="shared" si="0"/>
        <v>6.1111111111111107</v>
      </c>
      <c r="K21" s="24">
        <f t="shared" si="1"/>
        <v>1009.1432441584828</v>
      </c>
      <c r="L21" s="1">
        <f t="shared" si="2"/>
        <v>0</v>
      </c>
      <c r="M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0</v>
      </c>
      <c r="W21" s="1">
        <f t="shared" si="10"/>
        <v>1</v>
      </c>
      <c r="X21" s="1">
        <f t="shared" si="11"/>
        <v>0</v>
      </c>
    </row>
    <row r="22" spans="3:24">
      <c r="D22" s="1">
        <v>2</v>
      </c>
      <c r="E22" t="s">
        <v>30</v>
      </c>
      <c r="F22" s="1" t="s">
        <v>15</v>
      </c>
      <c r="H22" s="1">
        <v>43</v>
      </c>
      <c r="I22" s="1">
        <v>29.8</v>
      </c>
      <c r="J22" s="25">
        <f t="shared" si="0"/>
        <v>6.1111111111111107</v>
      </c>
      <c r="K22" s="24">
        <f t="shared" si="1"/>
        <v>1009.1432441584828</v>
      </c>
      <c r="L22" s="1">
        <f t="shared" si="2"/>
        <v>0</v>
      </c>
      <c r="M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1"/>
        <v>0</v>
      </c>
    </row>
    <row r="23" spans="3:24" s="33" customFormat="1">
      <c r="C23" s="32"/>
      <c r="D23" s="32">
        <v>11</v>
      </c>
      <c r="E23" s="33" t="s">
        <v>31</v>
      </c>
      <c r="F23" s="32" t="s">
        <v>15</v>
      </c>
      <c r="G23" s="32"/>
      <c r="H23" s="32">
        <v>43</v>
      </c>
      <c r="I23" s="32">
        <v>29.7</v>
      </c>
      <c r="J23" s="34">
        <f t="shared" si="0"/>
        <v>6.1111111111111107</v>
      </c>
      <c r="K23" s="35">
        <f t="shared" si="1"/>
        <v>1005.7568574331189</v>
      </c>
      <c r="L23" s="32">
        <f t="shared" si="2"/>
        <v>0</v>
      </c>
      <c r="M23" s="32">
        <f t="shared" si="3"/>
        <v>0</v>
      </c>
      <c r="N23" s="36"/>
      <c r="O23" s="36"/>
      <c r="P23" s="36"/>
      <c r="Q23" s="32">
        <f t="shared" si="4"/>
        <v>0</v>
      </c>
      <c r="R23" s="32">
        <f t="shared" si="5"/>
        <v>0</v>
      </c>
      <c r="S23" s="32">
        <f t="shared" si="6"/>
        <v>0</v>
      </c>
      <c r="T23" s="32">
        <f t="shared" si="7"/>
        <v>0</v>
      </c>
      <c r="U23" s="32">
        <f t="shared" si="8"/>
        <v>0</v>
      </c>
      <c r="V23" s="32">
        <f t="shared" si="9"/>
        <v>0</v>
      </c>
      <c r="W23" s="32">
        <f t="shared" si="10"/>
        <v>0</v>
      </c>
      <c r="X23" s="32">
        <f t="shared" si="11"/>
        <v>0</v>
      </c>
    </row>
    <row r="24" spans="3:24">
      <c r="C24" s="1">
        <v>6</v>
      </c>
      <c r="D24" s="1">
        <v>9</v>
      </c>
      <c r="E24" t="s">
        <v>32</v>
      </c>
      <c r="F24" s="1" t="s">
        <v>15</v>
      </c>
      <c r="G24" s="1" t="s">
        <v>24</v>
      </c>
      <c r="H24" s="1">
        <v>42</v>
      </c>
      <c r="I24" s="1">
        <v>29.45</v>
      </c>
      <c r="J24" s="25">
        <f t="shared" si="0"/>
        <v>5.5555555555555554</v>
      </c>
      <c r="K24" s="24">
        <f t="shared" si="1"/>
        <v>997.29089061970876</v>
      </c>
      <c r="L24" s="1">
        <f t="shared" si="2"/>
        <v>0</v>
      </c>
      <c r="M24" s="1">
        <f t="shared" si="3"/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si="11"/>
        <v>1</v>
      </c>
    </row>
    <row r="25" spans="3:24">
      <c r="D25" s="1">
        <v>2</v>
      </c>
      <c r="E25" t="s">
        <v>33</v>
      </c>
      <c r="F25" s="1" t="s">
        <v>15</v>
      </c>
      <c r="G25" s="1" t="s">
        <v>24</v>
      </c>
      <c r="H25" s="1">
        <v>39</v>
      </c>
      <c r="I25" s="1">
        <v>29.4</v>
      </c>
      <c r="J25" s="25">
        <f t="shared" si="0"/>
        <v>3.8888888888888888</v>
      </c>
      <c r="K25" s="24">
        <f t="shared" si="1"/>
        <v>995.59769725702665</v>
      </c>
      <c r="L25" s="1">
        <f t="shared" si="2"/>
        <v>0</v>
      </c>
      <c r="M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si="11"/>
        <v>1</v>
      </c>
    </row>
    <row r="26" spans="3:24" s="33" customFormat="1">
      <c r="C26" s="32"/>
      <c r="D26" s="32">
        <v>11</v>
      </c>
      <c r="E26" s="33" t="s">
        <v>34</v>
      </c>
      <c r="F26" s="32" t="s">
        <v>15</v>
      </c>
      <c r="G26" s="32"/>
      <c r="H26" s="32">
        <v>37</v>
      </c>
      <c r="I26" s="32">
        <v>29.3</v>
      </c>
      <c r="J26" s="34">
        <f t="shared" si="0"/>
        <v>2.7777777777777777</v>
      </c>
      <c r="K26" s="35">
        <f t="shared" si="1"/>
        <v>992.21131053166266</v>
      </c>
      <c r="L26" s="32">
        <f t="shared" si="2"/>
        <v>0</v>
      </c>
      <c r="M26" s="32">
        <f t="shared" si="3"/>
        <v>0</v>
      </c>
      <c r="N26" s="36"/>
      <c r="O26" s="36"/>
      <c r="P26" s="36"/>
      <c r="Q26" s="32">
        <f t="shared" si="4"/>
        <v>0</v>
      </c>
      <c r="R26" s="32">
        <f t="shared" si="5"/>
        <v>0</v>
      </c>
      <c r="S26" s="32">
        <f t="shared" si="6"/>
        <v>0</v>
      </c>
      <c r="T26" s="32">
        <f t="shared" si="7"/>
        <v>0</v>
      </c>
      <c r="U26" s="32">
        <f t="shared" si="8"/>
        <v>0</v>
      </c>
      <c r="V26" s="32">
        <f t="shared" si="9"/>
        <v>0</v>
      </c>
      <c r="W26" s="32">
        <f t="shared" si="10"/>
        <v>0</v>
      </c>
      <c r="X26" s="32">
        <f t="shared" si="11"/>
        <v>0</v>
      </c>
    </row>
    <row r="27" spans="3:24">
      <c r="C27" s="1">
        <v>7</v>
      </c>
      <c r="D27" s="1">
        <v>9</v>
      </c>
      <c r="E27" t="s">
        <v>32</v>
      </c>
      <c r="F27" s="1" t="s">
        <v>15</v>
      </c>
      <c r="G27" s="1" t="s">
        <v>24</v>
      </c>
      <c r="H27" s="1">
        <v>33</v>
      </c>
      <c r="I27" s="1">
        <v>29.3</v>
      </c>
      <c r="J27" s="25">
        <f t="shared" si="0"/>
        <v>0.55555555555555558</v>
      </c>
      <c r="K27" s="24">
        <f t="shared" si="1"/>
        <v>992.21131053166266</v>
      </c>
      <c r="L27" s="1">
        <f t="shared" si="2"/>
        <v>0</v>
      </c>
      <c r="M27" s="1">
        <f t="shared" si="3"/>
        <v>0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si="11"/>
        <v>1</v>
      </c>
    </row>
    <row r="28" spans="3:24">
      <c r="D28" s="1">
        <v>2</v>
      </c>
      <c r="E28" t="s">
        <v>35</v>
      </c>
      <c r="J28"/>
      <c r="K28"/>
      <c r="L28" s="1">
        <f t="shared" si="2"/>
        <v>0</v>
      </c>
      <c r="M28" s="1">
        <f t="shared" si="3"/>
        <v>0</v>
      </c>
      <c r="Q28" s="1">
        <f t="shared" si="4"/>
        <v>0</v>
      </c>
      <c r="R28" s="1">
        <f t="shared" si="5"/>
        <v>0</v>
      </c>
      <c r="S28" s="1">
        <f t="shared" si="6"/>
        <v>0</v>
      </c>
      <c r="T28" s="1">
        <f t="shared" si="7"/>
        <v>0</v>
      </c>
      <c r="U28" s="1">
        <f t="shared" si="8"/>
        <v>0</v>
      </c>
      <c r="V28" s="1">
        <f t="shared" si="9"/>
        <v>0</v>
      </c>
      <c r="W28" s="1">
        <f t="shared" si="10"/>
        <v>0</v>
      </c>
      <c r="X28" s="1">
        <f t="shared" si="11"/>
        <v>0</v>
      </c>
    </row>
    <row r="29" spans="3:24" s="33" customFormat="1">
      <c r="C29" s="32"/>
      <c r="D29" s="32">
        <v>11</v>
      </c>
      <c r="E29" s="33" t="s">
        <v>514</v>
      </c>
      <c r="F29" s="32" t="s">
        <v>15</v>
      </c>
      <c r="G29" s="32"/>
      <c r="H29" s="32">
        <v>32</v>
      </c>
      <c r="I29" s="32">
        <v>29.6</v>
      </c>
      <c r="J29" s="34">
        <f t="shared" si="0"/>
        <v>0</v>
      </c>
      <c r="K29" s="35">
        <f t="shared" si="1"/>
        <v>1002.3704707077549</v>
      </c>
      <c r="L29" s="32">
        <f t="shared" si="2"/>
        <v>0</v>
      </c>
      <c r="M29" s="32">
        <f t="shared" si="3"/>
        <v>0</v>
      </c>
      <c r="N29" s="36"/>
      <c r="O29" s="36"/>
      <c r="P29" s="36"/>
      <c r="Q29" s="32">
        <f t="shared" si="4"/>
        <v>0</v>
      </c>
      <c r="R29" s="32">
        <f t="shared" si="5"/>
        <v>0</v>
      </c>
      <c r="S29" s="32">
        <f t="shared" si="6"/>
        <v>0</v>
      </c>
      <c r="T29" s="32">
        <f t="shared" si="7"/>
        <v>0</v>
      </c>
      <c r="U29" s="32">
        <f t="shared" si="8"/>
        <v>0</v>
      </c>
      <c r="V29" s="32">
        <f t="shared" si="9"/>
        <v>0</v>
      </c>
      <c r="W29" s="32">
        <f t="shared" si="10"/>
        <v>0</v>
      </c>
      <c r="X29" s="32">
        <f t="shared" si="11"/>
        <v>0</v>
      </c>
    </row>
    <row r="30" spans="3:24">
      <c r="C30" s="1">
        <v>8</v>
      </c>
      <c r="D30" s="1">
        <v>9</v>
      </c>
      <c r="E30" t="s">
        <v>36</v>
      </c>
      <c r="F30" s="1" t="s">
        <v>12</v>
      </c>
      <c r="G30" s="1" t="s">
        <v>24</v>
      </c>
      <c r="H30" s="1">
        <v>37</v>
      </c>
      <c r="I30" s="1">
        <v>29.2</v>
      </c>
      <c r="J30" s="25">
        <f t="shared" si="0"/>
        <v>2.7777777777777777</v>
      </c>
      <c r="K30" s="24">
        <f t="shared" si="1"/>
        <v>988.82492380629867</v>
      </c>
      <c r="L30" s="1">
        <f t="shared" si="2"/>
        <v>1</v>
      </c>
      <c r="M30" s="1">
        <f t="shared" si="3"/>
        <v>0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0</v>
      </c>
      <c r="W30" s="1">
        <f t="shared" si="10"/>
        <v>0</v>
      </c>
      <c r="X30" s="1">
        <f t="shared" si="11"/>
        <v>1</v>
      </c>
    </row>
    <row r="31" spans="3:24">
      <c r="D31" s="1">
        <v>2</v>
      </c>
      <c r="E31" t="s">
        <v>37</v>
      </c>
      <c r="F31" s="1" t="s">
        <v>12</v>
      </c>
      <c r="G31" s="1" t="s">
        <v>24</v>
      </c>
      <c r="H31" s="1">
        <v>44</v>
      </c>
      <c r="I31" s="1">
        <v>29.1</v>
      </c>
      <c r="J31" s="25">
        <f t="shared" si="0"/>
        <v>6.6666666666666661</v>
      </c>
      <c r="K31" s="24">
        <f t="shared" si="1"/>
        <v>985.43853708093468</v>
      </c>
      <c r="L31" s="1">
        <f t="shared" si="2"/>
        <v>1</v>
      </c>
      <c r="M31" s="1">
        <f t="shared" si="3"/>
        <v>0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</v>
      </c>
      <c r="U31" s="1">
        <f t="shared" si="8"/>
        <v>0</v>
      </c>
      <c r="V31" s="1">
        <f t="shared" si="9"/>
        <v>0</v>
      </c>
      <c r="W31" s="1">
        <f t="shared" si="10"/>
        <v>0</v>
      </c>
      <c r="X31" s="1">
        <f t="shared" si="11"/>
        <v>1</v>
      </c>
    </row>
    <row r="32" spans="3:24" s="33" customFormat="1">
      <c r="C32" s="32"/>
      <c r="D32" s="32">
        <v>11</v>
      </c>
      <c r="E32" s="33" t="s">
        <v>38</v>
      </c>
      <c r="F32" s="32" t="s">
        <v>15</v>
      </c>
      <c r="G32" s="32"/>
      <c r="H32" s="32">
        <v>44</v>
      </c>
      <c r="I32" s="32">
        <v>28.9</v>
      </c>
      <c r="J32" s="34">
        <f t="shared" si="0"/>
        <v>6.6666666666666661</v>
      </c>
      <c r="K32" s="35">
        <f t="shared" si="1"/>
        <v>978.66576363020647</v>
      </c>
      <c r="L32" s="32">
        <f t="shared" si="2"/>
        <v>0</v>
      </c>
      <c r="M32" s="32">
        <f t="shared" si="3"/>
        <v>0</v>
      </c>
      <c r="N32" s="36">
        <v>1</v>
      </c>
      <c r="O32" s="36"/>
      <c r="P32" s="36"/>
      <c r="Q32" s="32">
        <f t="shared" si="4"/>
        <v>0</v>
      </c>
      <c r="R32" s="32">
        <f t="shared" si="5"/>
        <v>0</v>
      </c>
      <c r="S32" s="32">
        <f t="shared" si="6"/>
        <v>0</v>
      </c>
      <c r="T32" s="32">
        <f t="shared" si="7"/>
        <v>0</v>
      </c>
      <c r="U32" s="32">
        <f t="shared" si="8"/>
        <v>0</v>
      </c>
      <c r="V32" s="32">
        <f t="shared" si="9"/>
        <v>0</v>
      </c>
      <c r="W32" s="32">
        <f t="shared" si="10"/>
        <v>0</v>
      </c>
      <c r="X32" s="32">
        <f t="shared" si="11"/>
        <v>0</v>
      </c>
    </row>
    <row r="33" spans="3:24">
      <c r="C33" s="1">
        <v>9</v>
      </c>
      <c r="D33" s="1">
        <v>9</v>
      </c>
      <c r="E33" t="s">
        <v>39</v>
      </c>
      <c r="F33" s="1" t="s">
        <v>15</v>
      </c>
      <c r="H33" s="1">
        <v>42</v>
      </c>
      <c r="I33" s="1">
        <v>29.2</v>
      </c>
      <c r="J33" s="25">
        <f t="shared" si="0"/>
        <v>5.5555555555555554</v>
      </c>
      <c r="K33" s="24">
        <f t="shared" si="1"/>
        <v>988.82492380629867</v>
      </c>
      <c r="L33" s="1">
        <f t="shared" si="2"/>
        <v>0</v>
      </c>
      <c r="M33" s="1">
        <f t="shared" si="3"/>
        <v>0</v>
      </c>
      <c r="Q33" s="1">
        <f t="shared" si="4"/>
        <v>0</v>
      </c>
      <c r="R33" s="1">
        <f t="shared" si="5"/>
        <v>0</v>
      </c>
      <c r="S33" s="1">
        <f t="shared" si="6"/>
        <v>0</v>
      </c>
      <c r="T33" s="1">
        <f t="shared" si="7"/>
        <v>0</v>
      </c>
      <c r="U33" s="1">
        <f t="shared" si="8"/>
        <v>0</v>
      </c>
      <c r="V33" s="1">
        <f t="shared" si="9"/>
        <v>0</v>
      </c>
      <c r="W33" s="1">
        <f t="shared" si="10"/>
        <v>0</v>
      </c>
      <c r="X33" s="1">
        <f t="shared" si="11"/>
        <v>0</v>
      </c>
    </row>
    <row r="34" spans="3:24">
      <c r="D34" s="1">
        <v>2</v>
      </c>
      <c r="E34" t="s">
        <v>40</v>
      </c>
      <c r="J34"/>
      <c r="K34"/>
      <c r="L34" s="1">
        <f t="shared" si="2"/>
        <v>0</v>
      </c>
      <c r="M34" s="1">
        <f t="shared" si="3"/>
        <v>0</v>
      </c>
      <c r="Q34" s="1">
        <f t="shared" si="4"/>
        <v>0</v>
      </c>
      <c r="R34" s="1">
        <f t="shared" si="5"/>
        <v>0</v>
      </c>
      <c r="S34" s="1">
        <f t="shared" si="6"/>
        <v>0</v>
      </c>
      <c r="T34" s="1">
        <f t="shared" si="7"/>
        <v>0</v>
      </c>
      <c r="U34" s="1">
        <f t="shared" si="8"/>
        <v>0</v>
      </c>
      <c r="V34" s="1">
        <f t="shared" si="9"/>
        <v>0</v>
      </c>
      <c r="W34" s="1">
        <f t="shared" si="10"/>
        <v>0</v>
      </c>
      <c r="X34" s="1">
        <f t="shared" si="11"/>
        <v>0</v>
      </c>
    </row>
    <row r="35" spans="3:24" s="33" customFormat="1">
      <c r="C35" s="32"/>
      <c r="D35" s="32">
        <v>11</v>
      </c>
      <c r="E35" s="33" t="s">
        <v>41</v>
      </c>
      <c r="F35" s="32" t="s">
        <v>42</v>
      </c>
      <c r="G35" s="32"/>
      <c r="H35" s="32">
        <v>41</v>
      </c>
      <c r="I35" s="32">
        <v>29.1</v>
      </c>
      <c r="J35" s="34">
        <f t="shared" si="0"/>
        <v>5</v>
      </c>
      <c r="K35" s="35">
        <f t="shared" si="1"/>
        <v>985.43853708093468</v>
      </c>
      <c r="L35" s="32">
        <f t="shared" si="2"/>
        <v>0</v>
      </c>
      <c r="M35" s="32">
        <f t="shared" si="3"/>
        <v>0</v>
      </c>
      <c r="N35" s="36"/>
      <c r="O35" s="36"/>
      <c r="P35" s="36"/>
      <c r="Q35" s="32">
        <f t="shared" si="4"/>
        <v>0</v>
      </c>
      <c r="R35" s="32">
        <f t="shared" si="5"/>
        <v>0</v>
      </c>
      <c r="S35" s="32">
        <f t="shared" si="6"/>
        <v>0</v>
      </c>
      <c r="T35" s="32">
        <f t="shared" si="7"/>
        <v>0</v>
      </c>
      <c r="U35" s="32">
        <f t="shared" si="8"/>
        <v>0</v>
      </c>
      <c r="V35" s="32">
        <f t="shared" si="9"/>
        <v>0</v>
      </c>
      <c r="W35" s="32">
        <f t="shared" si="10"/>
        <v>0</v>
      </c>
      <c r="X35" s="32">
        <f t="shared" si="11"/>
        <v>0</v>
      </c>
    </row>
    <row r="36" spans="3:24">
      <c r="C36" s="1">
        <v>10</v>
      </c>
      <c r="D36" s="1">
        <v>9</v>
      </c>
      <c r="E36" t="s">
        <v>39</v>
      </c>
      <c r="F36" s="1" t="s">
        <v>15</v>
      </c>
      <c r="H36" s="1">
        <v>39</v>
      </c>
      <c r="I36" s="1">
        <v>29.3</v>
      </c>
      <c r="J36" s="25">
        <f t="shared" si="0"/>
        <v>3.8888888888888888</v>
      </c>
      <c r="K36" s="24">
        <f t="shared" si="1"/>
        <v>992.21131053166266</v>
      </c>
      <c r="L36" s="1">
        <f t="shared" si="2"/>
        <v>0</v>
      </c>
      <c r="M36" s="1">
        <f t="shared" si="3"/>
        <v>0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0</v>
      </c>
      <c r="U36" s="1">
        <f t="shared" si="8"/>
        <v>0</v>
      </c>
      <c r="V36" s="1">
        <f t="shared" si="9"/>
        <v>0</v>
      </c>
      <c r="W36" s="1">
        <f t="shared" si="10"/>
        <v>0</v>
      </c>
      <c r="X36" s="1">
        <f t="shared" si="11"/>
        <v>0</v>
      </c>
    </row>
    <row r="37" spans="3:24">
      <c r="D37" s="1">
        <v>2</v>
      </c>
      <c r="E37" t="s">
        <v>43</v>
      </c>
      <c r="F37" s="1" t="s">
        <v>15</v>
      </c>
      <c r="H37" s="1">
        <v>41</v>
      </c>
      <c r="I37" s="1">
        <v>29.1</v>
      </c>
      <c r="J37" s="25">
        <f t="shared" si="0"/>
        <v>5</v>
      </c>
      <c r="K37" s="24">
        <f t="shared" si="1"/>
        <v>985.43853708093468</v>
      </c>
      <c r="L37" s="1">
        <f t="shared" si="2"/>
        <v>0</v>
      </c>
      <c r="M37" s="1">
        <f t="shared" si="3"/>
        <v>0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1">
        <f t="shared" si="8"/>
        <v>0</v>
      </c>
      <c r="V37" s="1">
        <f t="shared" si="9"/>
        <v>0</v>
      </c>
      <c r="W37" s="1">
        <f t="shared" si="10"/>
        <v>0</v>
      </c>
      <c r="X37" s="1">
        <f t="shared" si="11"/>
        <v>0</v>
      </c>
    </row>
    <row r="38" spans="3:24" s="33" customFormat="1">
      <c r="C38" s="32"/>
      <c r="D38" s="32">
        <v>11</v>
      </c>
      <c r="E38" s="33" t="s">
        <v>44</v>
      </c>
      <c r="F38" s="32" t="s">
        <v>12</v>
      </c>
      <c r="G38" s="32"/>
      <c r="H38" s="32">
        <v>45</v>
      </c>
      <c r="I38" s="32">
        <v>28.9</v>
      </c>
      <c r="J38" s="34">
        <f t="shared" si="0"/>
        <v>7.2222222222222223</v>
      </c>
      <c r="K38" s="35">
        <f t="shared" si="1"/>
        <v>978.66576363020647</v>
      </c>
      <c r="L38" s="32">
        <f t="shared" si="2"/>
        <v>1</v>
      </c>
      <c r="M38" s="32">
        <f t="shared" si="3"/>
        <v>0</v>
      </c>
      <c r="N38" s="36">
        <v>1</v>
      </c>
      <c r="O38" s="36"/>
      <c r="P38" s="36"/>
      <c r="Q38" s="32">
        <f t="shared" si="4"/>
        <v>0</v>
      </c>
      <c r="R38" s="32">
        <f t="shared" si="5"/>
        <v>0</v>
      </c>
      <c r="S38" s="32">
        <f t="shared" si="6"/>
        <v>0</v>
      </c>
      <c r="T38" s="32">
        <f t="shared" si="7"/>
        <v>0</v>
      </c>
      <c r="U38" s="32">
        <f t="shared" si="8"/>
        <v>0</v>
      </c>
      <c r="V38" s="32">
        <f t="shared" si="9"/>
        <v>0</v>
      </c>
      <c r="W38" s="32">
        <f t="shared" si="10"/>
        <v>0</v>
      </c>
      <c r="X38" s="32">
        <f t="shared" si="11"/>
        <v>0</v>
      </c>
    </row>
    <row r="39" spans="3:24">
      <c r="C39" s="1">
        <v>11</v>
      </c>
      <c r="D39" s="1">
        <v>9</v>
      </c>
      <c r="E39" t="s">
        <v>45</v>
      </c>
      <c r="F39" s="1" t="s">
        <v>15</v>
      </c>
      <c r="H39" s="1">
        <v>40</v>
      </c>
      <c r="I39" s="1">
        <v>28.6</v>
      </c>
      <c r="J39" s="25">
        <f t="shared" si="0"/>
        <v>4.4444444444444446</v>
      </c>
      <c r="K39" s="24">
        <f t="shared" si="1"/>
        <v>968.5066034541145</v>
      </c>
      <c r="L39" s="1">
        <f t="shared" si="2"/>
        <v>0</v>
      </c>
      <c r="M39" s="1">
        <f t="shared" si="3"/>
        <v>0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0</v>
      </c>
      <c r="U39" s="1">
        <f t="shared" si="8"/>
        <v>0</v>
      </c>
      <c r="V39" s="1">
        <f t="shared" si="9"/>
        <v>0</v>
      </c>
      <c r="W39" s="1">
        <f t="shared" si="10"/>
        <v>0</v>
      </c>
      <c r="X39" s="1">
        <f t="shared" si="11"/>
        <v>0</v>
      </c>
    </row>
    <row r="40" spans="3:24">
      <c r="D40" s="1">
        <v>2</v>
      </c>
      <c r="E40" t="s">
        <v>46</v>
      </c>
      <c r="F40" s="1" t="s">
        <v>12</v>
      </c>
      <c r="H40" s="1">
        <v>41</v>
      </c>
      <c r="I40" s="1">
        <v>28.5</v>
      </c>
      <c r="J40" s="25">
        <f t="shared" si="0"/>
        <v>5</v>
      </c>
      <c r="K40" s="24">
        <f t="shared" si="1"/>
        <v>965.12021672875039</v>
      </c>
      <c r="L40" s="1">
        <f t="shared" si="2"/>
        <v>1</v>
      </c>
      <c r="M40" s="1">
        <f t="shared" si="3"/>
        <v>0</v>
      </c>
      <c r="N40" s="5">
        <v>1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0</v>
      </c>
      <c r="U40" s="1">
        <f t="shared" si="8"/>
        <v>0</v>
      </c>
      <c r="V40" s="1">
        <f t="shared" si="9"/>
        <v>0</v>
      </c>
      <c r="W40" s="1">
        <f t="shared" si="10"/>
        <v>0</v>
      </c>
      <c r="X40" s="1">
        <f t="shared" si="11"/>
        <v>0</v>
      </c>
    </row>
    <row r="41" spans="3:24" s="33" customFormat="1">
      <c r="C41" s="32"/>
      <c r="D41" s="32">
        <v>11</v>
      </c>
      <c r="E41" s="33" t="s">
        <v>47</v>
      </c>
      <c r="F41" s="32" t="s">
        <v>15</v>
      </c>
      <c r="G41" s="32"/>
      <c r="H41" s="32">
        <v>39</v>
      </c>
      <c r="I41" s="32">
        <v>28.75</v>
      </c>
      <c r="J41" s="34">
        <f t="shared" si="0"/>
        <v>3.8888888888888888</v>
      </c>
      <c r="K41" s="35">
        <f t="shared" si="1"/>
        <v>973.58618354216048</v>
      </c>
      <c r="L41" s="32">
        <f t="shared" si="2"/>
        <v>0</v>
      </c>
      <c r="M41" s="32">
        <f t="shared" si="3"/>
        <v>0</v>
      </c>
      <c r="N41" s="36"/>
      <c r="O41" s="36"/>
      <c r="P41" s="36"/>
      <c r="Q41" s="32">
        <f t="shared" si="4"/>
        <v>0</v>
      </c>
      <c r="R41" s="32">
        <f t="shared" si="5"/>
        <v>0</v>
      </c>
      <c r="S41" s="32">
        <f t="shared" si="6"/>
        <v>0</v>
      </c>
      <c r="T41" s="32">
        <f t="shared" si="7"/>
        <v>0</v>
      </c>
      <c r="U41" s="32">
        <f t="shared" si="8"/>
        <v>0</v>
      </c>
      <c r="V41" s="32">
        <f t="shared" si="9"/>
        <v>0</v>
      </c>
      <c r="W41" s="32">
        <f t="shared" si="10"/>
        <v>0</v>
      </c>
      <c r="X41" s="32">
        <f t="shared" si="11"/>
        <v>0</v>
      </c>
    </row>
    <row r="42" spans="3:24">
      <c r="C42" s="1">
        <v>12</v>
      </c>
      <c r="D42" s="1">
        <v>9</v>
      </c>
      <c r="E42" t="s">
        <v>48</v>
      </c>
      <c r="F42" s="1" t="s">
        <v>15</v>
      </c>
      <c r="H42" s="1">
        <v>39</v>
      </c>
      <c r="I42" s="1">
        <v>29</v>
      </c>
      <c r="J42" s="25">
        <f t="shared" si="0"/>
        <v>3.8888888888888888</v>
      </c>
      <c r="K42" s="24">
        <f t="shared" si="1"/>
        <v>982.05215035557057</v>
      </c>
      <c r="L42" s="1">
        <f t="shared" si="2"/>
        <v>0</v>
      </c>
      <c r="M42" s="1">
        <f t="shared" si="3"/>
        <v>0</v>
      </c>
      <c r="Q42" s="1">
        <f t="shared" si="4"/>
        <v>0</v>
      </c>
      <c r="R42" s="1">
        <f t="shared" si="5"/>
        <v>0</v>
      </c>
      <c r="S42" s="1">
        <f t="shared" si="6"/>
        <v>0</v>
      </c>
      <c r="T42" s="1">
        <f t="shared" si="7"/>
        <v>0</v>
      </c>
      <c r="U42" s="1">
        <f t="shared" si="8"/>
        <v>0</v>
      </c>
      <c r="V42" s="1">
        <f t="shared" si="9"/>
        <v>0</v>
      </c>
      <c r="W42" s="1">
        <f t="shared" si="10"/>
        <v>0</v>
      </c>
      <c r="X42" s="1">
        <f t="shared" si="11"/>
        <v>0</v>
      </c>
    </row>
    <row r="43" spans="3:24">
      <c r="D43" s="1">
        <v>2</v>
      </c>
      <c r="E43" s="4" t="s">
        <v>49</v>
      </c>
      <c r="F43" s="1" t="s">
        <v>15</v>
      </c>
      <c r="H43" s="1">
        <v>40</v>
      </c>
      <c r="I43" s="1">
        <v>29.1</v>
      </c>
      <c r="J43" s="25">
        <f t="shared" si="0"/>
        <v>4.4444444444444446</v>
      </c>
      <c r="K43" s="24">
        <f t="shared" si="1"/>
        <v>985.43853708093468</v>
      </c>
      <c r="L43" s="1">
        <f t="shared" si="2"/>
        <v>0</v>
      </c>
      <c r="M43" s="1">
        <f t="shared" si="3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0</v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0</v>
      </c>
    </row>
    <row r="44" spans="3:24" s="33" customFormat="1">
      <c r="C44" s="32"/>
      <c r="D44" s="32">
        <v>11</v>
      </c>
      <c r="E44" s="33" t="s">
        <v>50</v>
      </c>
      <c r="F44" s="32" t="s">
        <v>15</v>
      </c>
      <c r="G44" s="32"/>
      <c r="H44" s="32">
        <v>37</v>
      </c>
      <c r="I44" s="32">
        <v>28.65</v>
      </c>
      <c r="J44" s="34">
        <f t="shared" si="0"/>
        <v>2.7777777777777777</v>
      </c>
      <c r="K44" s="35">
        <f t="shared" si="1"/>
        <v>970.19979681679638</v>
      </c>
      <c r="L44" s="32">
        <f t="shared" si="2"/>
        <v>0</v>
      </c>
      <c r="M44" s="32">
        <f t="shared" si="3"/>
        <v>0</v>
      </c>
      <c r="N44" s="36"/>
      <c r="O44" s="36"/>
      <c r="P44" s="36"/>
      <c r="Q44" s="32">
        <f t="shared" si="4"/>
        <v>0</v>
      </c>
      <c r="R44" s="32">
        <f t="shared" si="5"/>
        <v>0</v>
      </c>
      <c r="S44" s="32">
        <f t="shared" si="6"/>
        <v>0</v>
      </c>
      <c r="T44" s="32">
        <f t="shared" si="7"/>
        <v>0</v>
      </c>
      <c r="U44" s="32">
        <f t="shared" si="8"/>
        <v>0</v>
      </c>
      <c r="V44" s="32">
        <f t="shared" si="9"/>
        <v>0</v>
      </c>
      <c r="W44" s="32">
        <f t="shared" si="10"/>
        <v>0</v>
      </c>
      <c r="X44" s="32">
        <f t="shared" si="11"/>
        <v>0</v>
      </c>
    </row>
    <row r="45" spans="3:24">
      <c r="C45" s="1">
        <v>13</v>
      </c>
      <c r="D45" s="1">
        <v>9</v>
      </c>
      <c r="E45" t="s">
        <v>48</v>
      </c>
      <c r="F45" s="1" t="s">
        <v>15</v>
      </c>
      <c r="H45" s="1">
        <v>35</v>
      </c>
      <c r="I45" s="1">
        <v>28.6</v>
      </c>
      <c r="J45" s="25">
        <f t="shared" si="0"/>
        <v>1.6666666666666665</v>
      </c>
      <c r="K45" s="24">
        <f t="shared" si="1"/>
        <v>968.5066034541145</v>
      </c>
      <c r="L45" s="1">
        <f t="shared" si="2"/>
        <v>0</v>
      </c>
      <c r="M45" s="1">
        <f t="shared" si="3"/>
        <v>0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1">
        <f t="shared" si="8"/>
        <v>0</v>
      </c>
      <c r="V45" s="1">
        <f t="shared" si="9"/>
        <v>0</v>
      </c>
      <c r="W45" s="1">
        <f t="shared" si="10"/>
        <v>0</v>
      </c>
      <c r="X45" s="1">
        <f t="shared" si="11"/>
        <v>0</v>
      </c>
    </row>
    <row r="46" spans="3:24">
      <c r="D46" s="1">
        <v>2</v>
      </c>
      <c r="E46" t="s">
        <v>51</v>
      </c>
      <c r="F46" s="1" t="s">
        <v>15</v>
      </c>
      <c r="H46" s="1">
        <v>35</v>
      </c>
      <c r="I46" s="1">
        <v>28.6</v>
      </c>
      <c r="J46" s="25">
        <f t="shared" si="0"/>
        <v>1.6666666666666665</v>
      </c>
      <c r="K46" s="24">
        <f t="shared" si="1"/>
        <v>968.5066034541145</v>
      </c>
      <c r="L46" s="1">
        <f t="shared" si="2"/>
        <v>0</v>
      </c>
      <c r="M46" s="1">
        <f t="shared" si="3"/>
        <v>0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1">
        <f t="shared" si="8"/>
        <v>0</v>
      </c>
      <c r="V46" s="1">
        <f t="shared" si="9"/>
        <v>0</v>
      </c>
      <c r="W46" s="1">
        <f t="shared" si="10"/>
        <v>0</v>
      </c>
      <c r="X46" s="1">
        <f t="shared" si="11"/>
        <v>0</v>
      </c>
    </row>
    <row r="47" spans="3:24" s="33" customFormat="1">
      <c r="C47" s="32"/>
      <c r="D47" s="32">
        <v>11</v>
      </c>
      <c r="E47" s="33" t="s">
        <v>52</v>
      </c>
      <c r="F47" s="32" t="s">
        <v>15</v>
      </c>
      <c r="G47" s="32"/>
      <c r="H47" s="32">
        <v>34</v>
      </c>
      <c r="I47" s="32">
        <v>28.75</v>
      </c>
      <c r="J47" s="34">
        <f t="shared" si="0"/>
        <v>1.1111111111111112</v>
      </c>
      <c r="K47" s="35">
        <f t="shared" si="1"/>
        <v>973.58618354216048</v>
      </c>
      <c r="L47" s="32">
        <f t="shared" si="2"/>
        <v>0</v>
      </c>
      <c r="M47" s="32">
        <f t="shared" si="3"/>
        <v>0</v>
      </c>
      <c r="N47" s="36"/>
      <c r="O47" s="36"/>
      <c r="P47" s="36"/>
      <c r="Q47" s="32">
        <f t="shared" si="4"/>
        <v>0</v>
      </c>
      <c r="R47" s="32">
        <f t="shared" si="5"/>
        <v>0</v>
      </c>
      <c r="S47" s="32">
        <f t="shared" si="6"/>
        <v>0</v>
      </c>
      <c r="T47" s="32">
        <f t="shared" si="7"/>
        <v>0</v>
      </c>
      <c r="U47" s="32">
        <f t="shared" si="8"/>
        <v>0</v>
      </c>
      <c r="V47" s="32">
        <f t="shared" si="9"/>
        <v>0</v>
      </c>
      <c r="W47" s="32">
        <f t="shared" si="10"/>
        <v>0</v>
      </c>
      <c r="X47" s="32">
        <f t="shared" si="11"/>
        <v>0</v>
      </c>
    </row>
    <row r="48" spans="3:24">
      <c r="C48" s="1">
        <v>14</v>
      </c>
      <c r="D48" s="1">
        <v>9</v>
      </c>
      <c r="E48" t="s">
        <v>53</v>
      </c>
      <c r="F48" s="1" t="s">
        <v>15</v>
      </c>
      <c r="G48" s="1" t="s">
        <v>27</v>
      </c>
      <c r="H48" s="1">
        <v>30</v>
      </c>
      <c r="I48" s="1">
        <v>29.1</v>
      </c>
      <c r="J48" s="48">
        <f t="shared" si="0"/>
        <v>-1.1111111111111112</v>
      </c>
      <c r="K48" s="24">
        <f t="shared" si="1"/>
        <v>985.43853708093468</v>
      </c>
      <c r="L48" s="1">
        <f t="shared" si="2"/>
        <v>0</v>
      </c>
      <c r="M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1">
        <f t="shared" si="8"/>
        <v>0</v>
      </c>
      <c r="V48" s="1">
        <f t="shared" si="9"/>
        <v>0</v>
      </c>
      <c r="W48" s="1">
        <f t="shared" si="10"/>
        <v>1</v>
      </c>
      <c r="X48" s="1">
        <f t="shared" si="11"/>
        <v>0</v>
      </c>
    </row>
    <row r="49" spans="3:24">
      <c r="D49" s="1">
        <v>2</v>
      </c>
      <c r="E49" t="s">
        <v>54</v>
      </c>
      <c r="F49" s="1" t="s">
        <v>15</v>
      </c>
      <c r="G49" s="1" t="s">
        <v>27</v>
      </c>
      <c r="H49" s="1">
        <v>35</v>
      </c>
      <c r="I49" s="1">
        <v>29.2</v>
      </c>
      <c r="J49" s="25">
        <f t="shared" si="0"/>
        <v>1.6666666666666665</v>
      </c>
      <c r="K49" s="24">
        <f t="shared" si="1"/>
        <v>988.82492380629867</v>
      </c>
      <c r="L49" s="1">
        <f t="shared" si="2"/>
        <v>0</v>
      </c>
      <c r="M49" s="1">
        <f t="shared" si="3"/>
        <v>0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1">
        <f t="shared" si="8"/>
        <v>0</v>
      </c>
      <c r="V49" s="1">
        <f t="shared" si="9"/>
        <v>0</v>
      </c>
      <c r="W49" s="1">
        <f t="shared" si="10"/>
        <v>1</v>
      </c>
      <c r="X49" s="1">
        <f t="shared" si="11"/>
        <v>0</v>
      </c>
    </row>
    <row r="50" spans="3:24" s="33" customFormat="1">
      <c r="C50" s="32"/>
      <c r="D50" s="32">
        <v>11</v>
      </c>
      <c r="E50" s="33" t="s">
        <v>55</v>
      </c>
      <c r="F50" s="32" t="s">
        <v>15</v>
      </c>
      <c r="G50" s="32"/>
      <c r="H50" s="32">
        <v>29</v>
      </c>
      <c r="I50" s="32">
        <v>29.25</v>
      </c>
      <c r="J50" s="49">
        <f t="shared" si="0"/>
        <v>-1.6666666666666665</v>
      </c>
      <c r="K50" s="35">
        <f t="shared" si="1"/>
        <v>990.51811716898067</v>
      </c>
      <c r="L50" s="32">
        <f t="shared" si="2"/>
        <v>0</v>
      </c>
      <c r="M50" s="32">
        <f t="shared" si="3"/>
        <v>0</v>
      </c>
      <c r="N50" s="36"/>
      <c r="O50" s="36"/>
      <c r="P50" s="36">
        <v>1</v>
      </c>
      <c r="Q50" s="32">
        <f t="shared" si="4"/>
        <v>0</v>
      </c>
      <c r="R50" s="32">
        <f t="shared" si="5"/>
        <v>0</v>
      </c>
      <c r="S50" s="32">
        <f t="shared" si="6"/>
        <v>0</v>
      </c>
      <c r="T50" s="32">
        <f t="shared" si="7"/>
        <v>0</v>
      </c>
      <c r="U50" s="32">
        <f t="shared" si="8"/>
        <v>0</v>
      </c>
      <c r="V50" s="32">
        <f t="shared" si="9"/>
        <v>0</v>
      </c>
      <c r="W50" s="32">
        <f t="shared" si="10"/>
        <v>0</v>
      </c>
      <c r="X50" s="32">
        <f t="shared" si="11"/>
        <v>0</v>
      </c>
    </row>
    <row r="51" spans="3:24">
      <c r="C51" s="1">
        <v>15</v>
      </c>
      <c r="D51" s="1">
        <v>9</v>
      </c>
      <c r="E51" t="s">
        <v>29</v>
      </c>
      <c r="F51" s="1" t="s">
        <v>15</v>
      </c>
      <c r="G51" s="1" t="s">
        <v>56</v>
      </c>
      <c r="H51" s="1">
        <v>32</v>
      </c>
      <c r="I51" s="1">
        <v>29.1</v>
      </c>
      <c r="J51" s="25">
        <f t="shared" si="0"/>
        <v>0</v>
      </c>
      <c r="K51" s="24">
        <f t="shared" si="1"/>
        <v>985.43853708093468</v>
      </c>
      <c r="L51" s="1">
        <f t="shared" si="2"/>
        <v>0</v>
      </c>
      <c r="M51" s="1">
        <f t="shared" si="3"/>
        <v>0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1</v>
      </c>
      <c r="U51" s="1">
        <f t="shared" si="8"/>
        <v>0</v>
      </c>
      <c r="V51" s="1">
        <f t="shared" si="9"/>
        <v>0</v>
      </c>
      <c r="W51" s="1">
        <f t="shared" si="10"/>
        <v>0</v>
      </c>
      <c r="X51" s="1">
        <f t="shared" si="11"/>
        <v>0</v>
      </c>
    </row>
    <row r="52" spans="3:24">
      <c r="D52" s="1">
        <v>2</v>
      </c>
      <c r="E52" t="s">
        <v>57</v>
      </c>
      <c r="F52" s="1" t="s">
        <v>13</v>
      </c>
      <c r="G52" s="1" t="s">
        <v>56</v>
      </c>
      <c r="H52" s="1">
        <v>31.5</v>
      </c>
      <c r="I52" s="1">
        <v>29</v>
      </c>
      <c r="J52" s="48">
        <f t="shared" si="0"/>
        <v>-0.27777777777777779</v>
      </c>
      <c r="K52" s="24">
        <f t="shared" si="1"/>
        <v>982.05215035557057</v>
      </c>
      <c r="L52" s="1">
        <f t="shared" si="2"/>
        <v>0</v>
      </c>
      <c r="M52" s="1">
        <f t="shared" si="3"/>
        <v>1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1</v>
      </c>
      <c r="U52" s="1">
        <f t="shared" si="8"/>
        <v>0</v>
      </c>
      <c r="V52" s="1">
        <f t="shared" si="9"/>
        <v>0</v>
      </c>
      <c r="W52" s="1">
        <f t="shared" si="10"/>
        <v>0</v>
      </c>
      <c r="X52" s="1">
        <f t="shared" si="11"/>
        <v>0</v>
      </c>
    </row>
    <row r="53" spans="3:24" s="33" customFormat="1">
      <c r="C53" s="32"/>
      <c r="D53" s="32">
        <v>11</v>
      </c>
      <c r="E53" s="33" t="s">
        <v>58</v>
      </c>
      <c r="F53" s="32" t="s">
        <v>12</v>
      </c>
      <c r="G53" s="32"/>
      <c r="H53" s="32">
        <v>35</v>
      </c>
      <c r="I53" s="32">
        <v>29</v>
      </c>
      <c r="J53" s="34">
        <f t="shared" si="0"/>
        <v>1.6666666666666665</v>
      </c>
      <c r="K53" s="35">
        <f t="shared" si="1"/>
        <v>982.05215035557057</v>
      </c>
      <c r="L53" s="32">
        <f t="shared" si="2"/>
        <v>1</v>
      </c>
      <c r="M53" s="32">
        <f t="shared" si="3"/>
        <v>0</v>
      </c>
      <c r="N53" s="36">
        <v>1</v>
      </c>
      <c r="O53" s="36">
        <v>1</v>
      </c>
      <c r="P53" s="36">
        <v>1</v>
      </c>
      <c r="Q53" s="32">
        <f t="shared" si="4"/>
        <v>0</v>
      </c>
      <c r="R53" s="32">
        <f t="shared" si="5"/>
        <v>0</v>
      </c>
      <c r="S53" s="32">
        <f t="shared" si="6"/>
        <v>0</v>
      </c>
      <c r="T53" s="32">
        <f t="shared" si="7"/>
        <v>0</v>
      </c>
      <c r="U53" s="32">
        <f t="shared" si="8"/>
        <v>0</v>
      </c>
      <c r="V53" s="32">
        <f t="shared" si="9"/>
        <v>0</v>
      </c>
      <c r="W53" s="32">
        <f t="shared" si="10"/>
        <v>0</v>
      </c>
      <c r="X53" s="32">
        <f t="shared" si="11"/>
        <v>0</v>
      </c>
    </row>
    <row r="54" spans="3:24">
      <c r="C54" s="1">
        <v>16</v>
      </c>
      <c r="D54" s="1">
        <v>9</v>
      </c>
      <c r="E54" t="s">
        <v>32</v>
      </c>
      <c r="F54" s="1" t="s">
        <v>15</v>
      </c>
      <c r="G54" s="1" t="s">
        <v>24</v>
      </c>
      <c r="H54" s="1">
        <v>36</v>
      </c>
      <c r="I54" s="1">
        <v>29.2</v>
      </c>
      <c r="J54" s="25">
        <f t="shared" si="0"/>
        <v>2.2222222222222223</v>
      </c>
      <c r="K54" s="24">
        <f t="shared" si="1"/>
        <v>988.82492380629867</v>
      </c>
      <c r="L54" s="1">
        <f t="shared" si="2"/>
        <v>0</v>
      </c>
      <c r="M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0</v>
      </c>
      <c r="W54" s="1">
        <f t="shared" si="10"/>
        <v>0</v>
      </c>
      <c r="X54" s="1">
        <f t="shared" si="11"/>
        <v>1</v>
      </c>
    </row>
    <row r="55" spans="3:24">
      <c r="D55" s="1">
        <v>2</v>
      </c>
      <c r="E55" t="s">
        <v>59</v>
      </c>
      <c r="F55" s="1" t="s">
        <v>15</v>
      </c>
      <c r="G55" s="1" t="s">
        <v>24</v>
      </c>
      <c r="H55" s="1">
        <v>37</v>
      </c>
      <c r="I55" s="1">
        <v>29.25</v>
      </c>
      <c r="J55" s="25">
        <f t="shared" si="0"/>
        <v>2.7777777777777777</v>
      </c>
      <c r="K55" s="24">
        <f t="shared" si="1"/>
        <v>990.51811716898067</v>
      </c>
      <c r="L55" s="1">
        <f t="shared" si="2"/>
        <v>0</v>
      </c>
      <c r="M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0</v>
      </c>
      <c r="W55" s="1">
        <f t="shared" si="10"/>
        <v>0</v>
      </c>
      <c r="X55" s="1">
        <f t="shared" si="11"/>
        <v>1</v>
      </c>
    </row>
    <row r="56" spans="3:24" s="33" customFormat="1">
      <c r="C56" s="32"/>
      <c r="D56" s="32">
        <v>11</v>
      </c>
      <c r="E56" s="37" t="s">
        <v>60</v>
      </c>
      <c r="F56" s="32" t="s">
        <v>15</v>
      </c>
      <c r="G56" s="32"/>
      <c r="H56" s="32">
        <v>35</v>
      </c>
      <c r="I56" s="32">
        <v>29.15</v>
      </c>
      <c r="J56" s="34">
        <f t="shared" si="0"/>
        <v>1.6666666666666665</v>
      </c>
      <c r="K56" s="35">
        <f t="shared" si="1"/>
        <v>987.13173044361656</v>
      </c>
      <c r="L56" s="32">
        <v>1</v>
      </c>
      <c r="M56" s="32">
        <f t="shared" si="3"/>
        <v>0</v>
      </c>
      <c r="N56" s="36">
        <v>1</v>
      </c>
      <c r="O56" s="36"/>
      <c r="P56" s="36"/>
      <c r="Q56" s="32">
        <f t="shared" si="4"/>
        <v>0</v>
      </c>
      <c r="R56" s="32">
        <f t="shared" si="5"/>
        <v>0</v>
      </c>
      <c r="S56" s="32">
        <f t="shared" si="6"/>
        <v>0</v>
      </c>
      <c r="T56" s="32">
        <f t="shared" si="7"/>
        <v>0</v>
      </c>
      <c r="U56" s="32">
        <f t="shared" si="8"/>
        <v>0</v>
      </c>
      <c r="V56" s="32">
        <f t="shared" si="9"/>
        <v>0</v>
      </c>
      <c r="W56" s="32">
        <f t="shared" si="10"/>
        <v>0</v>
      </c>
      <c r="X56" s="32">
        <f t="shared" si="11"/>
        <v>0</v>
      </c>
    </row>
    <row r="57" spans="3:24">
      <c r="C57" s="1">
        <v>17</v>
      </c>
      <c r="D57" s="1">
        <v>9</v>
      </c>
      <c r="E57" t="s">
        <v>649</v>
      </c>
      <c r="F57" s="1" t="s">
        <v>13</v>
      </c>
      <c r="G57" s="1" t="s">
        <v>24</v>
      </c>
      <c r="H57" s="1">
        <v>35</v>
      </c>
      <c r="I57" s="1">
        <v>28.8</v>
      </c>
      <c r="J57" s="25">
        <f t="shared" si="0"/>
        <v>1.6666666666666665</v>
      </c>
      <c r="K57" s="24">
        <f t="shared" si="1"/>
        <v>975.27937690484248</v>
      </c>
      <c r="L57" s="1">
        <f t="shared" si="2"/>
        <v>0</v>
      </c>
      <c r="M57" s="1">
        <f t="shared" si="3"/>
        <v>1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0</v>
      </c>
      <c r="W57" s="1">
        <f t="shared" si="10"/>
        <v>0</v>
      </c>
      <c r="X57" s="1">
        <f t="shared" si="11"/>
        <v>1</v>
      </c>
    </row>
    <row r="58" spans="3:24">
      <c r="D58" s="1">
        <v>2</v>
      </c>
      <c r="E58" t="s">
        <v>61</v>
      </c>
      <c r="F58" s="1" t="s">
        <v>13</v>
      </c>
      <c r="H58" s="1">
        <v>34</v>
      </c>
      <c r="I58" s="1">
        <v>28.7</v>
      </c>
      <c r="J58" s="25">
        <f t="shared" si="0"/>
        <v>1.1111111111111112</v>
      </c>
      <c r="K58" s="24">
        <f t="shared" si="1"/>
        <v>971.89299017947849</v>
      </c>
      <c r="L58" s="1">
        <f t="shared" si="2"/>
        <v>0</v>
      </c>
      <c r="M58" s="1">
        <f t="shared" si="3"/>
        <v>1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0</v>
      </c>
      <c r="U58" s="1">
        <f t="shared" si="8"/>
        <v>0</v>
      </c>
      <c r="V58" s="1">
        <f t="shared" si="9"/>
        <v>0</v>
      </c>
      <c r="W58" s="1">
        <f t="shared" si="10"/>
        <v>0</v>
      </c>
      <c r="X58" s="1">
        <f t="shared" si="11"/>
        <v>0</v>
      </c>
    </row>
    <row r="59" spans="3:24" s="33" customFormat="1">
      <c r="C59" s="32"/>
      <c r="D59" s="32">
        <v>11</v>
      </c>
      <c r="E59" s="37" t="s">
        <v>62</v>
      </c>
      <c r="F59" s="32" t="s">
        <v>15</v>
      </c>
      <c r="G59" s="32"/>
      <c r="H59" s="32">
        <v>34</v>
      </c>
      <c r="I59" s="32">
        <v>29.2</v>
      </c>
      <c r="J59" s="34">
        <f t="shared" si="0"/>
        <v>1.1111111111111112</v>
      </c>
      <c r="K59" s="35">
        <f t="shared" si="1"/>
        <v>988.82492380629867</v>
      </c>
      <c r="L59" s="32">
        <v>1</v>
      </c>
      <c r="M59" s="32">
        <f t="shared" si="3"/>
        <v>0</v>
      </c>
      <c r="N59" s="36">
        <v>1</v>
      </c>
      <c r="O59" s="36">
        <v>1</v>
      </c>
      <c r="P59" s="36"/>
      <c r="Q59" s="32">
        <f t="shared" si="4"/>
        <v>0</v>
      </c>
      <c r="R59" s="32">
        <f t="shared" si="5"/>
        <v>0</v>
      </c>
      <c r="S59" s="32">
        <f t="shared" si="6"/>
        <v>0</v>
      </c>
      <c r="T59" s="32">
        <f t="shared" si="7"/>
        <v>0</v>
      </c>
      <c r="U59" s="32">
        <f t="shared" si="8"/>
        <v>0</v>
      </c>
      <c r="V59" s="32">
        <f t="shared" si="9"/>
        <v>0</v>
      </c>
      <c r="W59" s="32">
        <f t="shared" si="10"/>
        <v>0</v>
      </c>
      <c r="X59" s="32">
        <f t="shared" si="11"/>
        <v>0</v>
      </c>
    </row>
    <row r="60" spans="3:24">
      <c r="C60" s="1">
        <v>18</v>
      </c>
      <c r="D60" s="1">
        <v>9</v>
      </c>
      <c r="E60" t="s">
        <v>63</v>
      </c>
      <c r="F60" s="1" t="s">
        <v>15</v>
      </c>
      <c r="G60" s="1" t="s">
        <v>24</v>
      </c>
      <c r="H60" s="1">
        <v>33</v>
      </c>
      <c r="I60" s="1">
        <v>29.4</v>
      </c>
      <c r="J60" s="25">
        <f t="shared" si="0"/>
        <v>0.55555555555555558</v>
      </c>
      <c r="K60" s="24">
        <f t="shared" si="1"/>
        <v>995.59769725702665</v>
      </c>
      <c r="L60" s="1">
        <f t="shared" si="2"/>
        <v>0</v>
      </c>
      <c r="M60" s="1">
        <f t="shared" si="3"/>
        <v>0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0</v>
      </c>
      <c r="U60" s="1">
        <f t="shared" si="8"/>
        <v>0</v>
      </c>
      <c r="V60" s="1">
        <f t="shared" si="9"/>
        <v>0</v>
      </c>
      <c r="W60" s="1">
        <f t="shared" si="10"/>
        <v>0</v>
      </c>
      <c r="X60" s="1">
        <f t="shared" si="11"/>
        <v>1</v>
      </c>
    </row>
    <row r="61" spans="3:24">
      <c r="D61" s="1">
        <v>2</v>
      </c>
      <c r="E61" t="s">
        <v>64</v>
      </c>
      <c r="F61" s="1" t="s">
        <v>15</v>
      </c>
      <c r="G61" s="1" t="s">
        <v>27</v>
      </c>
      <c r="H61" s="1">
        <v>37</v>
      </c>
      <c r="I61" s="1">
        <v>29.225000000000001</v>
      </c>
      <c r="J61" s="25">
        <f t="shared" si="0"/>
        <v>2.7777777777777777</v>
      </c>
      <c r="K61" s="24">
        <f t="shared" si="1"/>
        <v>989.67152048763967</v>
      </c>
      <c r="L61" s="1">
        <f t="shared" si="2"/>
        <v>0</v>
      </c>
      <c r="M61" s="1">
        <f t="shared" si="3"/>
        <v>0</v>
      </c>
      <c r="Q61" s="1">
        <f t="shared" si="4"/>
        <v>0</v>
      </c>
      <c r="R61" s="1">
        <f t="shared" si="5"/>
        <v>0</v>
      </c>
      <c r="S61" s="1">
        <f t="shared" si="6"/>
        <v>0</v>
      </c>
      <c r="T61" s="1">
        <f t="shared" si="7"/>
        <v>0</v>
      </c>
      <c r="U61" s="1">
        <f t="shared" si="8"/>
        <v>0</v>
      </c>
      <c r="V61" s="1">
        <f t="shared" si="9"/>
        <v>0</v>
      </c>
      <c r="W61" s="1">
        <f t="shared" si="10"/>
        <v>1</v>
      </c>
      <c r="X61" s="1">
        <f t="shared" si="11"/>
        <v>0</v>
      </c>
    </row>
    <row r="62" spans="3:24" s="33" customFormat="1">
      <c r="C62" s="32"/>
      <c r="D62" s="32">
        <v>11</v>
      </c>
      <c r="E62" s="33" t="s">
        <v>65</v>
      </c>
      <c r="F62" s="32" t="s">
        <v>15</v>
      </c>
      <c r="G62" s="32"/>
      <c r="H62" s="32">
        <v>32</v>
      </c>
      <c r="I62" s="32">
        <v>29.4</v>
      </c>
      <c r="J62" s="34">
        <f t="shared" si="0"/>
        <v>0</v>
      </c>
      <c r="K62" s="35">
        <f t="shared" si="1"/>
        <v>995.59769725702665</v>
      </c>
      <c r="L62" s="32">
        <f t="shared" si="2"/>
        <v>0</v>
      </c>
      <c r="M62" s="32">
        <f t="shared" si="3"/>
        <v>0</v>
      </c>
      <c r="N62" s="36"/>
      <c r="O62" s="36"/>
      <c r="P62" s="36"/>
      <c r="Q62" s="32">
        <f t="shared" si="4"/>
        <v>0</v>
      </c>
      <c r="R62" s="32">
        <f t="shared" si="5"/>
        <v>0</v>
      </c>
      <c r="S62" s="32">
        <f t="shared" si="6"/>
        <v>0</v>
      </c>
      <c r="T62" s="32">
        <f t="shared" si="7"/>
        <v>0</v>
      </c>
      <c r="U62" s="32">
        <f t="shared" si="8"/>
        <v>0</v>
      </c>
      <c r="V62" s="32">
        <f t="shared" si="9"/>
        <v>0</v>
      </c>
      <c r="W62" s="32">
        <f t="shared" si="10"/>
        <v>0</v>
      </c>
      <c r="X62" s="32">
        <f t="shared" si="11"/>
        <v>0</v>
      </c>
    </row>
    <row r="63" spans="3:24">
      <c r="C63" s="1">
        <v>19</v>
      </c>
      <c r="D63" s="1">
        <v>9</v>
      </c>
      <c r="E63" t="s">
        <v>66</v>
      </c>
      <c r="F63" s="1" t="s">
        <v>15</v>
      </c>
      <c r="G63" s="1" t="s">
        <v>27</v>
      </c>
      <c r="H63" s="1">
        <v>30</v>
      </c>
      <c r="I63" s="1">
        <v>29.4</v>
      </c>
      <c r="J63" s="48">
        <f t="shared" si="0"/>
        <v>-1.1111111111111112</v>
      </c>
      <c r="K63" s="24">
        <f t="shared" si="1"/>
        <v>995.59769725702665</v>
      </c>
      <c r="L63" s="1">
        <f t="shared" si="2"/>
        <v>0</v>
      </c>
      <c r="M63" s="1">
        <f t="shared" si="3"/>
        <v>0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0</v>
      </c>
      <c r="W63" s="1">
        <f t="shared" si="10"/>
        <v>1</v>
      </c>
      <c r="X63" s="1">
        <f t="shared" si="11"/>
        <v>0</v>
      </c>
    </row>
    <row r="64" spans="3:24">
      <c r="D64" s="1">
        <v>2</v>
      </c>
      <c r="E64" t="s">
        <v>67</v>
      </c>
      <c r="F64" s="1" t="s">
        <v>15</v>
      </c>
      <c r="G64" s="1" t="s">
        <v>16</v>
      </c>
      <c r="H64" s="1">
        <v>32</v>
      </c>
      <c r="I64" s="1">
        <v>29.4</v>
      </c>
      <c r="J64" s="25">
        <f t="shared" si="0"/>
        <v>0</v>
      </c>
      <c r="K64" s="24">
        <f t="shared" si="1"/>
        <v>995.59769725702665</v>
      </c>
      <c r="L64" s="1">
        <f t="shared" si="2"/>
        <v>0</v>
      </c>
      <c r="M64" s="1">
        <f t="shared" si="3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1</v>
      </c>
      <c r="W64" s="1">
        <f t="shared" si="10"/>
        <v>0</v>
      </c>
      <c r="X64" s="1">
        <f t="shared" si="11"/>
        <v>0</v>
      </c>
    </row>
    <row r="65" spans="3:24" s="33" customFormat="1">
      <c r="C65" s="32"/>
      <c r="D65" s="32">
        <v>11</v>
      </c>
      <c r="E65" s="33" t="s">
        <v>68</v>
      </c>
      <c r="F65" s="32" t="s">
        <v>15</v>
      </c>
      <c r="G65" s="32"/>
      <c r="H65" s="32">
        <v>28</v>
      </c>
      <c r="I65" s="32">
        <v>29.4</v>
      </c>
      <c r="J65" s="49">
        <f t="shared" si="0"/>
        <v>-2.2222222222222223</v>
      </c>
      <c r="K65" s="35">
        <f t="shared" si="1"/>
        <v>995.59769725702665</v>
      </c>
      <c r="L65" s="32">
        <f t="shared" si="2"/>
        <v>0</v>
      </c>
      <c r="M65" s="32">
        <f t="shared" si="3"/>
        <v>0</v>
      </c>
      <c r="N65" s="36"/>
      <c r="O65" s="36"/>
      <c r="P65" s="36">
        <v>1</v>
      </c>
      <c r="Q65" s="32">
        <f t="shared" si="4"/>
        <v>0</v>
      </c>
      <c r="R65" s="32">
        <f t="shared" si="5"/>
        <v>0</v>
      </c>
      <c r="S65" s="32">
        <f t="shared" si="6"/>
        <v>0</v>
      </c>
      <c r="T65" s="32">
        <f t="shared" si="7"/>
        <v>0</v>
      </c>
      <c r="U65" s="32">
        <f t="shared" si="8"/>
        <v>0</v>
      </c>
      <c r="V65" s="32">
        <f t="shared" si="9"/>
        <v>0</v>
      </c>
      <c r="W65" s="32">
        <f t="shared" si="10"/>
        <v>0</v>
      </c>
      <c r="X65" s="32">
        <f t="shared" si="11"/>
        <v>0</v>
      </c>
    </row>
    <row r="66" spans="3:24">
      <c r="C66" s="1">
        <v>20</v>
      </c>
      <c r="D66" s="1">
        <v>9</v>
      </c>
      <c r="E66" t="s">
        <v>69</v>
      </c>
      <c r="F66" s="1" t="s">
        <v>15</v>
      </c>
      <c r="G66" s="1" t="s">
        <v>16</v>
      </c>
      <c r="H66" s="1">
        <v>30</v>
      </c>
      <c r="I66" s="1">
        <v>29.3</v>
      </c>
      <c r="J66" s="48">
        <f t="shared" si="0"/>
        <v>-1.1111111111111112</v>
      </c>
      <c r="K66" s="24">
        <f t="shared" si="1"/>
        <v>992.21131053166266</v>
      </c>
      <c r="L66" s="1">
        <f t="shared" si="2"/>
        <v>0</v>
      </c>
      <c r="M66" s="1">
        <f t="shared" si="3"/>
        <v>0</v>
      </c>
      <c r="Q66" s="1">
        <f t="shared" si="4"/>
        <v>0</v>
      </c>
      <c r="R66" s="1">
        <f t="shared" si="5"/>
        <v>0</v>
      </c>
      <c r="S66" s="1">
        <f t="shared" si="6"/>
        <v>0</v>
      </c>
      <c r="T66" s="1">
        <f t="shared" si="7"/>
        <v>0</v>
      </c>
      <c r="U66" s="1">
        <f t="shared" si="8"/>
        <v>0</v>
      </c>
      <c r="V66" s="1">
        <f t="shared" si="9"/>
        <v>1</v>
      </c>
      <c r="W66" s="1">
        <f t="shared" si="10"/>
        <v>0</v>
      </c>
      <c r="X66" s="1">
        <f t="shared" si="11"/>
        <v>0</v>
      </c>
    </row>
    <row r="67" spans="3:24">
      <c r="D67" s="1">
        <v>2</v>
      </c>
      <c r="E67" t="s">
        <v>70</v>
      </c>
      <c r="F67" s="1" t="s">
        <v>15</v>
      </c>
      <c r="G67" s="1" t="s">
        <v>16</v>
      </c>
      <c r="H67" s="1">
        <v>34</v>
      </c>
      <c r="I67" s="1">
        <v>29.2</v>
      </c>
      <c r="J67" s="25">
        <f t="shared" si="0"/>
        <v>1.1111111111111112</v>
      </c>
      <c r="K67" s="24">
        <f t="shared" si="1"/>
        <v>988.82492380629867</v>
      </c>
      <c r="L67" s="1">
        <f t="shared" si="2"/>
        <v>0</v>
      </c>
      <c r="M67" s="1">
        <f t="shared" si="3"/>
        <v>0</v>
      </c>
      <c r="Q67" s="1">
        <f t="shared" si="4"/>
        <v>0</v>
      </c>
      <c r="R67" s="1">
        <f t="shared" si="5"/>
        <v>0</v>
      </c>
      <c r="S67" s="1">
        <f t="shared" si="6"/>
        <v>0</v>
      </c>
      <c r="T67" s="1">
        <f t="shared" si="7"/>
        <v>0</v>
      </c>
      <c r="U67" s="1">
        <f t="shared" si="8"/>
        <v>0</v>
      </c>
      <c r="V67" s="1">
        <f t="shared" si="9"/>
        <v>1</v>
      </c>
      <c r="W67" s="1">
        <f t="shared" si="10"/>
        <v>0</v>
      </c>
      <c r="X67" s="1">
        <f t="shared" si="11"/>
        <v>0</v>
      </c>
    </row>
    <row r="68" spans="3:24" s="33" customFormat="1">
      <c r="C68" s="32"/>
      <c r="D68" s="32">
        <v>11</v>
      </c>
      <c r="E68" s="33" t="s">
        <v>80</v>
      </c>
      <c r="F68" s="32" t="s">
        <v>15</v>
      </c>
      <c r="G68" s="32"/>
      <c r="H68" s="32">
        <v>29</v>
      </c>
      <c r="I68" s="32">
        <v>29.2</v>
      </c>
      <c r="J68" s="49">
        <f t="shared" si="0"/>
        <v>-1.6666666666666665</v>
      </c>
      <c r="K68" s="35">
        <f t="shared" si="1"/>
        <v>988.82492380629867</v>
      </c>
      <c r="L68" s="32">
        <f t="shared" si="2"/>
        <v>0</v>
      </c>
      <c r="M68" s="32">
        <f t="shared" si="3"/>
        <v>0</v>
      </c>
      <c r="N68" s="36"/>
      <c r="O68" s="36"/>
      <c r="P68" s="36">
        <v>1</v>
      </c>
      <c r="Q68" s="32">
        <f t="shared" si="4"/>
        <v>0</v>
      </c>
      <c r="R68" s="32">
        <f t="shared" si="5"/>
        <v>0</v>
      </c>
      <c r="S68" s="32">
        <f t="shared" si="6"/>
        <v>0</v>
      </c>
      <c r="T68" s="32">
        <f t="shared" si="7"/>
        <v>0</v>
      </c>
      <c r="U68" s="32">
        <f t="shared" si="8"/>
        <v>0</v>
      </c>
      <c r="V68" s="32">
        <f t="shared" si="9"/>
        <v>0</v>
      </c>
      <c r="W68" s="32">
        <f t="shared" si="10"/>
        <v>0</v>
      </c>
      <c r="X68" s="32">
        <f t="shared" si="11"/>
        <v>0</v>
      </c>
    </row>
    <row r="69" spans="3:24">
      <c r="C69" s="1">
        <v>21</v>
      </c>
      <c r="D69" s="1">
        <v>9</v>
      </c>
      <c r="E69" t="s">
        <v>71</v>
      </c>
      <c r="F69" s="1" t="s">
        <v>15</v>
      </c>
      <c r="G69" s="1" t="s">
        <v>72</v>
      </c>
      <c r="H69" s="1">
        <v>33</v>
      </c>
      <c r="I69" s="1">
        <v>29.2</v>
      </c>
      <c r="J69" s="25">
        <f t="shared" si="0"/>
        <v>0.55555555555555558</v>
      </c>
      <c r="K69" s="24">
        <f t="shared" si="1"/>
        <v>988.82492380629867</v>
      </c>
      <c r="L69" s="1">
        <f t="shared" si="2"/>
        <v>0</v>
      </c>
      <c r="M69" s="1">
        <f t="shared" si="3"/>
        <v>0</v>
      </c>
      <c r="Q69" s="1">
        <f t="shared" si="4"/>
        <v>0</v>
      </c>
      <c r="R69" s="1">
        <f t="shared" si="5"/>
        <v>0</v>
      </c>
      <c r="S69" s="1">
        <f t="shared" si="6"/>
        <v>1</v>
      </c>
      <c r="T69" s="1">
        <f t="shared" si="7"/>
        <v>0</v>
      </c>
      <c r="U69" s="1">
        <f t="shared" si="8"/>
        <v>0</v>
      </c>
      <c r="V69" s="1">
        <f t="shared" si="9"/>
        <v>0</v>
      </c>
      <c r="W69" s="1">
        <f t="shared" si="10"/>
        <v>0</v>
      </c>
      <c r="X69" s="1">
        <f t="shared" si="11"/>
        <v>0</v>
      </c>
    </row>
    <row r="70" spans="3:24">
      <c r="D70" s="1">
        <v>2</v>
      </c>
      <c r="E70" t="s">
        <v>73</v>
      </c>
      <c r="F70" s="6" t="s">
        <v>74</v>
      </c>
      <c r="G70" s="1" t="s">
        <v>56</v>
      </c>
      <c r="H70" s="1">
        <v>36</v>
      </c>
      <c r="I70" s="1">
        <v>29.2</v>
      </c>
      <c r="J70" s="25">
        <f t="shared" si="0"/>
        <v>2.2222222222222223</v>
      </c>
      <c r="K70" s="24">
        <f t="shared" si="1"/>
        <v>988.82492380629867</v>
      </c>
      <c r="L70" s="1">
        <f t="shared" si="2"/>
        <v>0</v>
      </c>
      <c r="M70" s="1">
        <v>1</v>
      </c>
      <c r="Q70" s="1">
        <f t="shared" si="4"/>
        <v>0</v>
      </c>
      <c r="R70" s="1">
        <f t="shared" si="5"/>
        <v>0</v>
      </c>
      <c r="S70" s="1">
        <f t="shared" si="6"/>
        <v>0</v>
      </c>
      <c r="T70" s="1">
        <f t="shared" si="7"/>
        <v>1</v>
      </c>
      <c r="U70" s="1">
        <f t="shared" si="8"/>
        <v>0</v>
      </c>
      <c r="V70" s="1">
        <f t="shared" si="9"/>
        <v>0</v>
      </c>
      <c r="W70" s="1">
        <f t="shared" si="10"/>
        <v>0</v>
      </c>
      <c r="X70" s="1">
        <f t="shared" si="11"/>
        <v>0</v>
      </c>
    </row>
    <row r="71" spans="3:24" s="33" customFormat="1">
      <c r="C71" s="32"/>
      <c r="D71" s="32">
        <v>11</v>
      </c>
      <c r="E71" s="33" t="s">
        <v>75</v>
      </c>
      <c r="F71" s="32" t="s">
        <v>12</v>
      </c>
      <c r="G71" s="32" t="s">
        <v>56</v>
      </c>
      <c r="H71" s="32">
        <v>37</v>
      </c>
      <c r="I71" s="32">
        <v>29.3</v>
      </c>
      <c r="J71" s="34">
        <f t="shared" si="0"/>
        <v>2.7777777777777777</v>
      </c>
      <c r="K71" s="35">
        <f t="shared" si="1"/>
        <v>992.21131053166266</v>
      </c>
      <c r="L71" s="32">
        <f t="shared" si="2"/>
        <v>1</v>
      </c>
      <c r="M71" s="32">
        <f t="shared" si="3"/>
        <v>0</v>
      </c>
      <c r="N71" s="36">
        <v>1</v>
      </c>
      <c r="O71" s="36">
        <v>1</v>
      </c>
      <c r="P71" s="36"/>
      <c r="Q71" s="32">
        <f t="shared" si="4"/>
        <v>0</v>
      </c>
      <c r="R71" s="32">
        <f t="shared" si="5"/>
        <v>0</v>
      </c>
      <c r="S71" s="32">
        <f t="shared" si="6"/>
        <v>0</v>
      </c>
      <c r="T71" s="32">
        <f t="shared" si="7"/>
        <v>1</v>
      </c>
      <c r="U71" s="32">
        <f t="shared" si="8"/>
        <v>0</v>
      </c>
      <c r="V71" s="32">
        <f t="shared" si="9"/>
        <v>0</v>
      </c>
      <c r="W71" s="32">
        <f t="shared" si="10"/>
        <v>0</v>
      </c>
      <c r="X71" s="32">
        <f t="shared" si="11"/>
        <v>0</v>
      </c>
    </row>
    <row r="72" spans="3:24">
      <c r="C72" s="1">
        <v>22</v>
      </c>
      <c r="D72" s="1">
        <v>9</v>
      </c>
      <c r="E72" t="s">
        <v>76</v>
      </c>
      <c r="F72" s="1" t="s">
        <v>12</v>
      </c>
      <c r="G72" s="1" t="s">
        <v>56</v>
      </c>
      <c r="H72" s="1">
        <v>37</v>
      </c>
      <c r="I72" s="1">
        <v>29.3</v>
      </c>
      <c r="J72" s="25">
        <f t="shared" si="0"/>
        <v>2.7777777777777777</v>
      </c>
      <c r="K72" s="24">
        <f t="shared" si="1"/>
        <v>992.21131053166266</v>
      </c>
      <c r="L72" s="1">
        <f t="shared" si="2"/>
        <v>1</v>
      </c>
      <c r="M72" s="1">
        <f t="shared" si="3"/>
        <v>0</v>
      </c>
      <c r="Q72" s="1">
        <f t="shared" si="4"/>
        <v>0</v>
      </c>
      <c r="R72" s="1">
        <f t="shared" si="5"/>
        <v>0</v>
      </c>
      <c r="S72" s="1">
        <f t="shared" si="6"/>
        <v>0</v>
      </c>
      <c r="T72" s="1">
        <f t="shared" si="7"/>
        <v>1</v>
      </c>
      <c r="U72" s="1">
        <f t="shared" si="8"/>
        <v>0</v>
      </c>
      <c r="V72" s="1">
        <f t="shared" si="9"/>
        <v>0</v>
      </c>
      <c r="W72" s="1">
        <f t="shared" si="10"/>
        <v>0</v>
      </c>
      <c r="X72" s="1">
        <f t="shared" si="11"/>
        <v>0</v>
      </c>
    </row>
    <row r="73" spans="3:24">
      <c r="D73" s="1">
        <v>2</v>
      </c>
      <c r="E73" t="s">
        <v>77</v>
      </c>
      <c r="F73" s="1" t="s">
        <v>12</v>
      </c>
      <c r="G73" s="1" t="s">
        <v>56</v>
      </c>
      <c r="H73" s="1">
        <v>39</v>
      </c>
      <c r="I73" s="1">
        <v>29.3</v>
      </c>
      <c r="J73" s="25">
        <f t="shared" si="0"/>
        <v>3.8888888888888888</v>
      </c>
      <c r="K73" s="24">
        <f t="shared" si="1"/>
        <v>992.21131053166266</v>
      </c>
      <c r="L73" s="1">
        <f t="shared" si="2"/>
        <v>1</v>
      </c>
      <c r="M73" s="1">
        <f t="shared" si="3"/>
        <v>0</v>
      </c>
      <c r="Q73" s="1">
        <f t="shared" si="4"/>
        <v>0</v>
      </c>
      <c r="R73" s="1">
        <f t="shared" si="5"/>
        <v>0</v>
      </c>
      <c r="S73" s="1">
        <f t="shared" si="6"/>
        <v>0</v>
      </c>
      <c r="T73" s="1">
        <f t="shared" si="7"/>
        <v>1</v>
      </c>
      <c r="U73" s="1">
        <f t="shared" si="8"/>
        <v>0</v>
      </c>
      <c r="V73" s="1">
        <f t="shared" si="9"/>
        <v>0</v>
      </c>
      <c r="W73" s="1">
        <f t="shared" si="10"/>
        <v>0</v>
      </c>
      <c r="X73" s="1">
        <f t="shared" si="11"/>
        <v>0</v>
      </c>
    </row>
    <row r="74" spans="3:24" s="33" customFormat="1">
      <c r="C74" s="32"/>
      <c r="D74" s="32">
        <v>11</v>
      </c>
      <c r="E74" s="33" t="s">
        <v>78</v>
      </c>
      <c r="F74" s="32" t="s">
        <v>15</v>
      </c>
      <c r="G74" s="32"/>
      <c r="H74" s="32">
        <v>38</v>
      </c>
      <c r="I74" s="32">
        <v>29.4</v>
      </c>
      <c r="J74" s="34">
        <f t="shared" ref="J74:J101" si="12">(H74-32)/1.8</f>
        <v>3.333333333333333</v>
      </c>
      <c r="K74" s="35">
        <f t="shared" ref="K74:K101" si="13">I74/0.02953</f>
        <v>995.59769725702665</v>
      </c>
      <c r="L74" s="32">
        <f t="shared" ref="L74:L101" si="14">IF(F74 ="rain", 1,0)</f>
        <v>0</v>
      </c>
      <c r="M74" s="32">
        <f t="shared" ref="M74:M101" si="15">IF(F74 ="snow", 1,0)</f>
        <v>0</v>
      </c>
      <c r="N74" s="36">
        <v>1</v>
      </c>
      <c r="O74" s="36"/>
      <c r="P74" s="36"/>
      <c r="Q74" s="32">
        <f t="shared" ref="Q74:Q101" si="16">IF($G74 ="N", 1,0)</f>
        <v>0</v>
      </c>
      <c r="R74" s="32">
        <f t="shared" ref="R74:R101" si="17">IF($G74 ="NE", 1,0)</f>
        <v>0</v>
      </c>
      <c r="S74" s="32">
        <f t="shared" ref="S74:S101" si="18">IF($G74 ="E", 1,0)</f>
        <v>0</v>
      </c>
      <c r="T74" s="32">
        <f t="shared" ref="T74:T101" si="19">IF($G74 ="SE", 1,0)</f>
        <v>0</v>
      </c>
      <c r="U74" s="32">
        <f t="shared" ref="U74:U101" si="20">IF($G74 ="S", 1,0)</f>
        <v>0</v>
      </c>
      <c r="V74" s="32">
        <f t="shared" ref="V74:V101" si="21">IF($G74 ="SW", 1,0)</f>
        <v>0</v>
      </c>
      <c r="W74" s="32">
        <f t="shared" ref="W74:W101" si="22">IF($G74 ="W", 1,0)</f>
        <v>0</v>
      </c>
      <c r="X74" s="32">
        <f t="shared" ref="X74:X101" si="23">IF($G74 ="NW", 1,0)</f>
        <v>0</v>
      </c>
    </row>
    <row r="75" spans="3:24">
      <c r="C75" s="1">
        <v>23</v>
      </c>
      <c r="D75" s="1">
        <v>9</v>
      </c>
      <c r="E75" t="s">
        <v>69</v>
      </c>
      <c r="F75" s="1" t="s">
        <v>15</v>
      </c>
      <c r="G75" s="1" t="s">
        <v>56</v>
      </c>
      <c r="H75" s="1">
        <v>36</v>
      </c>
      <c r="I75" s="1">
        <v>29.4</v>
      </c>
      <c r="J75" s="25">
        <f t="shared" si="12"/>
        <v>2.2222222222222223</v>
      </c>
      <c r="K75" s="24">
        <f t="shared" si="13"/>
        <v>995.59769725702665</v>
      </c>
      <c r="L75" s="1">
        <f t="shared" si="14"/>
        <v>0</v>
      </c>
      <c r="M75" s="1">
        <f t="shared" si="15"/>
        <v>0</v>
      </c>
      <c r="Q75" s="1">
        <f t="shared" si="16"/>
        <v>0</v>
      </c>
      <c r="R75" s="1">
        <f t="shared" si="17"/>
        <v>0</v>
      </c>
      <c r="S75" s="1">
        <f t="shared" si="18"/>
        <v>0</v>
      </c>
      <c r="T75" s="1">
        <f t="shared" si="19"/>
        <v>1</v>
      </c>
      <c r="U75" s="1">
        <f t="shared" si="20"/>
        <v>0</v>
      </c>
      <c r="V75" s="1">
        <f t="shared" si="21"/>
        <v>0</v>
      </c>
      <c r="W75" s="1">
        <f t="shared" si="22"/>
        <v>0</v>
      </c>
      <c r="X75" s="1">
        <f t="shared" si="23"/>
        <v>0</v>
      </c>
    </row>
    <row r="76" spans="3:24">
      <c r="D76" s="1">
        <v>2</v>
      </c>
      <c r="E76" t="s">
        <v>79</v>
      </c>
      <c r="F76" s="1" t="s">
        <v>15</v>
      </c>
      <c r="G76" s="1" t="s">
        <v>56</v>
      </c>
      <c r="H76" s="1">
        <v>38</v>
      </c>
      <c r="I76" s="1">
        <v>29.4</v>
      </c>
      <c r="J76" s="25">
        <f t="shared" si="12"/>
        <v>3.333333333333333</v>
      </c>
      <c r="K76" s="24">
        <f t="shared" si="13"/>
        <v>995.59769725702665</v>
      </c>
      <c r="L76" s="1">
        <f t="shared" si="14"/>
        <v>0</v>
      </c>
      <c r="M76" s="1">
        <f t="shared" si="15"/>
        <v>0</v>
      </c>
      <c r="Q76" s="1">
        <f t="shared" si="16"/>
        <v>0</v>
      </c>
      <c r="R76" s="1">
        <f t="shared" si="17"/>
        <v>0</v>
      </c>
      <c r="S76" s="1">
        <f t="shared" si="18"/>
        <v>0</v>
      </c>
      <c r="T76" s="1">
        <f t="shared" si="19"/>
        <v>1</v>
      </c>
      <c r="U76" s="1">
        <f t="shared" si="20"/>
        <v>0</v>
      </c>
      <c r="V76" s="1">
        <f t="shared" si="21"/>
        <v>0</v>
      </c>
      <c r="W76" s="1">
        <f t="shared" si="22"/>
        <v>0</v>
      </c>
      <c r="X76" s="1">
        <f t="shared" si="23"/>
        <v>0</v>
      </c>
    </row>
    <row r="77" spans="3:24" s="33" customFormat="1">
      <c r="C77" s="32"/>
      <c r="D77" s="32">
        <v>11</v>
      </c>
      <c r="E77" s="33" t="s">
        <v>80</v>
      </c>
      <c r="F77" s="32" t="s">
        <v>15</v>
      </c>
      <c r="G77" s="32"/>
      <c r="H77" s="32">
        <v>36</v>
      </c>
      <c r="I77" s="32">
        <v>29.3</v>
      </c>
      <c r="J77" s="34">
        <f t="shared" si="12"/>
        <v>2.2222222222222223</v>
      </c>
      <c r="K77" s="35">
        <f t="shared" si="13"/>
        <v>992.21131053166266</v>
      </c>
      <c r="L77" s="32">
        <f t="shared" si="14"/>
        <v>0</v>
      </c>
      <c r="M77" s="32">
        <f t="shared" si="15"/>
        <v>0</v>
      </c>
      <c r="N77" s="36"/>
      <c r="O77" s="36"/>
      <c r="P77" s="36"/>
      <c r="Q77" s="32">
        <f t="shared" si="16"/>
        <v>0</v>
      </c>
      <c r="R77" s="32">
        <f t="shared" si="17"/>
        <v>0</v>
      </c>
      <c r="S77" s="32">
        <f t="shared" si="18"/>
        <v>0</v>
      </c>
      <c r="T77" s="32">
        <f t="shared" si="19"/>
        <v>0</v>
      </c>
      <c r="U77" s="32">
        <f t="shared" si="20"/>
        <v>0</v>
      </c>
      <c r="V77" s="32">
        <f t="shared" si="21"/>
        <v>0</v>
      </c>
      <c r="W77" s="32">
        <f t="shared" si="22"/>
        <v>0</v>
      </c>
      <c r="X77" s="32">
        <f t="shared" si="23"/>
        <v>0</v>
      </c>
    </row>
    <row r="78" spans="3:24">
      <c r="C78" s="1">
        <v>24</v>
      </c>
      <c r="D78" s="1">
        <v>9</v>
      </c>
      <c r="E78" t="s">
        <v>81</v>
      </c>
      <c r="F78" s="1" t="s">
        <v>12</v>
      </c>
      <c r="G78" s="1" t="s">
        <v>56</v>
      </c>
      <c r="H78" s="1">
        <v>37</v>
      </c>
      <c r="I78" s="1">
        <v>29.2</v>
      </c>
      <c r="J78" s="25">
        <f t="shared" si="12"/>
        <v>2.7777777777777777</v>
      </c>
      <c r="K78" s="24">
        <f t="shared" si="13"/>
        <v>988.82492380629867</v>
      </c>
      <c r="L78" s="1">
        <f t="shared" si="14"/>
        <v>1</v>
      </c>
      <c r="M78" s="1">
        <f t="shared" si="15"/>
        <v>0</v>
      </c>
      <c r="Q78" s="1">
        <f t="shared" si="16"/>
        <v>0</v>
      </c>
      <c r="R78" s="1">
        <f t="shared" si="17"/>
        <v>0</v>
      </c>
      <c r="S78" s="1">
        <f t="shared" si="18"/>
        <v>0</v>
      </c>
      <c r="T78" s="1">
        <f t="shared" si="19"/>
        <v>1</v>
      </c>
      <c r="U78" s="1">
        <f t="shared" si="20"/>
        <v>0</v>
      </c>
      <c r="V78" s="1">
        <f t="shared" si="21"/>
        <v>0</v>
      </c>
      <c r="W78" s="1">
        <f t="shared" si="22"/>
        <v>0</v>
      </c>
      <c r="X78" s="1">
        <f t="shared" si="23"/>
        <v>0</v>
      </c>
    </row>
    <row r="79" spans="3:24">
      <c r="D79" s="1">
        <v>2</v>
      </c>
      <c r="E79" t="s">
        <v>82</v>
      </c>
      <c r="F79" s="1" t="s">
        <v>15</v>
      </c>
      <c r="G79" s="1" t="s">
        <v>56</v>
      </c>
      <c r="H79" s="1">
        <v>40</v>
      </c>
      <c r="I79" s="1">
        <v>29.15</v>
      </c>
      <c r="J79" s="25">
        <f t="shared" si="12"/>
        <v>4.4444444444444446</v>
      </c>
      <c r="K79" s="24">
        <f t="shared" si="13"/>
        <v>987.13173044361656</v>
      </c>
      <c r="L79" s="1">
        <f t="shared" si="14"/>
        <v>0</v>
      </c>
      <c r="M79" s="1">
        <f t="shared" si="15"/>
        <v>0</v>
      </c>
      <c r="Q79" s="1">
        <f t="shared" si="16"/>
        <v>0</v>
      </c>
      <c r="R79" s="1">
        <f t="shared" si="17"/>
        <v>0</v>
      </c>
      <c r="S79" s="1">
        <f t="shared" si="18"/>
        <v>0</v>
      </c>
      <c r="T79" s="1">
        <f t="shared" si="19"/>
        <v>1</v>
      </c>
      <c r="U79" s="1">
        <f t="shared" si="20"/>
        <v>0</v>
      </c>
      <c r="V79" s="1">
        <f t="shared" si="21"/>
        <v>0</v>
      </c>
      <c r="W79" s="1">
        <f t="shared" si="22"/>
        <v>0</v>
      </c>
      <c r="X79" s="1">
        <f t="shared" si="23"/>
        <v>0</v>
      </c>
    </row>
    <row r="80" spans="3:24" s="33" customFormat="1">
      <c r="C80" s="32"/>
      <c r="D80" s="32">
        <v>11</v>
      </c>
      <c r="E80" s="33" t="s">
        <v>83</v>
      </c>
      <c r="F80" s="32" t="s">
        <v>12</v>
      </c>
      <c r="G80" s="32"/>
      <c r="H80" s="32">
        <v>37</v>
      </c>
      <c r="I80" s="32">
        <v>29.1</v>
      </c>
      <c r="J80" s="34">
        <f t="shared" si="12"/>
        <v>2.7777777777777777</v>
      </c>
      <c r="K80" s="35">
        <f t="shared" si="13"/>
        <v>985.43853708093468</v>
      </c>
      <c r="L80" s="32">
        <f t="shared" si="14"/>
        <v>1</v>
      </c>
      <c r="M80" s="32">
        <f t="shared" si="15"/>
        <v>0</v>
      </c>
      <c r="N80" s="36">
        <v>1</v>
      </c>
      <c r="O80" s="36"/>
      <c r="P80" s="36"/>
      <c r="Q80" s="32">
        <f t="shared" si="16"/>
        <v>0</v>
      </c>
      <c r="R80" s="32">
        <f t="shared" si="17"/>
        <v>0</v>
      </c>
      <c r="S80" s="32">
        <f t="shared" si="18"/>
        <v>0</v>
      </c>
      <c r="T80" s="32">
        <f t="shared" si="19"/>
        <v>0</v>
      </c>
      <c r="U80" s="32">
        <f t="shared" si="20"/>
        <v>0</v>
      </c>
      <c r="V80" s="32">
        <f t="shared" si="21"/>
        <v>0</v>
      </c>
      <c r="W80" s="32">
        <f t="shared" si="22"/>
        <v>0</v>
      </c>
      <c r="X80" s="32">
        <f t="shared" si="23"/>
        <v>0</v>
      </c>
    </row>
    <row r="81" spans="3:24">
      <c r="C81" s="1">
        <v>25</v>
      </c>
      <c r="D81" s="1">
        <v>9</v>
      </c>
      <c r="E81" t="s">
        <v>84</v>
      </c>
      <c r="F81" s="6" t="s">
        <v>74</v>
      </c>
      <c r="G81" s="1" t="s">
        <v>72</v>
      </c>
      <c r="H81" s="1">
        <v>36</v>
      </c>
      <c r="I81" s="1">
        <v>29.1</v>
      </c>
      <c r="J81" s="25">
        <f t="shared" si="12"/>
        <v>2.2222222222222223</v>
      </c>
      <c r="K81" s="24">
        <f t="shared" si="13"/>
        <v>985.43853708093468</v>
      </c>
      <c r="L81" s="1">
        <f t="shared" si="14"/>
        <v>0</v>
      </c>
      <c r="M81" s="1">
        <v>1</v>
      </c>
      <c r="Q81" s="1">
        <f t="shared" si="16"/>
        <v>0</v>
      </c>
      <c r="R81" s="1">
        <f t="shared" si="17"/>
        <v>0</v>
      </c>
      <c r="S81" s="1">
        <f t="shared" si="18"/>
        <v>1</v>
      </c>
      <c r="T81" s="1">
        <f t="shared" si="19"/>
        <v>0</v>
      </c>
      <c r="U81" s="1">
        <f t="shared" si="20"/>
        <v>0</v>
      </c>
      <c r="V81" s="1">
        <f t="shared" si="21"/>
        <v>0</v>
      </c>
      <c r="W81" s="1">
        <f t="shared" si="22"/>
        <v>0</v>
      </c>
      <c r="X81" s="1">
        <f t="shared" si="23"/>
        <v>0</v>
      </c>
    </row>
    <row r="82" spans="3:24">
      <c r="D82" s="1">
        <v>2</v>
      </c>
      <c r="E82" s="4" t="s">
        <v>85</v>
      </c>
      <c r="F82" s="1" t="s">
        <v>15</v>
      </c>
      <c r="G82" s="1" t="s">
        <v>86</v>
      </c>
      <c r="H82" s="1">
        <v>39</v>
      </c>
      <c r="I82" s="1">
        <v>29</v>
      </c>
      <c r="J82" s="25">
        <f t="shared" si="12"/>
        <v>3.8888888888888888</v>
      </c>
      <c r="K82" s="24">
        <f t="shared" si="13"/>
        <v>982.05215035557057</v>
      </c>
      <c r="L82" s="1">
        <f t="shared" si="14"/>
        <v>0</v>
      </c>
      <c r="M82" s="1">
        <f t="shared" si="15"/>
        <v>0</v>
      </c>
      <c r="Q82" s="1">
        <f t="shared" si="16"/>
        <v>0</v>
      </c>
      <c r="R82" s="1">
        <f t="shared" si="17"/>
        <v>1</v>
      </c>
      <c r="S82" s="1">
        <f t="shared" si="18"/>
        <v>0</v>
      </c>
      <c r="T82" s="1">
        <f t="shared" si="19"/>
        <v>0</v>
      </c>
      <c r="U82" s="1">
        <f t="shared" si="20"/>
        <v>0</v>
      </c>
      <c r="V82" s="1">
        <f t="shared" si="21"/>
        <v>0</v>
      </c>
      <c r="W82" s="1">
        <f t="shared" si="22"/>
        <v>0</v>
      </c>
      <c r="X82" s="1">
        <f t="shared" si="23"/>
        <v>0</v>
      </c>
    </row>
    <row r="83" spans="3:24" s="33" customFormat="1">
      <c r="C83" s="32"/>
      <c r="D83" s="32">
        <v>11</v>
      </c>
      <c r="E83" s="33" t="s">
        <v>87</v>
      </c>
      <c r="F83" s="32" t="s">
        <v>12</v>
      </c>
      <c r="G83" s="32"/>
      <c r="H83" s="32">
        <v>36</v>
      </c>
      <c r="I83" s="32">
        <v>29.2</v>
      </c>
      <c r="J83" s="34">
        <f t="shared" si="12"/>
        <v>2.2222222222222223</v>
      </c>
      <c r="K83" s="35">
        <f t="shared" si="13"/>
        <v>988.82492380629867</v>
      </c>
      <c r="L83" s="32">
        <f t="shared" si="14"/>
        <v>1</v>
      </c>
      <c r="M83" s="32">
        <f t="shared" si="15"/>
        <v>0</v>
      </c>
      <c r="N83" s="36">
        <v>1</v>
      </c>
      <c r="O83" s="36">
        <v>1</v>
      </c>
      <c r="P83" s="36"/>
      <c r="Q83" s="32">
        <f t="shared" si="16"/>
        <v>0</v>
      </c>
      <c r="R83" s="32">
        <f t="shared" si="17"/>
        <v>0</v>
      </c>
      <c r="S83" s="32">
        <f t="shared" si="18"/>
        <v>0</v>
      </c>
      <c r="T83" s="32">
        <f t="shared" si="19"/>
        <v>0</v>
      </c>
      <c r="U83" s="32">
        <f t="shared" si="20"/>
        <v>0</v>
      </c>
      <c r="V83" s="32">
        <f t="shared" si="21"/>
        <v>0</v>
      </c>
      <c r="W83" s="32">
        <f t="shared" si="22"/>
        <v>0</v>
      </c>
      <c r="X83" s="32">
        <f t="shared" si="23"/>
        <v>0</v>
      </c>
    </row>
    <row r="84" spans="3:24">
      <c r="C84" s="1">
        <v>26</v>
      </c>
      <c r="D84" s="1">
        <v>9</v>
      </c>
      <c r="E84" t="s">
        <v>88</v>
      </c>
      <c r="F84" s="1" t="s">
        <v>89</v>
      </c>
      <c r="G84" s="1" t="s">
        <v>72</v>
      </c>
      <c r="H84" s="1">
        <v>37</v>
      </c>
      <c r="I84" s="1">
        <v>29.35</v>
      </c>
      <c r="J84" s="25">
        <f t="shared" si="12"/>
        <v>2.7777777777777777</v>
      </c>
      <c r="K84" s="24">
        <f t="shared" si="13"/>
        <v>993.90450389434477</v>
      </c>
      <c r="L84" s="1">
        <f t="shared" si="14"/>
        <v>0</v>
      </c>
      <c r="M84" s="1">
        <f t="shared" si="15"/>
        <v>0</v>
      </c>
      <c r="Q84" s="1">
        <f t="shared" si="16"/>
        <v>0</v>
      </c>
      <c r="R84" s="1">
        <f t="shared" si="17"/>
        <v>0</v>
      </c>
      <c r="S84" s="1">
        <f t="shared" si="18"/>
        <v>1</v>
      </c>
      <c r="T84" s="1">
        <f t="shared" si="19"/>
        <v>0</v>
      </c>
      <c r="U84" s="1">
        <f t="shared" si="20"/>
        <v>0</v>
      </c>
      <c r="V84" s="1">
        <f t="shared" si="21"/>
        <v>0</v>
      </c>
      <c r="W84" s="1">
        <f t="shared" si="22"/>
        <v>0</v>
      </c>
      <c r="X84" s="1">
        <f t="shared" si="23"/>
        <v>0</v>
      </c>
    </row>
    <row r="85" spans="3:24">
      <c r="D85" s="1">
        <v>2</v>
      </c>
      <c r="E85" t="s">
        <v>90</v>
      </c>
      <c r="F85" s="1" t="s">
        <v>12</v>
      </c>
      <c r="G85" s="1" t="s">
        <v>86</v>
      </c>
      <c r="H85" s="1">
        <v>38</v>
      </c>
      <c r="I85" s="1">
        <v>29.25</v>
      </c>
      <c r="J85" s="25">
        <f t="shared" si="12"/>
        <v>3.333333333333333</v>
      </c>
      <c r="K85" s="24">
        <f t="shared" si="13"/>
        <v>990.51811716898067</v>
      </c>
      <c r="L85" s="1">
        <f t="shared" si="14"/>
        <v>1</v>
      </c>
      <c r="M85" s="1">
        <f t="shared" si="15"/>
        <v>0</v>
      </c>
      <c r="Q85" s="1">
        <f t="shared" si="16"/>
        <v>0</v>
      </c>
      <c r="R85" s="1">
        <f t="shared" si="17"/>
        <v>1</v>
      </c>
      <c r="S85" s="1">
        <f t="shared" si="18"/>
        <v>0</v>
      </c>
      <c r="T85" s="1">
        <f t="shared" si="19"/>
        <v>0</v>
      </c>
      <c r="U85" s="1">
        <f t="shared" si="20"/>
        <v>0</v>
      </c>
      <c r="V85" s="1">
        <f t="shared" si="21"/>
        <v>0</v>
      </c>
      <c r="W85" s="1">
        <f t="shared" si="22"/>
        <v>0</v>
      </c>
      <c r="X85" s="1">
        <f t="shared" si="23"/>
        <v>0</v>
      </c>
    </row>
    <row r="86" spans="3:24" s="33" customFormat="1">
      <c r="C86" s="32"/>
      <c r="D86" s="32">
        <v>11</v>
      </c>
      <c r="E86" s="33" t="s">
        <v>91</v>
      </c>
      <c r="F86" s="32" t="s">
        <v>12</v>
      </c>
      <c r="G86" s="32"/>
      <c r="H86" s="32">
        <v>35</v>
      </c>
      <c r="I86" s="32">
        <v>29.45</v>
      </c>
      <c r="J86" s="34">
        <f t="shared" si="12"/>
        <v>1.6666666666666665</v>
      </c>
      <c r="K86" s="35">
        <f t="shared" si="13"/>
        <v>997.29089061970876</v>
      </c>
      <c r="L86" s="32">
        <f t="shared" si="14"/>
        <v>1</v>
      </c>
      <c r="M86" s="32">
        <f t="shared" si="15"/>
        <v>0</v>
      </c>
      <c r="N86" s="36">
        <v>1</v>
      </c>
      <c r="O86" s="36"/>
      <c r="P86" s="36"/>
      <c r="Q86" s="32">
        <f t="shared" si="16"/>
        <v>0</v>
      </c>
      <c r="R86" s="32">
        <f t="shared" si="17"/>
        <v>0</v>
      </c>
      <c r="S86" s="32">
        <f t="shared" si="18"/>
        <v>0</v>
      </c>
      <c r="T86" s="32">
        <f t="shared" si="19"/>
        <v>0</v>
      </c>
      <c r="U86" s="32">
        <f t="shared" si="20"/>
        <v>0</v>
      </c>
      <c r="V86" s="32">
        <f t="shared" si="21"/>
        <v>0</v>
      </c>
      <c r="W86" s="32">
        <f t="shared" si="22"/>
        <v>0</v>
      </c>
      <c r="X86" s="32">
        <f t="shared" si="23"/>
        <v>0</v>
      </c>
    </row>
    <row r="87" spans="3:24">
      <c r="C87" s="1">
        <v>27</v>
      </c>
      <c r="D87" s="1">
        <v>9</v>
      </c>
      <c r="E87" t="s">
        <v>92</v>
      </c>
      <c r="F87" s="1" t="s">
        <v>15</v>
      </c>
      <c r="G87" s="1" t="s">
        <v>86</v>
      </c>
      <c r="H87" s="1">
        <v>35</v>
      </c>
      <c r="I87" s="1">
        <v>29.6</v>
      </c>
      <c r="J87" s="25">
        <f t="shared" si="12"/>
        <v>1.6666666666666665</v>
      </c>
      <c r="K87" s="24">
        <f t="shared" si="13"/>
        <v>1002.3704707077549</v>
      </c>
      <c r="L87" s="1">
        <f t="shared" si="14"/>
        <v>0</v>
      </c>
      <c r="M87" s="1">
        <f t="shared" si="15"/>
        <v>0</v>
      </c>
      <c r="Q87" s="1">
        <f t="shared" si="16"/>
        <v>0</v>
      </c>
      <c r="R87" s="1">
        <f t="shared" si="17"/>
        <v>1</v>
      </c>
      <c r="S87" s="1">
        <f t="shared" si="18"/>
        <v>0</v>
      </c>
      <c r="T87" s="1">
        <f t="shared" si="19"/>
        <v>0</v>
      </c>
      <c r="U87" s="1">
        <f t="shared" si="20"/>
        <v>0</v>
      </c>
      <c r="V87" s="1">
        <f t="shared" si="21"/>
        <v>0</v>
      </c>
      <c r="W87" s="1">
        <f t="shared" si="22"/>
        <v>0</v>
      </c>
      <c r="X87" s="1">
        <f t="shared" si="23"/>
        <v>0</v>
      </c>
    </row>
    <row r="88" spans="3:24">
      <c r="D88" s="1">
        <v>2</v>
      </c>
      <c r="E88" t="s">
        <v>93</v>
      </c>
      <c r="F88" s="6" t="s">
        <v>74</v>
      </c>
      <c r="H88" s="1">
        <v>35</v>
      </c>
      <c r="I88" s="1">
        <v>29.65</v>
      </c>
      <c r="J88" s="25">
        <f t="shared" si="12"/>
        <v>1.6666666666666665</v>
      </c>
      <c r="K88" s="24">
        <f t="shared" si="13"/>
        <v>1004.0636640704367</v>
      </c>
      <c r="L88" s="1">
        <f t="shared" si="14"/>
        <v>0</v>
      </c>
      <c r="M88" s="1">
        <v>1</v>
      </c>
      <c r="Q88" s="1">
        <f t="shared" si="16"/>
        <v>0</v>
      </c>
      <c r="R88" s="1">
        <f t="shared" si="17"/>
        <v>0</v>
      </c>
      <c r="S88" s="1">
        <f t="shared" si="18"/>
        <v>0</v>
      </c>
      <c r="T88" s="1">
        <f t="shared" si="19"/>
        <v>0</v>
      </c>
      <c r="U88" s="1">
        <f t="shared" si="20"/>
        <v>0</v>
      </c>
      <c r="V88" s="1">
        <f t="shared" si="21"/>
        <v>0</v>
      </c>
      <c r="W88" s="1">
        <f t="shared" si="22"/>
        <v>0</v>
      </c>
      <c r="X88" s="1">
        <f t="shared" si="23"/>
        <v>0</v>
      </c>
    </row>
    <row r="89" spans="3:24" s="33" customFormat="1">
      <c r="C89" s="32"/>
      <c r="D89" s="32">
        <v>11</v>
      </c>
      <c r="E89" s="33" t="s">
        <v>94</v>
      </c>
      <c r="F89" s="32" t="s">
        <v>15</v>
      </c>
      <c r="G89" s="32"/>
      <c r="H89" s="32">
        <v>33</v>
      </c>
      <c r="I89" s="32">
        <v>29.8</v>
      </c>
      <c r="J89" s="34">
        <f t="shared" si="12"/>
        <v>0.55555555555555558</v>
      </c>
      <c r="K89" s="35">
        <f t="shared" si="13"/>
        <v>1009.1432441584828</v>
      </c>
      <c r="L89" s="32">
        <f t="shared" si="14"/>
        <v>0</v>
      </c>
      <c r="M89" s="32">
        <f t="shared" si="15"/>
        <v>0</v>
      </c>
      <c r="N89" s="36"/>
      <c r="O89" s="36">
        <v>1</v>
      </c>
      <c r="P89" s="36"/>
      <c r="Q89" s="32">
        <f t="shared" si="16"/>
        <v>0</v>
      </c>
      <c r="R89" s="32">
        <f t="shared" si="17"/>
        <v>0</v>
      </c>
      <c r="S89" s="32">
        <f t="shared" si="18"/>
        <v>0</v>
      </c>
      <c r="T89" s="32">
        <f t="shared" si="19"/>
        <v>0</v>
      </c>
      <c r="U89" s="32">
        <f t="shared" si="20"/>
        <v>0</v>
      </c>
      <c r="V89" s="32">
        <f t="shared" si="21"/>
        <v>0</v>
      </c>
      <c r="W89" s="32">
        <f t="shared" si="22"/>
        <v>0</v>
      </c>
      <c r="X89" s="32">
        <f t="shared" si="23"/>
        <v>0</v>
      </c>
    </row>
    <row r="90" spans="3:24">
      <c r="C90" s="1">
        <v>28</v>
      </c>
      <c r="D90" s="1">
        <v>9</v>
      </c>
      <c r="E90" t="s">
        <v>95</v>
      </c>
      <c r="F90" s="1" t="s">
        <v>15</v>
      </c>
      <c r="G90" s="1" t="s">
        <v>24</v>
      </c>
      <c r="H90" s="1">
        <v>31</v>
      </c>
      <c r="I90" s="1">
        <v>29.9</v>
      </c>
      <c r="J90" s="48">
        <f t="shared" si="12"/>
        <v>-0.55555555555555558</v>
      </c>
      <c r="K90" s="24">
        <f t="shared" si="13"/>
        <v>1012.5296308838468</v>
      </c>
      <c r="L90" s="1">
        <f t="shared" si="14"/>
        <v>0</v>
      </c>
      <c r="M90" s="1">
        <f t="shared" si="15"/>
        <v>0</v>
      </c>
      <c r="Q90" s="1">
        <f t="shared" si="16"/>
        <v>0</v>
      </c>
      <c r="R90" s="1">
        <f t="shared" si="17"/>
        <v>0</v>
      </c>
      <c r="S90" s="1">
        <f t="shared" si="18"/>
        <v>0</v>
      </c>
      <c r="T90" s="1">
        <f t="shared" si="19"/>
        <v>0</v>
      </c>
      <c r="U90" s="1">
        <f t="shared" si="20"/>
        <v>0</v>
      </c>
      <c r="V90" s="1">
        <f t="shared" si="21"/>
        <v>0</v>
      </c>
      <c r="W90" s="1">
        <f t="shared" si="22"/>
        <v>0</v>
      </c>
      <c r="X90" s="1">
        <f t="shared" si="23"/>
        <v>1</v>
      </c>
    </row>
    <row r="91" spans="3:24">
      <c r="D91" s="1">
        <v>2</v>
      </c>
      <c r="E91" t="s">
        <v>96</v>
      </c>
      <c r="F91" s="1" t="s">
        <v>15</v>
      </c>
      <c r="G91" s="1" t="s">
        <v>24</v>
      </c>
      <c r="H91" s="1">
        <v>33</v>
      </c>
      <c r="I91" s="1">
        <v>30</v>
      </c>
      <c r="J91" s="25">
        <f t="shared" si="12"/>
        <v>0.55555555555555558</v>
      </c>
      <c r="K91" s="24">
        <f t="shared" si="13"/>
        <v>1015.9160176092109</v>
      </c>
      <c r="L91" s="1">
        <f t="shared" si="14"/>
        <v>0</v>
      </c>
      <c r="M91" s="1">
        <f t="shared" si="15"/>
        <v>0</v>
      </c>
      <c r="Q91" s="1">
        <f t="shared" si="16"/>
        <v>0</v>
      </c>
      <c r="R91" s="1">
        <f t="shared" si="17"/>
        <v>0</v>
      </c>
      <c r="S91" s="1">
        <f t="shared" si="18"/>
        <v>0</v>
      </c>
      <c r="T91" s="1">
        <f t="shared" si="19"/>
        <v>0</v>
      </c>
      <c r="U91" s="1">
        <f t="shared" si="20"/>
        <v>0</v>
      </c>
      <c r="V91" s="1">
        <f t="shared" si="21"/>
        <v>0</v>
      </c>
      <c r="W91" s="1">
        <f t="shared" si="22"/>
        <v>0</v>
      </c>
      <c r="X91" s="1">
        <f t="shared" si="23"/>
        <v>1</v>
      </c>
    </row>
    <row r="92" spans="3:24" s="33" customFormat="1">
      <c r="C92" s="32"/>
      <c r="D92" s="32">
        <v>11</v>
      </c>
      <c r="E92" s="37" t="s">
        <v>97</v>
      </c>
      <c r="F92" s="32" t="s">
        <v>15</v>
      </c>
      <c r="G92" s="32"/>
      <c r="H92" s="32">
        <v>29</v>
      </c>
      <c r="I92" s="32">
        <v>30.1</v>
      </c>
      <c r="J92" s="49">
        <f t="shared" si="12"/>
        <v>-1.6666666666666665</v>
      </c>
      <c r="K92" s="35">
        <f t="shared" si="13"/>
        <v>1019.302404334575</v>
      </c>
      <c r="L92" s="32">
        <f t="shared" si="14"/>
        <v>0</v>
      </c>
      <c r="M92" s="32">
        <f t="shared" si="15"/>
        <v>0</v>
      </c>
      <c r="N92" s="36"/>
      <c r="O92" s="36"/>
      <c r="P92" s="36">
        <v>1</v>
      </c>
      <c r="Q92" s="32">
        <f t="shared" si="16"/>
        <v>0</v>
      </c>
      <c r="R92" s="32">
        <f t="shared" si="17"/>
        <v>0</v>
      </c>
      <c r="S92" s="32">
        <f t="shared" si="18"/>
        <v>0</v>
      </c>
      <c r="T92" s="32">
        <f t="shared" si="19"/>
        <v>0</v>
      </c>
      <c r="U92" s="32">
        <f t="shared" si="20"/>
        <v>0</v>
      </c>
      <c r="V92" s="32">
        <f t="shared" si="21"/>
        <v>0</v>
      </c>
      <c r="W92" s="32">
        <f t="shared" si="22"/>
        <v>0</v>
      </c>
      <c r="X92" s="32">
        <f t="shared" si="23"/>
        <v>0</v>
      </c>
    </row>
    <row r="93" spans="3:24">
      <c r="C93" s="1">
        <v>29</v>
      </c>
      <c r="D93" s="1">
        <v>9</v>
      </c>
      <c r="E93" t="s">
        <v>95</v>
      </c>
      <c r="F93" s="1" t="s">
        <v>15</v>
      </c>
      <c r="G93" s="1" t="s">
        <v>27</v>
      </c>
      <c r="H93" s="1">
        <v>25</v>
      </c>
      <c r="I93" s="1">
        <v>30.1</v>
      </c>
      <c r="J93" s="48">
        <f t="shared" si="12"/>
        <v>-3.8888888888888888</v>
      </c>
      <c r="K93" s="24">
        <f t="shared" si="13"/>
        <v>1019.302404334575</v>
      </c>
      <c r="L93" s="1">
        <f t="shared" si="14"/>
        <v>0</v>
      </c>
      <c r="M93" s="1">
        <f t="shared" si="15"/>
        <v>0</v>
      </c>
      <c r="Q93" s="1">
        <f t="shared" si="16"/>
        <v>0</v>
      </c>
      <c r="R93" s="1">
        <f t="shared" si="17"/>
        <v>0</v>
      </c>
      <c r="S93" s="1">
        <f t="shared" si="18"/>
        <v>0</v>
      </c>
      <c r="T93" s="1">
        <f t="shared" si="19"/>
        <v>0</v>
      </c>
      <c r="U93" s="1">
        <f t="shared" si="20"/>
        <v>0</v>
      </c>
      <c r="V93" s="1">
        <f t="shared" si="21"/>
        <v>0</v>
      </c>
      <c r="W93" s="1">
        <f t="shared" si="22"/>
        <v>1</v>
      </c>
      <c r="X93" s="1">
        <f t="shared" si="23"/>
        <v>0</v>
      </c>
    </row>
    <row r="94" spans="3:24">
      <c r="D94" s="1">
        <v>2</v>
      </c>
      <c r="E94" t="s">
        <v>64</v>
      </c>
      <c r="F94" s="1" t="s">
        <v>15</v>
      </c>
      <c r="G94" s="1" t="s">
        <v>27</v>
      </c>
      <c r="H94" s="1">
        <v>31</v>
      </c>
      <c r="I94" s="1">
        <v>30.1</v>
      </c>
      <c r="J94" s="48">
        <f t="shared" si="12"/>
        <v>-0.55555555555555558</v>
      </c>
      <c r="K94" s="24">
        <f t="shared" si="13"/>
        <v>1019.302404334575</v>
      </c>
      <c r="L94" s="1">
        <f t="shared" si="14"/>
        <v>0</v>
      </c>
      <c r="M94" s="1">
        <f t="shared" si="15"/>
        <v>0</v>
      </c>
      <c r="Q94" s="1">
        <f t="shared" si="16"/>
        <v>0</v>
      </c>
      <c r="R94" s="1">
        <f t="shared" si="17"/>
        <v>0</v>
      </c>
      <c r="S94" s="1">
        <f t="shared" si="18"/>
        <v>0</v>
      </c>
      <c r="T94" s="1">
        <f t="shared" si="19"/>
        <v>0</v>
      </c>
      <c r="U94" s="1">
        <f t="shared" si="20"/>
        <v>0</v>
      </c>
      <c r="V94" s="1">
        <f t="shared" si="21"/>
        <v>0</v>
      </c>
      <c r="W94" s="1">
        <f t="shared" si="22"/>
        <v>1</v>
      </c>
      <c r="X94" s="1">
        <f t="shared" si="23"/>
        <v>0</v>
      </c>
    </row>
    <row r="95" spans="3:24" s="33" customFormat="1">
      <c r="C95" s="32"/>
      <c r="D95" s="32">
        <v>11</v>
      </c>
      <c r="E95" s="33" t="s">
        <v>648</v>
      </c>
      <c r="F95" s="32" t="s">
        <v>15</v>
      </c>
      <c r="G95" s="32"/>
      <c r="H95" s="32">
        <v>24</v>
      </c>
      <c r="I95" s="32">
        <v>30.1</v>
      </c>
      <c r="J95" s="49">
        <f t="shared" si="12"/>
        <v>-4.4444444444444446</v>
      </c>
      <c r="K95" s="35">
        <f t="shared" si="13"/>
        <v>1019.302404334575</v>
      </c>
      <c r="L95" s="32">
        <f t="shared" si="14"/>
        <v>0</v>
      </c>
      <c r="M95" s="32">
        <f t="shared" si="15"/>
        <v>0</v>
      </c>
      <c r="N95" s="36"/>
      <c r="O95" s="36"/>
      <c r="P95" s="36">
        <v>1</v>
      </c>
      <c r="Q95" s="32">
        <f t="shared" si="16"/>
        <v>0</v>
      </c>
      <c r="R95" s="32">
        <f t="shared" si="17"/>
        <v>0</v>
      </c>
      <c r="S95" s="32">
        <f t="shared" si="18"/>
        <v>0</v>
      </c>
      <c r="T95" s="32">
        <f t="shared" si="19"/>
        <v>0</v>
      </c>
      <c r="U95" s="32">
        <f t="shared" si="20"/>
        <v>0</v>
      </c>
      <c r="V95" s="32">
        <f t="shared" si="21"/>
        <v>0</v>
      </c>
      <c r="W95" s="32">
        <f t="shared" si="22"/>
        <v>0</v>
      </c>
      <c r="X95" s="32">
        <f t="shared" si="23"/>
        <v>0</v>
      </c>
    </row>
    <row r="96" spans="3:24">
      <c r="C96" s="1">
        <v>30</v>
      </c>
      <c r="D96" s="1">
        <v>9</v>
      </c>
      <c r="E96" t="s">
        <v>98</v>
      </c>
      <c r="F96" s="1" t="s">
        <v>15</v>
      </c>
      <c r="G96" s="1" t="s">
        <v>16</v>
      </c>
      <c r="H96" s="1">
        <v>23</v>
      </c>
      <c r="I96" s="1">
        <v>30.5</v>
      </c>
      <c r="J96" s="48">
        <f t="shared" si="12"/>
        <v>-5</v>
      </c>
      <c r="K96" s="24">
        <f t="shared" si="13"/>
        <v>1032.8479512360311</v>
      </c>
      <c r="L96" s="1">
        <f t="shared" si="14"/>
        <v>0</v>
      </c>
      <c r="M96" s="1">
        <f t="shared" si="15"/>
        <v>0</v>
      </c>
      <c r="Q96" s="1">
        <f t="shared" si="16"/>
        <v>0</v>
      </c>
      <c r="R96" s="1">
        <f t="shared" si="17"/>
        <v>0</v>
      </c>
      <c r="S96" s="1">
        <f t="shared" si="18"/>
        <v>0</v>
      </c>
      <c r="T96" s="1">
        <f t="shared" si="19"/>
        <v>0</v>
      </c>
      <c r="U96" s="1">
        <f t="shared" si="20"/>
        <v>0</v>
      </c>
      <c r="V96" s="1">
        <f t="shared" si="21"/>
        <v>1</v>
      </c>
      <c r="W96" s="1">
        <f t="shared" si="22"/>
        <v>0</v>
      </c>
      <c r="X96" s="1">
        <f t="shared" si="23"/>
        <v>0</v>
      </c>
    </row>
    <row r="97" spans="3:25">
      <c r="D97" s="1">
        <v>2</v>
      </c>
      <c r="E97" t="s">
        <v>99</v>
      </c>
      <c r="F97" s="1" t="s">
        <v>15</v>
      </c>
      <c r="G97" s="1" t="s">
        <v>16</v>
      </c>
      <c r="H97" s="1">
        <v>27</v>
      </c>
      <c r="I97" s="1">
        <v>30.15</v>
      </c>
      <c r="J97" s="48">
        <f t="shared" si="12"/>
        <v>-2.7777777777777777</v>
      </c>
      <c r="K97" s="24">
        <f t="shared" si="13"/>
        <v>1020.9955976972569</v>
      </c>
      <c r="L97" s="1">
        <f t="shared" si="14"/>
        <v>0</v>
      </c>
      <c r="M97" s="1">
        <f t="shared" si="15"/>
        <v>0</v>
      </c>
      <c r="Q97" s="1">
        <f t="shared" si="16"/>
        <v>0</v>
      </c>
      <c r="R97" s="1">
        <f t="shared" si="17"/>
        <v>0</v>
      </c>
      <c r="S97" s="1">
        <f t="shared" si="18"/>
        <v>0</v>
      </c>
      <c r="T97" s="1">
        <f t="shared" si="19"/>
        <v>0</v>
      </c>
      <c r="U97" s="1">
        <f t="shared" si="20"/>
        <v>0</v>
      </c>
      <c r="V97" s="1">
        <f t="shared" si="21"/>
        <v>1</v>
      </c>
      <c r="W97" s="1">
        <f t="shared" si="22"/>
        <v>0</v>
      </c>
      <c r="X97" s="1">
        <f t="shared" si="23"/>
        <v>0</v>
      </c>
    </row>
    <row r="98" spans="3:25" s="33" customFormat="1">
      <c r="C98" s="32"/>
      <c r="D98" s="32">
        <v>11</v>
      </c>
      <c r="E98" s="33" t="s">
        <v>68</v>
      </c>
      <c r="F98" s="32" t="s">
        <v>15</v>
      </c>
      <c r="G98" s="32"/>
      <c r="H98" s="32">
        <v>23</v>
      </c>
      <c r="I98" s="32">
        <v>30.1</v>
      </c>
      <c r="J98" s="49">
        <f t="shared" si="12"/>
        <v>-5</v>
      </c>
      <c r="K98" s="35">
        <f t="shared" si="13"/>
        <v>1019.302404334575</v>
      </c>
      <c r="L98" s="32">
        <f t="shared" si="14"/>
        <v>0</v>
      </c>
      <c r="M98" s="32">
        <f t="shared" si="15"/>
        <v>0</v>
      </c>
      <c r="N98" s="36"/>
      <c r="O98" s="36"/>
      <c r="P98" s="36">
        <v>1</v>
      </c>
      <c r="Q98" s="32">
        <f t="shared" si="16"/>
        <v>0</v>
      </c>
      <c r="R98" s="32">
        <f t="shared" si="17"/>
        <v>0</v>
      </c>
      <c r="S98" s="32">
        <f t="shared" si="18"/>
        <v>0</v>
      </c>
      <c r="T98" s="32">
        <f t="shared" si="19"/>
        <v>0</v>
      </c>
      <c r="U98" s="32">
        <f t="shared" si="20"/>
        <v>0</v>
      </c>
      <c r="V98" s="32">
        <f t="shared" si="21"/>
        <v>0</v>
      </c>
      <c r="W98" s="32">
        <f t="shared" si="22"/>
        <v>0</v>
      </c>
      <c r="X98" s="32">
        <f t="shared" si="23"/>
        <v>0</v>
      </c>
    </row>
    <row r="99" spans="3:25">
      <c r="C99" s="1">
        <v>31</v>
      </c>
      <c r="D99" s="1">
        <v>9</v>
      </c>
      <c r="E99" t="s">
        <v>95</v>
      </c>
      <c r="F99" s="1" t="s">
        <v>15</v>
      </c>
      <c r="G99" s="1" t="s">
        <v>16</v>
      </c>
      <c r="H99" s="1">
        <v>23</v>
      </c>
      <c r="I99" s="1">
        <v>29.95</v>
      </c>
      <c r="J99" s="48">
        <f t="shared" si="12"/>
        <v>-5</v>
      </c>
      <c r="K99" s="24">
        <f t="shared" si="13"/>
        <v>1014.2228242465289</v>
      </c>
      <c r="L99" s="1">
        <f t="shared" si="14"/>
        <v>0</v>
      </c>
      <c r="M99" s="1">
        <f t="shared" si="15"/>
        <v>0</v>
      </c>
      <c r="Q99" s="1">
        <f t="shared" si="16"/>
        <v>0</v>
      </c>
      <c r="R99" s="1">
        <f t="shared" si="17"/>
        <v>0</v>
      </c>
      <c r="S99" s="1">
        <f t="shared" si="18"/>
        <v>0</v>
      </c>
      <c r="T99" s="1">
        <f t="shared" si="19"/>
        <v>0</v>
      </c>
      <c r="U99" s="1">
        <f t="shared" si="20"/>
        <v>0</v>
      </c>
      <c r="V99" s="1">
        <f t="shared" si="21"/>
        <v>1</v>
      </c>
      <c r="W99" s="1">
        <f t="shared" si="22"/>
        <v>0</v>
      </c>
      <c r="X99" s="1">
        <f t="shared" si="23"/>
        <v>0</v>
      </c>
    </row>
    <row r="100" spans="3:25">
      <c r="D100" s="1">
        <v>2</v>
      </c>
      <c r="E100" t="s">
        <v>100</v>
      </c>
      <c r="F100" s="1" t="s">
        <v>15</v>
      </c>
      <c r="G100" s="1" t="s">
        <v>16</v>
      </c>
      <c r="H100" s="1">
        <v>31</v>
      </c>
      <c r="I100" s="1">
        <v>29.85</v>
      </c>
      <c r="J100" s="48">
        <f t="shared" si="12"/>
        <v>-0.55555555555555558</v>
      </c>
      <c r="K100" s="24">
        <f t="shared" si="13"/>
        <v>1010.836437521165</v>
      </c>
      <c r="L100" s="1">
        <f t="shared" si="14"/>
        <v>0</v>
      </c>
      <c r="M100" s="1">
        <f t="shared" si="15"/>
        <v>0</v>
      </c>
      <c r="Q100" s="1">
        <f t="shared" si="16"/>
        <v>0</v>
      </c>
      <c r="R100" s="1">
        <f t="shared" si="17"/>
        <v>0</v>
      </c>
      <c r="S100" s="1">
        <f t="shared" si="18"/>
        <v>0</v>
      </c>
      <c r="T100" s="1">
        <f t="shared" si="19"/>
        <v>0</v>
      </c>
      <c r="U100" s="1">
        <f t="shared" si="20"/>
        <v>0</v>
      </c>
      <c r="V100" s="1">
        <f t="shared" si="21"/>
        <v>1</v>
      </c>
      <c r="W100" s="1">
        <f t="shared" si="22"/>
        <v>0</v>
      </c>
      <c r="X100" s="1">
        <f t="shared" si="23"/>
        <v>0</v>
      </c>
    </row>
    <row r="101" spans="3:25" s="33" customFormat="1">
      <c r="C101" s="32"/>
      <c r="D101" s="32">
        <v>11</v>
      </c>
      <c r="E101" s="33" t="s">
        <v>65</v>
      </c>
      <c r="F101" s="32" t="s">
        <v>15</v>
      </c>
      <c r="G101" s="32"/>
      <c r="H101" s="32">
        <v>27</v>
      </c>
      <c r="I101" s="32">
        <v>29.75</v>
      </c>
      <c r="J101" s="49">
        <f t="shared" si="12"/>
        <v>-2.7777777777777777</v>
      </c>
      <c r="K101" s="35">
        <f t="shared" si="13"/>
        <v>1007.4500507958008</v>
      </c>
      <c r="L101" s="32">
        <f t="shared" si="14"/>
        <v>0</v>
      </c>
      <c r="M101" s="32">
        <f t="shared" si="15"/>
        <v>0</v>
      </c>
      <c r="N101" s="36"/>
      <c r="O101" s="36"/>
      <c r="P101" s="36">
        <v>1</v>
      </c>
      <c r="Q101" s="32">
        <f t="shared" si="16"/>
        <v>0</v>
      </c>
      <c r="R101" s="32">
        <f t="shared" si="17"/>
        <v>0</v>
      </c>
      <c r="S101" s="32">
        <f t="shared" si="18"/>
        <v>0</v>
      </c>
      <c r="T101" s="32">
        <f t="shared" si="19"/>
        <v>0</v>
      </c>
      <c r="U101" s="32">
        <f t="shared" si="20"/>
        <v>0</v>
      </c>
      <c r="V101" s="32">
        <f t="shared" si="21"/>
        <v>0</v>
      </c>
      <c r="W101" s="32">
        <f t="shared" si="22"/>
        <v>0</v>
      </c>
      <c r="X101" s="32">
        <f t="shared" si="23"/>
        <v>0</v>
      </c>
    </row>
    <row r="103" spans="3:25">
      <c r="D103" s="1" t="s">
        <v>9</v>
      </c>
      <c r="H103" s="8">
        <f>(H9+H12+H15+H18+H21+H24+H27+H30+H33+H36+H39+H42+H45+H48+H51+H54+H57+H60+H63+H66+H69+H72+H75+H78+H81+H84+H87+H90+H93+H96+H99)/31</f>
        <v>34.70967741935484</v>
      </c>
      <c r="I103" s="8">
        <f>(I9+I12+I15+I18+I21+I24+I27+I30+I33+I36+I39+I42+I45+I48+I51+I5+H54+I57+I60+I63+I66+I69+I72+I75+I78+I81+I84+I87+I90+I93+I96+I99)/31</f>
        <v>29.643548387096779</v>
      </c>
      <c r="J103" s="24">
        <f>(J9+J12+J15+J18+J21+J24+J27+J30+J33+J36+J39+J42+J45+J48+J51+J54+J57+J60+J63+J66+J69+J72+J75+J78+J81+J84+J87+J90+J93+J96+J99)/31</f>
        <v>1.5053763440860211</v>
      </c>
      <c r="K103" s="24">
        <f>(K9+K12+K15+K18+K21+K24+K27+K30+K33+K36+K39+K42+K45+K48+K51+K54+K57+K60+K63+K66+K69+K72+K75+K78+K81+K84+K87+K90+K93+K96+K99)/31</f>
        <v>996.4169843680022</v>
      </c>
      <c r="L103" s="1">
        <f>SUM(L9:L99)</f>
        <v>16</v>
      </c>
      <c r="M103" s="1">
        <f>SUM(M9:M99)</f>
        <v>6</v>
      </c>
      <c r="N103" s="5">
        <f>SUM(N9:N99)</f>
        <v>12</v>
      </c>
      <c r="O103" s="5">
        <f>SUM(O9:O99)</f>
        <v>5</v>
      </c>
      <c r="P103" s="5">
        <f>SUM(P9:P99)</f>
        <v>7</v>
      </c>
      <c r="Q103" s="1">
        <f>SUM(Q9:Q101)</f>
        <v>0</v>
      </c>
      <c r="R103" s="1">
        <f t="shared" ref="R103:X103" si="24">SUM(R9:R101)</f>
        <v>3</v>
      </c>
      <c r="S103" s="1">
        <f t="shared" si="24"/>
        <v>3</v>
      </c>
      <c r="T103" s="1">
        <f t="shared" si="24"/>
        <v>10</v>
      </c>
      <c r="U103" s="1">
        <f t="shared" si="24"/>
        <v>0</v>
      </c>
      <c r="V103" s="1">
        <f t="shared" si="24"/>
        <v>12</v>
      </c>
      <c r="W103" s="1">
        <f t="shared" si="24"/>
        <v>8</v>
      </c>
      <c r="X103" s="1">
        <f t="shared" si="24"/>
        <v>13</v>
      </c>
      <c r="Y103" s="1">
        <f>SUM(Q103:X103)</f>
        <v>49</v>
      </c>
    </row>
    <row r="104" spans="3:25">
      <c r="D104" s="1" t="s">
        <v>11</v>
      </c>
      <c r="H104" s="8">
        <f>(H10+H13+H19+H22+H25+H31+H37+H40+H43+H46+H49+H52+H55+H58+H61+H64+H67+H70+H73+H76+H79+H82+H85+H88+H91+H94+H97+H100)/28</f>
        <v>37.053571428571431</v>
      </c>
      <c r="I104" s="8">
        <f>(I10+I13+I19+I22+I25+I31+I37+I40+I43+I46+I49+I52+I55+I58+I61+I64+I67+I70+I73+I76+I79+I82+I85+I88+I91+I94+I97+I100)/28</f>
        <v>29.372321428571428</v>
      </c>
      <c r="J104" s="24">
        <f>(J10+J13+J19+J22+J25+J31+J37+J40+J43+J46+J49+J52+J55+J58+J61+J64+J67+J70+J73+J76+J79+J82+J85+J88+J91+J94+J97+J100)/28</f>
        <v>2.8075396825396823</v>
      </c>
      <c r="K104" s="24">
        <f>(K10+K13+K19+K22+K25+K31+K37+K40+K43+K46+K49+K52+K55+K58+K61+K64+K67+K70+K73+K76+K79+K82+K85+K88+K91+K94+K97+K100)/28</f>
        <v>994.66039378839923</v>
      </c>
    </row>
    <row r="105" spans="3:25" s="21" customFormat="1">
      <c r="D105" s="21" t="s">
        <v>10</v>
      </c>
      <c r="H105" s="21">
        <f t="shared" ref="H105" si="25">(H11+H14+H17+H20+H23+H26+H29+H32+H35+H38+H41+H44+H47+H50+H53+H56+H59+H62+H65+H68+H71+H74+H77+H80+H83+H86+H89+H92+H95+H98+H101)/31</f>
        <v>34.806451612903224</v>
      </c>
      <c r="I105" s="21">
        <f>(I11+I14+I17+I20+I23+I26+I29+I32+I35+I38+I41+I44+I47+I50+I53+I56+I59+I62+I65+I68+I71+I74+I77+I80+I83+I86+I89+I92+I95+I98+I101)/31</f>
        <v>29.401612903225804</v>
      </c>
      <c r="J105" s="23">
        <f t="shared" ref="J105" si="26">(J11+J14+J17+J20+J23+J26+J29+J32+J35+J38+J41+J44+J47+J50+J53+J56+J59+J62+J65+J68+J71+J74+J77+J80+J83+J86+J89+J92+J95+J98+J101)/31</f>
        <v>1.559139784946237</v>
      </c>
      <c r="K105" s="23">
        <f>(K11+K14+K17+K20+K23+K26+K29+K32+K35+K38+K41+K44+K47+K50+K53+K56+K59+K62+K65+K68+K71+K74+K77+K80+K83+K86+K89+K92+K95+K98+K101)/31</f>
        <v>995.65231639775868</v>
      </c>
      <c r="L105" s="1"/>
      <c r="M105" s="1" t="s">
        <v>620</v>
      </c>
      <c r="N105" s="23"/>
      <c r="O105" s="23"/>
      <c r="P105" s="23"/>
      <c r="Q105" s="21">
        <f>(Q103/Y103)*100</f>
        <v>0</v>
      </c>
      <c r="R105" s="21">
        <f>(R103/Y103)*100</f>
        <v>6.1224489795918364</v>
      </c>
      <c r="S105" s="21">
        <f>(S103/Y103)*100</f>
        <v>6.1224489795918364</v>
      </c>
      <c r="T105" s="21">
        <f>(T103/Y103)*100</f>
        <v>20.408163265306122</v>
      </c>
      <c r="U105" s="21">
        <f>(U103/Y103)*100</f>
        <v>0</v>
      </c>
      <c r="V105" s="21">
        <f>(V103/Y103)*100</f>
        <v>24.489795918367346</v>
      </c>
      <c r="W105" s="21">
        <f>(W103/Y103)*100</f>
        <v>16.326530612244898</v>
      </c>
      <c r="X105" s="21">
        <f>(X103/Y103)*100</f>
        <v>26.530612244897959</v>
      </c>
    </row>
    <row r="107" spans="3:25">
      <c r="D107"/>
      <c r="F107"/>
      <c r="G107"/>
      <c r="H107"/>
      <c r="I107" t="s">
        <v>624</v>
      </c>
      <c r="J107" s="25">
        <f>MAX(J9:J103)</f>
        <v>7.2222222222222223</v>
      </c>
    </row>
    <row r="108" spans="3:25">
      <c r="D108"/>
      <c r="F108"/>
      <c r="G108"/>
      <c r="H108"/>
      <c r="I108" t="s">
        <v>625</v>
      </c>
      <c r="J108" s="25">
        <f>MIN(J9:J103)</f>
        <v>-5</v>
      </c>
      <c r="Q108" s="22"/>
    </row>
    <row r="109" spans="3:25">
      <c r="D109"/>
    </row>
    <row r="110" spans="3:25">
      <c r="D110"/>
      <c r="I110" s="20" t="s">
        <v>626</v>
      </c>
      <c r="J110" s="5">
        <v>7</v>
      </c>
    </row>
    <row r="111" spans="3:25">
      <c r="D111"/>
      <c r="I111" s="20" t="s">
        <v>627</v>
      </c>
      <c r="J111" s="5">
        <v>3</v>
      </c>
    </row>
    <row r="112" spans="3:25">
      <c r="D112"/>
    </row>
    <row r="113" spans="4:4">
      <c r="D113"/>
    </row>
    <row r="114" spans="4:4">
      <c r="D1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08"/>
  <sheetViews>
    <sheetView topLeftCell="A78" zoomScale="125" zoomScaleNormal="125" zoomScalePageLayoutView="125" workbookViewId="0">
      <selection activeCell="E107" sqref="E107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5" width="10.83203125" style="5"/>
  </cols>
  <sheetData>
    <row r="3" spans="3:23">
      <c r="C3" s="2" t="s">
        <v>0</v>
      </c>
    </row>
    <row r="4" spans="3:23">
      <c r="C4" s="2"/>
    </row>
    <row r="5" spans="3:23">
      <c r="C5" s="3" t="s">
        <v>1</v>
      </c>
      <c r="D5" s="1" t="s">
        <v>499</v>
      </c>
    </row>
    <row r="6" spans="3:23">
      <c r="J6" s="5" t="s">
        <v>621</v>
      </c>
      <c r="K6" s="5" t="s">
        <v>621</v>
      </c>
      <c r="N6" s="5" t="s">
        <v>623</v>
      </c>
      <c r="O6" s="5" t="s">
        <v>623</v>
      </c>
    </row>
    <row r="7" spans="3:23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1" t="s">
        <v>118</v>
      </c>
      <c r="Q7" s="1" t="s">
        <v>86</v>
      </c>
      <c r="R7" s="1" t="s">
        <v>72</v>
      </c>
      <c r="S7" s="1" t="s">
        <v>56</v>
      </c>
      <c r="T7" s="1" t="s">
        <v>163</v>
      </c>
      <c r="U7" s="1" t="s">
        <v>16</v>
      </c>
      <c r="V7" s="1" t="s">
        <v>27</v>
      </c>
      <c r="W7" s="1" t="s">
        <v>24</v>
      </c>
    </row>
    <row r="9" spans="3:23">
      <c r="C9" s="1">
        <v>1</v>
      </c>
      <c r="D9" s="1">
        <v>9</v>
      </c>
      <c r="E9" t="s">
        <v>409</v>
      </c>
      <c r="F9" s="1" t="s">
        <v>12</v>
      </c>
      <c r="G9" s="1" t="s">
        <v>163</v>
      </c>
      <c r="H9" s="1">
        <v>45</v>
      </c>
      <c r="I9" s="1">
        <v>29.4</v>
      </c>
      <c r="J9" s="25">
        <f>(H9-32)/1.8</f>
        <v>7.2222222222222223</v>
      </c>
      <c r="K9" s="24">
        <f>I9/0.02953</f>
        <v>995.59769725702665</v>
      </c>
      <c r="L9" s="1">
        <f>IF(F9 ="rain", 1,0)</f>
        <v>1</v>
      </c>
      <c r="M9" s="1">
        <f>IF(F9 ="snow", 1,0)</f>
        <v>0</v>
      </c>
      <c r="P9" s="1">
        <f>IF($G9 ="N", 1,0)</f>
        <v>0</v>
      </c>
      <c r="Q9" s="1">
        <f>IF($G9 ="NE", 1,0)</f>
        <v>0</v>
      </c>
      <c r="R9" s="1">
        <f>IF($G9 ="E", 1,0)</f>
        <v>0</v>
      </c>
      <c r="S9" s="1">
        <f>IF($G9 ="SE", 1,0)</f>
        <v>0</v>
      </c>
      <c r="T9" s="1">
        <f>IF($G9 ="S", 1,0)</f>
        <v>1</v>
      </c>
      <c r="U9" s="1">
        <f>IF($G9 ="SW", 1,0)</f>
        <v>0</v>
      </c>
      <c r="V9" s="1">
        <f>IF($G9 ="W", 1,0)</f>
        <v>0</v>
      </c>
      <c r="W9" s="1">
        <f>IF($G9 ="NW", 1,0)</f>
        <v>0</v>
      </c>
    </row>
    <row r="10" spans="3:23">
      <c r="D10" s="1">
        <v>2</v>
      </c>
      <c r="E10" t="s">
        <v>124</v>
      </c>
      <c r="F10" s="1" t="s">
        <v>15</v>
      </c>
      <c r="G10" s="1" t="s">
        <v>476</v>
      </c>
      <c r="H10" s="1">
        <v>51</v>
      </c>
      <c r="I10" s="1">
        <v>29.2</v>
      </c>
      <c r="J10" s="25">
        <f t="shared" ref="J10:J73" si="0">(H10-32)/1.8</f>
        <v>10.555555555555555</v>
      </c>
      <c r="K10" s="24">
        <f t="shared" ref="K10:K73" si="1">I10/0.02953</f>
        <v>988.82492380629867</v>
      </c>
      <c r="L10" s="1">
        <f t="shared" ref="L10:L73" si="2">IF(F10 ="rain", 1,0)</f>
        <v>0</v>
      </c>
      <c r="M10" s="1">
        <f t="shared" ref="M10:M73" si="3">IF(F10 ="snow", 1,0)</f>
        <v>0</v>
      </c>
      <c r="P10" s="1">
        <f t="shared" ref="P10:P73" si="4">IF($G10 ="N", 1,0)</f>
        <v>0</v>
      </c>
      <c r="Q10" s="1">
        <f t="shared" ref="Q10:Q73" si="5">IF($G10 ="NE", 1,0)</f>
        <v>0</v>
      </c>
      <c r="R10" s="1">
        <f t="shared" ref="R10:R73" si="6">IF($G10 ="E", 1,0)</f>
        <v>0</v>
      </c>
      <c r="S10" s="1">
        <f t="shared" ref="S10:S73" si="7">IF($G10 ="SE", 1,0)</f>
        <v>0</v>
      </c>
      <c r="T10" s="1">
        <f t="shared" ref="T10:T73" si="8">IF($G10 ="S", 1,0)</f>
        <v>0</v>
      </c>
      <c r="U10" s="1">
        <f t="shared" ref="U10:U73" si="9">IF($G10 ="SW", 1,0)</f>
        <v>0</v>
      </c>
      <c r="V10" s="1">
        <f t="shared" ref="V10:V73" si="10">IF($G10 ="W", 1,0)</f>
        <v>1</v>
      </c>
      <c r="W10" s="1">
        <f t="shared" ref="W10:W73" si="11">IF($G10 ="NW", 1,0)</f>
        <v>0</v>
      </c>
    </row>
    <row r="11" spans="3:23" s="33" customFormat="1">
      <c r="C11" s="32"/>
      <c r="D11" s="38">
        <v>10</v>
      </c>
      <c r="E11" s="33" t="s">
        <v>500</v>
      </c>
      <c r="F11" s="32" t="s">
        <v>15</v>
      </c>
      <c r="G11" s="32" t="s">
        <v>476</v>
      </c>
      <c r="H11" s="32">
        <v>48</v>
      </c>
      <c r="I11" s="32">
        <v>29.4</v>
      </c>
      <c r="J11" s="34">
        <f t="shared" si="0"/>
        <v>8.8888888888888893</v>
      </c>
      <c r="K11" s="35">
        <f t="shared" si="1"/>
        <v>995.59769725702665</v>
      </c>
      <c r="L11" s="32">
        <f t="shared" si="2"/>
        <v>0</v>
      </c>
      <c r="M11" s="32">
        <f t="shared" si="3"/>
        <v>0</v>
      </c>
      <c r="N11" s="36">
        <v>1</v>
      </c>
      <c r="O11" s="36"/>
      <c r="P11" s="32">
        <f t="shared" si="4"/>
        <v>0</v>
      </c>
      <c r="Q11" s="32">
        <f t="shared" si="5"/>
        <v>0</v>
      </c>
      <c r="R11" s="32">
        <f t="shared" si="6"/>
        <v>0</v>
      </c>
      <c r="S11" s="32">
        <f t="shared" si="7"/>
        <v>0</v>
      </c>
      <c r="T11" s="32">
        <f t="shared" si="8"/>
        <v>0</v>
      </c>
      <c r="U11" s="32">
        <f t="shared" si="9"/>
        <v>0</v>
      </c>
      <c r="V11" s="32">
        <f t="shared" si="10"/>
        <v>1</v>
      </c>
      <c r="W11" s="32">
        <f t="shared" si="11"/>
        <v>0</v>
      </c>
    </row>
    <row r="12" spans="3:23">
      <c r="C12" s="1">
        <v>2</v>
      </c>
      <c r="D12" s="1">
        <v>9</v>
      </c>
      <c r="E12" t="s">
        <v>299</v>
      </c>
      <c r="F12" s="1" t="s">
        <v>12</v>
      </c>
      <c r="G12" s="1" t="s">
        <v>16</v>
      </c>
      <c r="H12" s="1">
        <v>50</v>
      </c>
      <c r="I12" s="1">
        <v>29.35</v>
      </c>
      <c r="J12" s="25">
        <f t="shared" si="0"/>
        <v>10</v>
      </c>
      <c r="K12" s="24">
        <f t="shared" si="1"/>
        <v>993.90450389434477</v>
      </c>
      <c r="L12" s="1">
        <f t="shared" si="2"/>
        <v>1</v>
      </c>
      <c r="M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1</v>
      </c>
      <c r="V12" s="1">
        <f t="shared" si="10"/>
        <v>0</v>
      </c>
      <c r="W12" s="1">
        <f t="shared" si="11"/>
        <v>0</v>
      </c>
    </row>
    <row r="13" spans="3:23">
      <c r="D13" s="1">
        <v>2</v>
      </c>
      <c r="E13" t="s">
        <v>271</v>
      </c>
      <c r="F13" s="1" t="s">
        <v>12</v>
      </c>
      <c r="G13" s="1" t="s">
        <v>118</v>
      </c>
      <c r="H13" s="1">
        <v>57</v>
      </c>
      <c r="I13" s="1">
        <v>29.35</v>
      </c>
      <c r="J13" s="25">
        <f t="shared" si="0"/>
        <v>13.888888888888889</v>
      </c>
      <c r="K13" s="24">
        <f t="shared" si="1"/>
        <v>993.90450389434477</v>
      </c>
      <c r="L13" s="1">
        <f t="shared" si="2"/>
        <v>1</v>
      </c>
      <c r="M13" s="1">
        <f t="shared" si="3"/>
        <v>0</v>
      </c>
      <c r="P13" s="1">
        <f t="shared" si="4"/>
        <v>1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1">
        <f t="shared" si="9"/>
        <v>0</v>
      </c>
      <c r="V13" s="1">
        <f t="shared" si="10"/>
        <v>0</v>
      </c>
      <c r="W13" s="1">
        <f t="shared" si="11"/>
        <v>0</v>
      </c>
    </row>
    <row r="14" spans="3:23" s="33" customFormat="1">
      <c r="C14" s="32"/>
      <c r="D14" s="38">
        <v>10</v>
      </c>
      <c r="E14" s="33" t="s">
        <v>31</v>
      </c>
      <c r="F14" s="32" t="s">
        <v>15</v>
      </c>
      <c r="G14" s="32"/>
      <c r="H14" s="32">
        <v>44</v>
      </c>
      <c r="I14" s="32">
        <v>29.4</v>
      </c>
      <c r="J14" s="34">
        <f t="shared" si="0"/>
        <v>6.6666666666666661</v>
      </c>
      <c r="K14" s="35">
        <f t="shared" si="1"/>
        <v>995.59769725702665</v>
      </c>
      <c r="L14" s="32">
        <f t="shared" si="2"/>
        <v>0</v>
      </c>
      <c r="M14" s="32">
        <f t="shared" si="3"/>
        <v>0</v>
      </c>
      <c r="N14" s="36">
        <v>1</v>
      </c>
      <c r="O14" s="36"/>
      <c r="P14" s="32">
        <f t="shared" si="4"/>
        <v>0</v>
      </c>
      <c r="Q14" s="32">
        <f t="shared" si="5"/>
        <v>0</v>
      </c>
      <c r="R14" s="32">
        <f t="shared" si="6"/>
        <v>0</v>
      </c>
      <c r="S14" s="32">
        <f t="shared" si="7"/>
        <v>0</v>
      </c>
      <c r="T14" s="32">
        <f t="shared" si="8"/>
        <v>0</v>
      </c>
      <c r="U14" s="32">
        <f t="shared" si="9"/>
        <v>0</v>
      </c>
      <c r="V14" s="32">
        <f t="shared" si="10"/>
        <v>0</v>
      </c>
      <c r="W14" s="32">
        <f t="shared" si="11"/>
        <v>0</v>
      </c>
    </row>
    <row r="15" spans="3:23">
      <c r="C15" s="1">
        <v>3</v>
      </c>
      <c r="D15" s="1">
        <v>9</v>
      </c>
      <c r="E15" t="s">
        <v>501</v>
      </c>
      <c r="F15" s="1" t="s">
        <v>15</v>
      </c>
      <c r="G15" s="1" t="s">
        <v>163</v>
      </c>
      <c r="H15" s="1">
        <v>48</v>
      </c>
      <c r="I15" s="1">
        <v>29.7</v>
      </c>
      <c r="J15" s="25">
        <f t="shared" si="0"/>
        <v>8.8888888888888893</v>
      </c>
      <c r="K15" s="24">
        <f t="shared" si="1"/>
        <v>1005.7568574331189</v>
      </c>
      <c r="L15" s="1">
        <f t="shared" si="2"/>
        <v>0</v>
      </c>
      <c r="M15" s="1">
        <f t="shared" si="3"/>
        <v>0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1</v>
      </c>
      <c r="U15" s="1">
        <f t="shared" si="9"/>
        <v>0</v>
      </c>
      <c r="V15" s="1">
        <f t="shared" si="10"/>
        <v>0</v>
      </c>
      <c r="W15" s="1">
        <f t="shared" si="11"/>
        <v>0</v>
      </c>
    </row>
    <row r="16" spans="3:23">
      <c r="D16" s="1">
        <v>2</v>
      </c>
      <c r="E16" t="s">
        <v>124</v>
      </c>
      <c r="F16" s="1" t="s">
        <v>15</v>
      </c>
      <c r="G16" s="1" t="s">
        <v>24</v>
      </c>
      <c r="H16" s="1">
        <v>53</v>
      </c>
      <c r="I16" s="1">
        <v>29.7</v>
      </c>
      <c r="J16" s="25">
        <f t="shared" si="0"/>
        <v>11.666666666666666</v>
      </c>
      <c r="K16" s="24">
        <f t="shared" si="1"/>
        <v>1005.7568574331189</v>
      </c>
      <c r="L16" s="1">
        <f t="shared" si="2"/>
        <v>0</v>
      </c>
      <c r="M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1</v>
      </c>
    </row>
    <row r="17" spans="3:23" s="33" customFormat="1">
      <c r="C17" s="32"/>
      <c r="D17" s="38">
        <v>10</v>
      </c>
      <c r="E17" s="33" t="s">
        <v>502</v>
      </c>
      <c r="F17" s="32" t="s">
        <v>15</v>
      </c>
      <c r="G17" s="32" t="s">
        <v>118</v>
      </c>
      <c r="H17" s="32">
        <v>49</v>
      </c>
      <c r="I17" s="32">
        <v>29.7</v>
      </c>
      <c r="J17" s="34">
        <f t="shared" si="0"/>
        <v>9.4444444444444446</v>
      </c>
      <c r="K17" s="35">
        <f t="shared" si="1"/>
        <v>1005.7568574331189</v>
      </c>
      <c r="L17" s="32">
        <f t="shared" si="2"/>
        <v>0</v>
      </c>
      <c r="M17" s="32">
        <f t="shared" si="3"/>
        <v>0</v>
      </c>
      <c r="N17" s="36"/>
      <c r="O17" s="36"/>
      <c r="P17" s="32">
        <f t="shared" si="4"/>
        <v>1</v>
      </c>
      <c r="Q17" s="32">
        <f t="shared" si="5"/>
        <v>0</v>
      </c>
      <c r="R17" s="32">
        <f t="shared" si="6"/>
        <v>0</v>
      </c>
      <c r="S17" s="32">
        <f t="shared" si="7"/>
        <v>0</v>
      </c>
      <c r="T17" s="32">
        <f t="shared" si="8"/>
        <v>0</v>
      </c>
      <c r="U17" s="32">
        <f t="shared" si="9"/>
        <v>0</v>
      </c>
      <c r="V17" s="32">
        <f t="shared" si="10"/>
        <v>0</v>
      </c>
      <c r="W17" s="32">
        <f t="shared" si="11"/>
        <v>0</v>
      </c>
    </row>
    <row r="18" spans="3:23">
      <c r="C18" s="1">
        <v>4</v>
      </c>
      <c r="D18" s="1">
        <v>9</v>
      </c>
      <c r="E18" t="s">
        <v>503</v>
      </c>
      <c r="F18" s="1" t="s">
        <v>12</v>
      </c>
      <c r="G18" s="1" t="s">
        <v>72</v>
      </c>
      <c r="H18" s="1">
        <v>50</v>
      </c>
      <c r="I18" s="1">
        <v>29.7</v>
      </c>
      <c r="J18" s="25">
        <f t="shared" si="0"/>
        <v>10</v>
      </c>
      <c r="K18" s="24">
        <f t="shared" si="1"/>
        <v>1005.7568574331189</v>
      </c>
      <c r="L18" s="1">
        <f t="shared" si="2"/>
        <v>1</v>
      </c>
      <c r="M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1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</row>
    <row r="19" spans="3:23">
      <c r="D19" s="1">
        <v>2</v>
      </c>
      <c r="E19" t="s">
        <v>206</v>
      </c>
      <c r="F19" s="1" t="s">
        <v>12</v>
      </c>
      <c r="G19" s="1" t="s">
        <v>56</v>
      </c>
      <c r="H19" s="1">
        <v>55</v>
      </c>
      <c r="I19" s="1">
        <v>29.7</v>
      </c>
      <c r="J19" s="25">
        <f t="shared" si="0"/>
        <v>12.777777777777777</v>
      </c>
      <c r="K19" s="24">
        <f t="shared" si="1"/>
        <v>1005.7568574331189</v>
      </c>
      <c r="L19" s="1">
        <f t="shared" si="2"/>
        <v>1</v>
      </c>
      <c r="M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1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</row>
    <row r="20" spans="3:23" s="33" customFormat="1">
      <c r="C20" s="32"/>
      <c r="D20" s="38">
        <v>10</v>
      </c>
      <c r="E20" s="33" t="s">
        <v>283</v>
      </c>
      <c r="F20" s="32" t="s">
        <v>12</v>
      </c>
      <c r="G20" s="32" t="s">
        <v>56</v>
      </c>
      <c r="H20" s="32">
        <v>50</v>
      </c>
      <c r="I20" s="32">
        <v>29.7</v>
      </c>
      <c r="J20" s="34">
        <f t="shared" si="0"/>
        <v>10</v>
      </c>
      <c r="K20" s="35">
        <f t="shared" si="1"/>
        <v>1005.7568574331189</v>
      </c>
      <c r="L20" s="32">
        <f t="shared" si="2"/>
        <v>1</v>
      </c>
      <c r="M20" s="32">
        <f t="shared" si="3"/>
        <v>0</v>
      </c>
      <c r="N20" s="36">
        <v>1</v>
      </c>
      <c r="O20" s="36"/>
      <c r="P20" s="32">
        <f t="shared" si="4"/>
        <v>0</v>
      </c>
      <c r="Q20" s="32">
        <f t="shared" si="5"/>
        <v>0</v>
      </c>
      <c r="R20" s="32">
        <f t="shared" si="6"/>
        <v>0</v>
      </c>
      <c r="S20" s="32">
        <f t="shared" si="7"/>
        <v>1</v>
      </c>
      <c r="T20" s="32">
        <f t="shared" si="8"/>
        <v>0</v>
      </c>
      <c r="U20" s="32">
        <f t="shared" si="9"/>
        <v>0</v>
      </c>
      <c r="V20" s="32">
        <f t="shared" si="10"/>
        <v>0</v>
      </c>
      <c r="W20" s="32">
        <f t="shared" si="11"/>
        <v>0</v>
      </c>
    </row>
    <row r="21" spans="3:23">
      <c r="C21" s="1">
        <v>5</v>
      </c>
      <c r="D21" s="1">
        <v>9</v>
      </c>
      <c r="E21" t="s">
        <v>504</v>
      </c>
      <c r="F21" s="1" t="s">
        <v>15</v>
      </c>
      <c r="G21" s="1" t="s">
        <v>163</v>
      </c>
      <c r="H21" s="1">
        <v>55</v>
      </c>
      <c r="I21" s="1">
        <v>29.7</v>
      </c>
      <c r="J21" s="25">
        <f t="shared" si="0"/>
        <v>12.777777777777777</v>
      </c>
      <c r="K21" s="24">
        <f t="shared" si="1"/>
        <v>1005.7568574331189</v>
      </c>
      <c r="L21" s="1">
        <f t="shared" si="2"/>
        <v>0</v>
      </c>
      <c r="M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1</v>
      </c>
      <c r="U21" s="1">
        <f t="shared" si="9"/>
        <v>0</v>
      </c>
      <c r="V21" s="1">
        <f t="shared" si="10"/>
        <v>0</v>
      </c>
      <c r="W21" s="1">
        <f t="shared" si="11"/>
        <v>0</v>
      </c>
    </row>
    <row r="22" spans="3:23">
      <c r="D22" s="1">
        <v>2</v>
      </c>
      <c r="E22" t="s">
        <v>385</v>
      </c>
      <c r="F22" s="1" t="s">
        <v>15</v>
      </c>
      <c r="G22" s="1" t="s">
        <v>163</v>
      </c>
      <c r="H22" s="1">
        <v>59</v>
      </c>
      <c r="I22" s="1">
        <v>29.7</v>
      </c>
      <c r="J22" s="25">
        <f t="shared" si="0"/>
        <v>15</v>
      </c>
      <c r="K22" s="24">
        <f t="shared" si="1"/>
        <v>1005.7568574331189</v>
      </c>
      <c r="L22" s="1">
        <f t="shared" si="2"/>
        <v>0</v>
      </c>
      <c r="M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1</v>
      </c>
      <c r="U22" s="1">
        <f t="shared" si="9"/>
        <v>0</v>
      </c>
      <c r="V22" s="1">
        <f t="shared" si="10"/>
        <v>0</v>
      </c>
      <c r="W22" s="1">
        <f t="shared" si="11"/>
        <v>0</v>
      </c>
    </row>
    <row r="23" spans="3:23" s="33" customFormat="1">
      <c r="C23" s="32"/>
      <c r="D23" s="38">
        <v>10</v>
      </c>
      <c r="E23" s="33" t="s">
        <v>505</v>
      </c>
      <c r="F23" s="32" t="s">
        <v>12</v>
      </c>
      <c r="G23" s="32" t="s">
        <v>163</v>
      </c>
      <c r="H23" s="32">
        <v>56</v>
      </c>
      <c r="I23" s="32">
        <v>29.65</v>
      </c>
      <c r="J23" s="34">
        <f t="shared" si="0"/>
        <v>13.333333333333332</v>
      </c>
      <c r="K23" s="35">
        <f t="shared" si="1"/>
        <v>1004.0636640704367</v>
      </c>
      <c r="L23" s="32">
        <f t="shared" si="2"/>
        <v>1</v>
      </c>
      <c r="M23" s="32">
        <f t="shared" si="3"/>
        <v>0</v>
      </c>
      <c r="N23" s="36">
        <v>1</v>
      </c>
      <c r="O23" s="36"/>
      <c r="P23" s="32">
        <f t="shared" si="4"/>
        <v>0</v>
      </c>
      <c r="Q23" s="32">
        <f t="shared" si="5"/>
        <v>0</v>
      </c>
      <c r="R23" s="32">
        <f t="shared" si="6"/>
        <v>0</v>
      </c>
      <c r="S23" s="32">
        <f t="shared" si="7"/>
        <v>0</v>
      </c>
      <c r="T23" s="32">
        <f t="shared" si="8"/>
        <v>1</v>
      </c>
      <c r="U23" s="32">
        <f t="shared" si="9"/>
        <v>0</v>
      </c>
      <c r="V23" s="32">
        <f t="shared" si="10"/>
        <v>0</v>
      </c>
      <c r="W23" s="32">
        <f t="shared" si="11"/>
        <v>0</v>
      </c>
    </row>
    <row r="24" spans="3:23">
      <c r="C24" s="1">
        <v>6</v>
      </c>
      <c r="D24" s="1">
        <v>9</v>
      </c>
      <c r="E24" t="s">
        <v>506</v>
      </c>
      <c r="F24" s="1" t="s">
        <v>15</v>
      </c>
      <c r="G24" s="1" t="s">
        <v>118</v>
      </c>
      <c r="H24" s="1">
        <v>56</v>
      </c>
      <c r="I24" s="1">
        <v>29.6</v>
      </c>
      <c r="J24" s="25">
        <f t="shared" si="0"/>
        <v>13.333333333333332</v>
      </c>
      <c r="K24" s="24">
        <f t="shared" si="1"/>
        <v>1002.3704707077549</v>
      </c>
      <c r="L24" s="1">
        <f t="shared" si="2"/>
        <v>0</v>
      </c>
      <c r="M24" s="1">
        <f t="shared" si="3"/>
        <v>0</v>
      </c>
      <c r="P24" s="1">
        <f t="shared" si="4"/>
        <v>1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</row>
    <row r="25" spans="3:23">
      <c r="D25" s="1">
        <v>2</v>
      </c>
      <c r="E25" t="s">
        <v>30</v>
      </c>
      <c r="F25" s="1" t="s">
        <v>15</v>
      </c>
      <c r="G25" s="1" t="s">
        <v>24</v>
      </c>
      <c r="H25" s="1">
        <v>58</v>
      </c>
      <c r="I25" s="1">
        <v>29.7</v>
      </c>
      <c r="J25" s="25">
        <f t="shared" si="0"/>
        <v>14.444444444444445</v>
      </c>
      <c r="K25" s="24">
        <f t="shared" si="1"/>
        <v>1005.7568574331189</v>
      </c>
      <c r="L25" s="1">
        <f t="shared" si="2"/>
        <v>0</v>
      </c>
      <c r="M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1</v>
      </c>
    </row>
    <row r="26" spans="3:23" s="33" customFormat="1">
      <c r="C26" s="32"/>
      <c r="D26" s="38">
        <v>10</v>
      </c>
      <c r="E26" s="33" t="s">
        <v>122</v>
      </c>
      <c r="F26" s="32" t="s">
        <v>15</v>
      </c>
      <c r="G26" s="32" t="s">
        <v>118</v>
      </c>
      <c r="H26" s="32">
        <v>54</v>
      </c>
      <c r="I26" s="32">
        <v>29.8</v>
      </c>
      <c r="J26" s="34">
        <f t="shared" si="0"/>
        <v>12.222222222222221</v>
      </c>
      <c r="K26" s="35">
        <f t="shared" si="1"/>
        <v>1009.1432441584828</v>
      </c>
      <c r="L26" s="32">
        <f t="shared" si="2"/>
        <v>0</v>
      </c>
      <c r="M26" s="32">
        <f t="shared" si="3"/>
        <v>0</v>
      </c>
      <c r="N26" s="36"/>
      <c r="O26" s="36"/>
      <c r="P26" s="32">
        <f t="shared" si="4"/>
        <v>1</v>
      </c>
      <c r="Q26" s="32">
        <f t="shared" si="5"/>
        <v>0</v>
      </c>
      <c r="R26" s="32">
        <f t="shared" si="6"/>
        <v>0</v>
      </c>
      <c r="S26" s="32">
        <f t="shared" si="7"/>
        <v>0</v>
      </c>
      <c r="T26" s="32">
        <f t="shared" si="8"/>
        <v>0</v>
      </c>
      <c r="U26" s="32">
        <f t="shared" si="9"/>
        <v>0</v>
      </c>
      <c r="V26" s="32">
        <f t="shared" si="10"/>
        <v>0</v>
      </c>
      <c r="W26" s="32">
        <f t="shared" si="11"/>
        <v>0</v>
      </c>
    </row>
    <row r="27" spans="3:23">
      <c r="C27" s="1">
        <v>7</v>
      </c>
      <c r="D27" s="1">
        <v>9</v>
      </c>
      <c r="E27" t="s">
        <v>507</v>
      </c>
      <c r="F27" s="1" t="s">
        <v>12</v>
      </c>
      <c r="G27" s="1" t="s">
        <v>86</v>
      </c>
      <c r="H27" s="1">
        <v>50</v>
      </c>
      <c r="I27" s="1">
        <v>29.9</v>
      </c>
      <c r="J27" s="25">
        <f t="shared" si="0"/>
        <v>10</v>
      </c>
      <c r="K27" s="24">
        <f t="shared" si="1"/>
        <v>1012.5296308838468</v>
      </c>
      <c r="L27" s="1">
        <f t="shared" si="2"/>
        <v>1</v>
      </c>
      <c r="M27" s="1">
        <f t="shared" si="3"/>
        <v>0</v>
      </c>
      <c r="P27" s="1">
        <f t="shared" si="4"/>
        <v>0</v>
      </c>
      <c r="Q27" s="1">
        <f t="shared" si="5"/>
        <v>1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</row>
    <row r="28" spans="3:23">
      <c r="D28" s="1">
        <v>2</v>
      </c>
      <c r="J28"/>
      <c r="K28"/>
      <c r="L28" s="1">
        <f t="shared" si="2"/>
        <v>0</v>
      </c>
      <c r="M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</row>
    <row r="29" spans="3:23" s="33" customFormat="1">
      <c r="C29" s="32"/>
      <c r="D29" s="38">
        <v>10</v>
      </c>
      <c r="E29" s="33" t="s">
        <v>316</v>
      </c>
      <c r="F29" s="32" t="s">
        <v>15</v>
      </c>
      <c r="G29" s="32"/>
      <c r="H29" s="32">
        <v>49</v>
      </c>
      <c r="I29" s="32">
        <v>29.85</v>
      </c>
      <c r="J29" s="34">
        <f t="shared" si="0"/>
        <v>9.4444444444444446</v>
      </c>
      <c r="K29" s="35">
        <f t="shared" si="1"/>
        <v>1010.836437521165</v>
      </c>
      <c r="L29" s="32">
        <f t="shared" si="2"/>
        <v>0</v>
      </c>
      <c r="M29" s="32">
        <f t="shared" si="3"/>
        <v>0</v>
      </c>
      <c r="N29" s="36">
        <v>1</v>
      </c>
      <c r="O29" s="36"/>
      <c r="P29" s="32">
        <f t="shared" si="4"/>
        <v>0</v>
      </c>
      <c r="Q29" s="32">
        <f t="shared" si="5"/>
        <v>0</v>
      </c>
      <c r="R29" s="32">
        <f t="shared" si="6"/>
        <v>0</v>
      </c>
      <c r="S29" s="32">
        <f t="shared" si="7"/>
        <v>0</v>
      </c>
      <c r="T29" s="32">
        <f t="shared" si="8"/>
        <v>0</v>
      </c>
      <c r="U29" s="32">
        <f t="shared" si="9"/>
        <v>0</v>
      </c>
      <c r="V29" s="32">
        <f t="shared" si="10"/>
        <v>0</v>
      </c>
      <c r="W29" s="32">
        <f t="shared" si="11"/>
        <v>0</v>
      </c>
    </row>
    <row r="30" spans="3:23">
      <c r="C30" s="1">
        <v>8</v>
      </c>
      <c r="D30" s="1">
        <v>9</v>
      </c>
      <c r="E30" t="s">
        <v>650</v>
      </c>
      <c r="F30" s="1" t="s">
        <v>15</v>
      </c>
      <c r="H30" s="1">
        <v>49</v>
      </c>
      <c r="I30" s="1">
        <v>29.85</v>
      </c>
      <c r="J30" s="25">
        <f t="shared" si="0"/>
        <v>9.4444444444444446</v>
      </c>
      <c r="K30" s="24">
        <f t="shared" si="1"/>
        <v>1010.836437521165</v>
      </c>
      <c r="L30" s="1">
        <f t="shared" si="2"/>
        <v>0</v>
      </c>
      <c r="M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</row>
    <row r="31" spans="3:23">
      <c r="D31" s="1">
        <v>2</v>
      </c>
      <c r="E31" t="s">
        <v>271</v>
      </c>
      <c r="F31" s="1" t="s">
        <v>12</v>
      </c>
      <c r="G31" s="1" t="s">
        <v>72</v>
      </c>
      <c r="H31" s="1">
        <v>52</v>
      </c>
      <c r="I31" s="1">
        <v>29.85</v>
      </c>
      <c r="J31" s="25">
        <f t="shared" si="0"/>
        <v>11.111111111111111</v>
      </c>
      <c r="K31" s="24">
        <f t="shared" si="1"/>
        <v>1010.836437521165</v>
      </c>
      <c r="L31" s="1">
        <f t="shared" si="2"/>
        <v>1</v>
      </c>
      <c r="M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1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</row>
    <row r="32" spans="3:23" s="33" customFormat="1">
      <c r="C32" s="32"/>
      <c r="D32" s="38">
        <v>10</v>
      </c>
      <c r="E32" s="33" t="s">
        <v>508</v>
      </c>
      <c r="F32" s="32" t="s">
        <v>15</v>
      </c>
      <c r="G32" s="32"/>
      <c r="H32" s="32">
        <v>51</v>
      </c>
      <c r="I32" s="32">
        <v>29.9</v>
      </c>
      <c r="J32" s="34">
        <f t="shared" si="0"/>
        <v>10.555555555555555</v>
      </c>
      <c r="K32" s="35">
        <f t="shared" si="1"/>
        <v>1012.5296308838468</v>
      </c>
      <c r="L32" s="32">
        <f t="shared" si="2"/>
        <v>0</v>
      </c>
      <c r="M32" s="32">
        <f t="shared" si="3"/>
        <v>0</v>
      </c>
      <c r="N32" s="36">
        <v>1</v>
      </c>
      <c r="O32" s="36"/>
      <c r="P32" s="32">
        <f t="shared" si="4"/>
        <v>0</v>
      </c>
      <c r="Q32" s="32">
        <f t="shared" si="5"/>
        <v>0</v>
      </c>
      <c r="R32" s="32">
        <f t="shared" si="6"/>
        <v>0</v>
      </c>
      <c r="S32" s="32">
        <f t="shared" si="7"/>
        <v>0</v>
      </c>
      <c r="T32" s="32">
        <f t="shared" si="8"/>
        <v>0</v>
      </c>
      <c r="U32" s="32">
        <f t="shared" si="9"/>
        <v>0</v>
      </c>
      <c r="V32" s="32">
        <f t="shared" si="10"/>
        <v>0</v>
      </c>
      <c r="W32" s="32">
        <f t="shared" si="11"/>
        <v>0</v>
      </c>
    </row>
    <row r="33" spans="3:23">
      <c r="C33" s="1">
        <v>9</v>
      </c>
      <c r="D33" s="1">
        <v>9</v>
      </c>
      <c r="E33" t="s">
        <v>29</v>
      </c>
      <c r="F33" s="1" t="s">
        <v>15</v>
      </c>
      <c r="G33" s="1" t="s">
        <v>72</v>
      </c>
      <c r="H33" s="1">
        <v>52</v>
      </c>
      <c r="I33" s="1">
        <v>29.85</v>
      </c>
      <c r="J33" s="25">
        <f t="shared" si="0"/>
        <v>11.111111111111111</v>
      </c>
      <c r="K33" s="24">
        <f t="shared" si="1"/>
        <v>1010.836437521165</v>
      </c>
      <c r="L33" s="1">
        <f t="shared" si="2"/>
        <v>0</v>
      </c>
      <c r="M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1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</row>
    <row r="34" spans="3:23">
      <c r="D34" s="1">
        <v>2</v>
      </c>
      <c r="E34" t="s">
        <v>509</v>
      </c>
      <c r="F34" s="1" t="s">
        <v>15</v>
      </c>
      <c r="G34" s="1" t="s">
        <v>72</v>
      </c>
      <c r="H34" s="1">
        <v>51</v>
      </c>
      <c r="I34" s="1">
        <v>29.9</v>
      </c>
      <c r="J34" s="25">
        <f t="shared" si="0"/>
        <v>10.555555555555555</v>
      </c>
      <c r="K34" s="24">
        <f t="shared" si="1"/>
        <v>1012.5296308838468</v>
      </c>
      <c r="L34" s="1">
        <f t="shared" si="2"/>
        <v>0</v>
      </c>
      <c r="M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1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</row>
    <row r="35" spans="3:23" s="33" customFormat="1">
      <c r="C35" s="32"/>
      <c r="D35" s="38">
        <v>10</v>
      </c>
      <c r="E35" s="33" t="s">
        <v>192</v>
      </c>
      <c r="F35" s="32" t="s">
        <v>15</v>
      </c>
      <c r="G35" s="32"/>
      <c r="H35" s="32">
        <v>51</v>
      </c>
      <c r="I35" s="38">
        <v>30</v>
      </c>
      <c r="J35" s="34">
        <f t="shared" si="0"/>
        <v>10.555555555555555</v>
      </c>
      <c r="K35" s="35">
        <f t="shared" si="1"/>
        <v>1015.9160176092109</v>
      </c>
      <c r="L35" s="32">
        <f t="shared" si="2"/>
        <v>0</v>
      </c>
      <c r="M35" s="32">
        <f t="shared" si="3"/>
        <v>0</v>
      </c>
      <c r="N35" s="36"/>
      <c r="O35" s="36"/>
      <c r="P35" s="32">
        <f t="shared" si="4"/>
        <v>0</v>
      </c>
      <c r="Q35" s="32">
        <f t="shared" si="5"/>
        <v>0</v>
      </c>
      <c r="R35" s="32">
        <f t="shared" si="6"/>
        <v>0</v>
      </c>
      <c r="S35" s="32">
        <f t="shared" si="7"/>
        <v>0</v>
      </c>
      <c r="T35" s="32">
        <f t="shared" si="8"/>
        <v>0</v>
      </c>
      <c r="U35" s="32">
        <f t="shared" si="9"/>
        <v>0</v>
      </c>
      <c r="V35" s="32">
        <f t="shared" si="10"/>
        <v>0</v>
      </c>
      <c r="W35" s="32">
        <f t="shared" si="11"/>
        <v>0</v>
      </c>
    </row>
    <row r="36" spans="3:23">
      <c r="C36" s="1">
        <v>10</v>
      </c>
      <c r="D36" s="1">
        <v>9</v>
      </c>
      <c r="E36" t="s">
        <v>272</v>
      </c>
      <c r="F36" s="1" t="s">
        <v>12</v>
      </c>
      <c r="G36" s="1" t="s">
        <v>56</v>
      </c>
      <c r="H36" s="1">
        <v>53</v>
      </c>
      <c r="I36" s="1">
        <v>29.9</v>
      </c>
      <c r="J36" s="25">
        <f t="shared" si="0"/>
        <v>11.666666666666666</v>
      </c>
      <c r="K36" s="24">
        <f t="shared" si="1"/>
        <v>1012.5296308838468</v>
      </c>
      <c r="L36" s="1">
        <f t="shared" si="2"/>
        <v>1</v>
      </c>
      <c r="M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1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</row>
    <row r="37" spans="3:23">
      <c r="D37" s="1">
        <v>2</v>
      </c>
      <c r="E37" t="s">
        <v>510</v>
      </c>
      <c r="F37" s="1" t="s">
        <v>12</v>
      </c>
      <c r="G37" s="1" t="s">
        <v>56</v>
      </c>
      <c r="H37" s="1">
        <v>55</v>
      </c>
      <c r="I37" s="1">
        <v>29.8</v>
      </c>
      <c r="J37" s="25">
        <f t="shared" si="0"/>
        <v>12.777777777777777</v>
      </c>
      <c r="K37" s="24">
        <f t="shared" si="1"/>
        <v>1009.1432441584828</v>
      </c>
      <c r="L37" s="1">
        <f t="shared" si="2"/>
        <v>1</v>
      </c>
      <c r="M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1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</row>
    <row r="38" spans="3:23" s="33" customFormat="1">
      <c r="C38" s="32"/>
      <c r="D38" s="32">
        <v>11</v>
      </c>
      <c r="E38" s="33" t="s">
        <v>80</v>
      </c>
      <c r="F38" s="32" t="s">
        <v>15</v>
      </c>
      <c r="G38" s="32"/>
      <c r="H38" s="32">
        <v>54</v>
      </c>
      <c r="I38" s="32">
        <v>29.8</v>
      </c>
      <c r="J38" s="34">
        <f t="shared" si="0"/>
        <v>12.222222222222221</v>
      </c>
      <c r="K38" s="35">
        <f t="shared" si="1"/>
        <v>1009.1432441584828</v>
      </c>
      <c r="L38" s="32">
        <f t="shared" si="2"/>
        <v>0</v>
      </c>
      <c r="M38" s="32">
        <f t="shared" si="3"/>
        <v>0</v>
      </c>
      <c r="N38" s="36">
        <v>1</v>
      </c>
      <c r="O38" s="36"/>
      <c r="P38" s="32">
        <f t="shared" si="4"/>
        <v>0</v>
      </c>
      <c r="Q38" s="32">
        <f t="shared" si="5"/>
        <v>0</v>
      </c>
      <c r="R38" s="32">
        <f t="shared" si="6"/>
        <v>0</v>
      </c>
      <c r="S38" s="32">
        <f t="shared" si="7"/>
        <v>0</v>
      </c>
      <c r="T38" s="32">
        <f t="shared" si="8"/>
        <v>0</v>
      </c>
      <c r="U38" s="32">
        <f t="shared" si="9"/>
        <v>0</v>
      </c>
      <c r="V38" s="32">
        <f t="shared" si="10"/>
        <v>0</v>
      </c>
      <c r="W38" s="32">
        <f t="shared" si="11"/>
        <v>0</v>
      </c>
    </row>
    <row r="39" spans="3:23">
      <c r="C39" s="1">
        <v>11</v>
      </c>
      <c r="D39" s="1">
        <v>9</v>
      </c>
      <c r="E39" t="s">
        <v>137</v>
      </c>
      <c r="F39" s="1" t="s">
        <v>15</v>
      </c>
      <c r="G39" s="1" t="s">
        <v>27</v>
      </c>
      <c r="H39" s="1">
        <v>55</v>
      </c>
      <c r="I39" s="1">
        <v>29.8</v>
      </c>
      <c r="J39" s="25">
        <f t="shared" si="0"/>
        <v>12.777777777777777</v>
      </c>
      <c r="K39" s="24">
        <f t="shared" si="1"/>
        <v>1009.1432441584828</v>
      </c>
      <c r="L39" s="1">
        <f t="shared" si="2"/>
        <v>0</v>
      </c>
      <c r="M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1</v>
      </c>
      <c r="W39" s="1">
        <f t="shared" si="11"/>
        <v>0</v>
      </c>
    </row>
    <row r="40" spans="3:23">
      <c r="D40" s="1">
        <v>2</v>
      </c>
      <c r="E40" t="s">
        <v>511</v>
      </c>
      <c r="F40" s="1" t="s">
        <v>15</v>
      </c>
      <c r="G40" s="1" t="s">
        <v>27</v>
      </c>
      <c r="H40" s="1">
        <v>57</v>
      </c>
      <c r="I40" s="1">
        <v>29.8</v>
      </c>
      <c r="J40" s="25">
        <f t="shared" si="0"/>
        <v>13.888888888888889</v>
      </c>
      <c r="K40" s="24">
        <f t="shared" si="1"/>
        <v>1009.1432441584828</v>
      </c>
      <c r="L40" s="1">
        <f t="shared" si="2"/>
        <v>0</v>
      </c>
      <c r="M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1</v>
      </c>
      <c r="W40" s="1">
        <f t="shared" si="11"/>
        <v>0</v>
      </c>
    </row>
    <row r="41" spans="3:23" s="33" customFormat="1">
      <c r="C41" s="32"/>
      <c r="D41" s="32">
        <v>11</v>
      </c>
      <c r="E41" s="33" t="s">
        <v>512</v>
      </c>
      <c r="F41" s="32" t="s">
        <v>15</v>
      </c>
      <c r="G41" s="32"/>
      <c r="H41" s="32">
        <v>55</v>
      </c>
      <c r="I41" s="32">
        <v>29.9</v>
      </c>
      <c r="J41" s="34">
        <f t="shared" si="0"/>
        <v>12.777777777777777</v>
      </c>
      <c r="K41" s="35">
        <f t="shared" si="1"/>
        <v>1012.5296308838468</v>
      </c>
      <c r="L41" s="32">
        <f t="shared" si="2"/>
        <v>0</v>
      </c>
      <c r="M41" s="32">
        <f t="shared" si="3"/>
        <v>0</v>
      </c>
      <c r="N41" s="36"/>
      <c r="O41" s="36"/>
      <c r="P41" s="32">
        <f t="shared" si="4"/>
        <v>0</v>
      </c>
      <c r="Q41" s="32">
        <f t="shared" si="5"/>
        <v>0</v>
      </c>
      <c r="R41" s="32">
        <f t="shared" si="6"/>
        <v>0</v>
      </c>
      <c r="S41" s="32">
        <f t="shared" si="7"/>
        <v>0</v>
      </c>
      <c r="T41" s="32">
        <f t="shared" si="8"/>
        <v>0</v>
      </c>
      <c r="U41" s="32">
        <f t="shared" si="9"/>
        <v>0</v>
      </c>
      <c r="V41" s="32">
        <f t="shared" si="10"/>
        <v>0</v>
      </c>
      <c r="W41" s="32">
        <f t="shared" si="11"/>
        <v>0</v>
      </c>
    </row>
    <row r="42" spans="3:23">
      <c r="C42" s="1">
        <v>12</v>
      </c>
      <c r="D42" s="1">
        <v>9</v>
      </c>
      <c r="E42" t="s">
        <v>281</v>
      </c>
      <c r="F42" s="1" t="s">
        <v>15</v>
      </c>
      <c r="G42" s="1" t="s">
        <v>27</v>
      </c>
      <c r="H42" s="1">
        <v>54</v>
      </c>
      <c r="I42" s="1">
        <v>29.85</v>
      </c>
      <c r="J42" s="25">
        <f t="shared" si="0"/>
        <v>12.222222222222221</v>
      </c>
      <c r="K42" s="24">
        <f t="shared" si="1"/>
        <v>1010.836437521165</v>
      </c>
      <c r="L42" s="1">
        <f t="shared" si="2"/>
        <v>0</v>
      </c>
      <c r="M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1</v>
      </c>
      <c r="W42" s="1">
        <f t="shared" si="11"/>
        <v>0</v>
      </c>
    </row>
    <row r="43" spans="3:23">
      <c r="D43" s="1">
        <v>2</v>
      </c>
      <c r="E43" t="s">
        <v>352</v>
      </c>
      <c r="F43" s="1" t="s">
        <v>15</v>
      </c>
      <c r="G43" s="1" t="s">
        <v>27</v>
      </c>
      <c r="H43" s="1">
        <v>58</v>
      </c>
      <c r="I43" s="1">
        <v>29.85</v>
      </c>
      <c r="J43" s="25">
        <f t="shared" si="0"/>
        <v>14.444444444444445</v>
      </c>
      <c r="K43" s="24">
        <f t="shared" si="1"/>
        <v>1010.836437521165</v>
      </c>
      <c r="L43" s="1">
        <f t="shared" si="2"/>
        <v>0</v>
      </c>
      <c r="M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1</v>
      </c>
      <c r="W43" s="1">
        <f t="shared" si="11"/>
        <v>0</v>
      </c>
    </row>
    <row r="44" spans="3:23" s="33" customFormat="1">
      <c r="C44" s="32"/>
      <c r="D44" s="32">
        <v>11</v>
      </c>
      <c r="E44" s="33" t="s">
        <v>128</v>
      </c>
      <c r="F44" s="32" t="s">
        <v>15</v>
      </c>
      <c r="G44" s="32"/>
      <c r="H44" s="32">
        <v>52</v>
      </c>
      <c r="I44" s="32">
        <v>29.9</v>
      </c>
      <c r="J44" s="34">
        <f t="shared" si="0"/>
        <v>11.111111111111111</v>
      </c>
      <c r="K44" s="35">
        <f t="shared" si="1"/>
        <v>1012.5296308838468</v>
      </c>
      <c r="L44" s="32">
        <f t="shared" si="2"/>
        <v>0</v>
      </c>
      <c r="M44" s="32">
        <f t="shared" si="3"/>
        <v>0</v>
      </c>
      <c r="N44" s="36"/>
      <c r="O44" s="36"/>
      <c r="P44" s="32">
        <f t="shared" si="4"/>
        <v>0</v>
      </c>
      <c r="Q44" s="32">
        <f t="shared" si="5"/>
        <v>0</v>
      </c>
      <c r="R44" s="32">
        <f t="shared" si="6"/>
        <v>0</v>
      </c>
      <c r="S44" s="32">
        <f t="shared" si="7"/>
        <v>0</v>
      </c>
      <c r="T44" s="32">
        <f t="shared" si="8"/>
        <v>0</v>
      </c>
      <c r="U44" s="32">
        <f t="shared" si="9"/>
        <v>0</v>
      </c>
      <c r="V44" s="32">
        <f t="shared" si="10"/>
        <v>0</v>
      </c>
      <c r="W44" s="32">
        <f t="shared" si="11"/>
        <v>0</v>
      </c>
    </row>
    <row r="45" spans="3:23">
      <c r="C45" s="1">
        <v>13</v>
      </c>
      <c r="D45" s="1">
        <v>9</v>
      </c>
      <c r="E45" t="s">
        <v>299</v>
      </c>
      <c r="F45" s="1" t="s">
        <v>15</v>
      </c>
      <c r="G45" s="1" t="s">
        <v>16</v>
      </c>
      <c r="H45" s="1">
        <v>52</v>
      </c>
      <c r="I45" s="1">
        <v>29.85</v>
      </c>
      <c r="J45" s="25">
        <f t="shared" si="0"/>
        <v>11.111111111111111</v>
      </c>
      <c r="K45" s="24">
        <f t="shared" si="1"/>
        <v>1010.836437521165</v>
      </c>
      <c r="L45" s="1">
        <f t="shared" si="2"/>
        <v>0</v>
      </c>
      <c r="M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1</v>
      </c>
      <c r="V45" s="1">
        <f t="shared" si="10"/>
        <v>0</v>
      </c>
      <c r="W45" s="1">
        <f t="shared" si="11"/>
        <v>0</v>
      </c>
    </row>
    <row r="46" spans="3:23">
      <c r="D46" s="1">
        <v>2</v>
      </c>
      <c r="E46" t="s">
        <v>79</v>
      </c>
      <c r="F46" s="1" t="s">
        <v>15</v>
      </c>
      <c r="G46" s="1" t="s">
        <v>27</v>
      </c>
      <c r="H46" s="1">
        <v>57</v>
      </c>
      <c r="I46" s="1">
        <v>29.75</v>
      </c>
      <c r="J46" s="25">
        <f t="shared" si="0"/>
        <v>13.888888888888889</v>
      </c>
      <c r="K46" s="24">
        <f t="shared" si="1"/>
        <v>1007.4500507958008</v>
      </c>
      <c r="L46" s="1">
        <f t="shared" si="2"/>
        <v>0</v>
      </c>
      <c r="M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1</v>
      </c>
      <c r="W46" s="1">
        <f t="shared" si="11"/>
        <v>0</v>
      </c>
    </row>
    <row r="47" spans="3:23" s="33" customFormat="1">
      <c r="C47" s="32"/>
      <c r="D47" s="32">
        <v>11</v>
      </c>
      <c r="E47" s="33" t="s">
        <v>124</v>
      </c>
      <c r="F47" s="32" t="s">
        <v>15</v>
      </c>
      <c r="G47" s="32"/>
      <c r="H47" s="32">
        <v>55</v>
      </c>
      <c r="I47" s="32">
        <v>29.75</v>
      </c>
      <c r="J47" s="34">
        <f t="shared" si="0"/>
        <v>12.777777777777777</v>
      </c>
      <c r="K47" s="35">
        <f t="shared" si="1"/>
        <v>1007.4500507958008</v>
      </c>
      <c r="L47" s="32">
        <f t="shared" si="2"/>
        <v>0</v>
      </c>
      <c r="M47" s="32">
        <f t="shared" si="3"/>
        <v>0</v>
      </c>
      <c r="N47" s="36"/>
      <c r="O47" s="36"/>
      <c r="P47" s="32">
        <f t="shared" si="4"/>
        <v>0</v>
      </c>
      <c r="Q47" s="32">
        <f t="shared" si="5"/>
        <v>0</v>
      </c>
      <c r="R47" s="32">
        <f t="shared" si="6"/>
        <v>0</v>
      </c>
      <c r="S47" s="32">
        <f t="shared" si="7"/>
        <v>0</v>
      </c>
      <c r="T47" s="32">
        <f t="shared" si="8"/>
        <v>0</v>
      </c>
      <c r="U47" s="32">
        <f t="shared" si="9"/>
        <v>0</v>
      </c>
      <c r="V47" s="32">
        <f t="shared" si="10"/>
        <v>0</v>
      </c>
      <c r="W47" s="32">
        <f t="shared" si="11"/>
        <v>0</v>
      </c>
    </row>
    <row r="48" spans="3:23">
      <c r="C48" s="1">
        <v>14</v>
      </c>
      <c r="D48" s="1">
        <v>9</v>
      </c>
      <c r="E48" t="s">
        <v>346</v>
      </c>
      <c r="F48" s="1" t="s">
        <v>15</v>
      </c>
      <c r="G48" s="1" t="s">
        <v>27</v>
      </c>
      <c r="H48" s="1">
        <v>54</v>
      </c>
      <c r="I48" s="1">
        <v>29.75</v>
      </c>
      <c r="J48" s="25">
        <f t="shared" si="0"/>
        <v>12.222222222222221</v>
      </c>
      <c r="K48" s="24">
        <f t="shared" si="1"/>
        <v>1007.4500507958008</v>
      </c>
      <c r="L48" s="1">
        <f t="shared" si="2"/>
        <v>0</v>
      </c>
      <c r="M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1</v>
      </c>
      <c r="W48" s="1">
        <f t="shared" si="11"/>
        <v>0</v>
      </c>
    </row>
    <row r="49" spans="3:23">
      <c r="D49" s="1">
        <v>2</v>
      </c>
      <c r="E49" t="s">
        <v>513</v>
      </c>
      <c r="F49" s="1" t="s">
        <v>15</v>
      </c>
      <c r="G49" s="1" t="s">
        <v>27</v>
      </c>
      <c r="H49" s="1">
        <v>57</v>
      </c>
      <c r="I49" s="1">
        <v>29.85</v>
      </c>
      <c r="J49" s="25">
        <f t="shared" si="0"/>
        <v>13.888888888888889</v>
      </c>
      <c r="K49" s="24">
        <f t="shared" si="1"/>
        <v>1010.836437521165</v>
      </c>
      <c r="L49" s="1">
        <f t="shared" si="2"/>
        <v>0</v>
      </c>
      <c r="M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1</v>
      </c>
      <c r="W49" s="1">
        <f t="shared" si="11"/>
        <v>0</v>
      </c>
    </row>
    <row r="50" spans="3:23" s="33" customFormat="1">
      <c r="C50" s="32"/>
      <c r="D50" s="32">
        <v>11</v>
      </c>
      <c r="E50" s="33" t="s">
        <v>514</v>
      </c>
      <c r="F50" s="32" t="s">
        <v>15</v>
      </c>
      <c r="G50" s="32"/>
      <c r="H50" s="32">
        <v>46</v>
      </c>
      <c r="I50" s="32">
        <v>29.85</v>
      </c>
      <c r="J50" s="34">
        <f t="shared" si="0"/>
        <v>7.7777777777777777</v>
      </c>
      <c r="K50" s="35">
        <f t="shared" si="1"/>
        <v>1010.836437521165</v>
      </c>
      <c r="L50" s="32">
        <f t="shared" si="2"/>
        <v>0</v>
      </c>
      <c r="M50" s="32">
        <f t="shared" si="3"/>
        <v>0</v>
      </c>
      <c r="N50" s="36"/>
      <c r="O50" s="36"/>
      <c r="P50" s="32">
        <f t="shared" si="4"/>
        <v>0</v>
      </c>
      <c r="Q50" s="32">
        <f t="shared" si="5"/>
        <v>0</v>
      </c>
      <c r="R50" s="32">
        <f t="shared" si="6"/>
        <v>0</v>
      </c>
      <c r="S50" s="32">
        <f t="shared" si="7"/>
        <v>0</v>
      </c>
      <c r="T50" s="32">
        <f t="shared" si="8"/>
        <v>0</v>
      </c>
      <c r="U50" s="32">
        <f t="shared" si="9"/>
        <v>0</v>
      </c>
      <c r="V50" s="32">
        <f t="shared" si="10"/>
        <v>0</v>
      </c>
      <c r="W50" s="32">
        <f t="shared" si="11"/>
        <v>0</v>
      </c>
    </row>
    <row r="51" spans="3:23">
      <c r="C51" s="1">
        <v>15</v>
      </c>
      <c r="D51" s="1">
        <v>9</v>
      </c>
      <c r="E51" t="s">
        <v>515</v>
      </c>
      <c r="F51" s="1" t="s">
        <v>15</v>
      </c>
      <c r="G51" s="1" t="s">
        <v>27</v>
      </c>
      <c r="H51" s="1">
        <v>53</v>
      </c>
      <c r="I51" s="1">
        <v>29.85</v>
      </c>
      <c r="J51" s="25">
        <f t="shared" si="0"/>
        <v>11.666666666666666</v>
      </c>
      <c r="K51" s="24">
        <f t="shared" si="1"/>
        <v>1010.836437521165</v>
      </c>
      <c r="L51" s="1">
        <f t="shared" si="2"/>
        <v>0</v>
      </c>
      <c r="M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1</v>
      </c>
      <c r="W51" s="1">
        <f t="shared" si="11"/>
        <v>0</v>
      </c>
    </row>
    <row r="52" spans="3:23">
      <c r="D52" s="1">
        <v>2</v>
      </c>
      <c r="J52"/>
      <c r="K52"/>
      <c r="L52" s="1">
        <f t="shared" si="2"/>
        <v>0</v>
      </c>
      <c r="M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</row>
    <row r="53" spans="3:23" s="33" customFormat="1">
      <c r="C53" s="32"/>
      <c r="D53" s="32">
        <v>11</v>
      </c>
      <c r="E53" s="33" t="s">
        <v>68</v>
      </c>
      <c r="F53" s="32" t="s">
        <v>15</v>
      </c>
      <c r="G53" s="32"/>
      <c r="H53" s="32">
        <v>50</v>
      </c>
      <c r="I53" s="32">
        <v>29.9</v>
      </c>
      <c r="J53" s="34">
        <f t="shared" si="0"/>
        <v>10</v>
      </c>
      <c r="K53" s="35">
        <f t="shared" si="1"/>
        <v>1012.5296308838468</v>
      </c>
      <c r="L53" s="32">
        <f t="shared" si="2"/>
        <v>0</v>
      </c>
      <c r="M53" s="32">
        <f t="shared" si="3"/>
        <v>0</v>
      </c>
      <c r="N53" s="36"/>
      <c r="O53" s="36"/>
      <c r="P53" s="32">
        <f t="shared" si="4"/>
        <v>0</v>
      </c>
      <c r="Q53" s="32">
        <f t="shared" si="5"/>
        <v>0</v>
      </c>
      <c r="R53" s="32">
        <f t="shared" si="6"/>
        <v>0</v>
      </c>
      <c r="S53" s="32">
        <f t="shared" si="7"/>
        <v>0</v>
      </c>
      <c r="T53" s="32">
        <f t="shared" si="8"/>
        <v>0</v>
      </c>
      <c r="U53" s="32">
        <f t="shared" si="9"/>
        <v>0</v>
      </c>
      <c r="V53" s="32">
        <f t="shared" si="10"/>
        <v>0</v>
      </c>
      <c r="W53" s="32">
        <f t="shared" si="11"/>
        <v>0</v>
      </c>
    </row>
    <row r="54" spans="3:23">
      <c r="C54" s="1">
        <v>16</v>
      </c>
      <c r="D54" s="1">
        <v>9</v>
      </c>
      <c r="E54" t="s">
        <v>29</v>
      </c>
      <c r="F54" s="1" t="s">
        <v>15</v>
      </c>
      <c r="G54" s="1" t="s">
        <v>27</v>
      </c>
      <c r="H54" s="1">
        <v>52</v>
      </c>
      <c r="I54" s="1">
        <v>29.75</v>
      </c>
      <c r="J54" s="25">
        <f t="shared" si="0"/>
        <v>11.111111111111111</v>
      </c>
      <c r="K54" s="24">
        <f t="shared" si="1"/>
        <v>1007.4500507958008</v>
      </c>
      <c r="L54" s="1">
        <f t="shared" si="2"/>
        <v>0</v>
      </c>
      <c r="M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1</v>
      </c>
      <c r="W54" s="1">
        <f t="shared" si="11"/>
        <v>0</v>
      </c>
    </row>
    <row r="55" spans="3:23">
      <c r="D55" s="1">
        <v>2</v>
      </c>
      <c r="E55" t="s">
        <v>51</v>
      </c>
      <c r="F55" s="1" t="s">
        <v>15</v>
      </c>
      <c r="G55" s="1" t="s">
        <v>27</v>
      </c>
      <c r="H55" s="1">
        <v>56</v>
      </c>
      <c r="I55" s="1">
        <v>29</v>
      </c>
      <c r="J55" s="25">
        <f t="shared" si="0"/>
        <v>13.333333333333332</v>
      </c>
      <c r="K55" s="24">
        <f t="shared" si="1"/>
        <v>982.05215035557057</v>
      </c>
      <c r="L55" s="1">
        <f t="shared" si="2"/>
        <v>0</v>
      </c>
      <c r="M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1</v>
      </c>
      <c r="W55" s="1">
        <f t="shared" si="11"/>
        <v>0</v>
      </c>
    </row>
    <row r="56" spans="3:23" s="33" customFormat="1">
      <c r="C56" s="32"/>
      <c r="D56" s="32">
        <v>11</v>
      </c>
      <c r="E56" s="33" t="s">
        <v>395</v>
      </c>
      <c r="F56" s="32" t="s">
        <v>15</v>
      </c>
      <c r="G56" s="32"/>
      <c r="H56" s="32">
        <v>54</v>
      </c>
      <c r="I56" s="32">
        <v>29.6</v>
      </c>
      <c r="J56" s="34">
        <f t="shared" si="0"/>
        <v>12.222222222222221</v>
      </c>
      <c r="K56" s="35">
        <f t="shared" si="1"/>
        <v>1002.3704707077549</v>
      </c>
      <c r="L56" s="32">
        <f t="shared" si="2"/>
        <v>0</v>
      </c>
      <c r="M56" s="32">
        <f t="shared" si="3"/>
        <v>0</v>
      </c>
      <c r="N56" s="36"/>
      <c r="O56" s="36"/>
      <c r="P56" s="32">
        <f t="shared" si="4"/>
        <v>0</v>
      </c>
      <c r="Q56" s="32">
        <f t="shared" si="5"/>
        <v>0</v>
      </c>
      <c r="R56" s="32">
        <f t="shared" si="6"/>
        <v>0</v>
      </c>
      <c r="S56" s="32">
        <f t="shared" si="7"/>
        <v>0</v>
      </c>
      <c r="T56" s="32">
        <f t="shared" si="8"/>
        <v>0</v>
      </c>
      <c r="U56" s="32">
        <f t="shared" si="9"/>
        <v>0</v>
      </c>
      <c r="V56" s="32">
        <f t="shared" si="10"/>
        <v>0</v>
      </c>
      <c r="W56" s="32">
        <f t="shared" si="11"/>
        <v>0</v>
      </c>
    </row>
    <row r="57" spans="3:23">
      <c r="C57" s="1">
        <v>17</v>
      </c>
      <c r="D57" s="1">
        <v>9</v>
      </c>
      <c r="E57" t="s">
        <v>516</v>
      </c>
      <c r="F57" s="1" t="s">
        <v>15</v>
      </c>
      <c r="G57" s="1" t="s">
        <v>27</v>
      </c>
      <c r="H57" s="1">
        <v>50</v>
      </c>
      <c r="I57" s="1">
        <v>29.6</v>
      </c>
      <c r="J57" s="25">
        <f t="shared" si="0"/>
        <v>10</v>
      </c>
      <c r="K57" s="24">
        <f t="shared" si="1"/>
        <v>1002.3704707077549</v>
      </c>
      <c r="L57" s="1">
        <f t="shared" si="2"/>
        <v>0</v>
      </c>
      <c r="M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1</v>
      </c>
      <c r="W57" s="1">
        <f t="shared" si="11"/>
        <v>0</v>
      </c>
    </row>
    <row r="58" spans="3:23">
      <c r="D58" s="1">
        <v>2</v>
      </c>
      <c r="E58" t="s">
        <v>346</v>
      </c>
      <c r="F58" s="1" t="s">
        <v>15</v>
      </c>
      <c r="G58" s="1" t="s">
        <v>24</v>
      </c>
      <c r="H58" s="1">
        <v>54</v>
      </c>
      <c r="I58" s="1">
        <v>29.55</v>
      </c>
      <c r="J58" s="25">
        <f t="shared" si="0"/>
        <v>12.222222222222221</v>
      </c>
      <c r="K58" s="24">
        <f t="shared" si="1"/>
        <v>1000.6772773450728</v>
      </c>
      <c r="L58" s="1">
        <f t="shared" si="2"/>
        <v>0</v>
      </c>
      <c r="M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1</v>
      </c>
    </row>
    <row r="59" spans="3:23" s="33" customFormat="1">
      <c r="C59" s="32"/>
      <c r="D59" s="32">
        <v>11</v>
      </c>
      <c r="E59" s="33" t="s">
        <v>517</v>
      </c>
      <c r="F59" s="32" t="s">
        <v>15</v>
      </c>
      <c r="G59" s="32"/>
      <c r="H59" s="32">
        <v>48</v>
      </c>
      <c r="I59" s="32">
        <v>29.5</v>
      </c>
      <c r="J59" s="34">
        <f t="shared" si="0"/>
        <v>8.8888888888888893</v>
      </c>
      <c r="K59" s="35">
        <f t="shared" si="1"/>
        <v>998.98408398239076</v>
      </c>
      <c r="L59" s="32">
        <f t="shared" si="2"/>
        <v>0</v>
      </c>
      <c r="M59" s="32">
        <f t="shared" si="3"/>
        <v>0</v>
      </c>
      <c r="N59" s="36"/>
      <c r="O59" s="36"/>
      <c r="P59" s="32">
        <f t="shared" si="4"/>
        <v>0</v>
      </c>
      <c r="Q59" s="32">
        <f t="shared" si="5"/>
        <v>0</v>
      </c>
      <c r="R59" s="32">
        <f t="shared" si="6"/>
        <v>0</v>
      </c>
      <c r="S59" s="32">
        <f t="shared" si="7"/>
        <v>0</v>
      </c>
      <c r="T59" s="32">
        <f t="shared" si="8"/>
        <v>0</v>
      </c>
      <c r="U59" s="32">
        <f t="shared" si="9"/>
        <v>0</v>
      </c>
      <c r="V59" s="32">
        <f t="shared" si="10"/>
        <v>0</v>
      </c>
      <c r="W59" s="32">
        <f t="shared" si="11"/>
        <v>0</v>
      </c>
    </row>
    <row r="60" spans="3:23">
      <c r="C60" s="1">
        <v>18</v>
      </c>
      <c r="D60" s="1">
        <v>9</v>
      </c>
      <c r="E60" t="s">
        <v>518</v>
      </c>
      <c r="F60" s="1" t="s">
        <v>15</v>
      </c>
      <c r="G60" s="1" t="s">
        <v>27</v>
      </c>
      <c r="H60" s="1">
        <v>49</v>
      </c>
      <c r="I60" s="1">
        <v>29.5</v>
      </c>
      <c r="J60" s="25">
        <f t="shared" si="0"/>
        <v>9.4444444444444446</v>
      </c>
      <c r="K60" s="24">
        <f t="shared" si="1"/>
        <v>998.98408398239076</v>
      </c>
      <c r="L60" s="1">
        <f t="shared" si="2"/>
        <v>0</v>
      </c>
      <c r="M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1</v>
      </c>
      <c r="W60" s="1">
        <f t="shared" si="11"/>
        <v>0</v>
      </c>
    </row>
    <row r="61" spans="3:23">
      <c r="D61" s="1">
        <v>2</v>
      </c>
      <c r="E61" t="s">
        <v>519</v>
      </c>
      <c r="F61" s="1" t="s">
        <v>15</v>
      </c>
      <c r="G61" s="1" t="s">
        <v>27</v>
      </c>
      <c r="H61" s="1">
        <v>52</v>
      </c>
      <c r="I61" s="1">
        <v>29.55</v>
      </c>
      <c r="J61" s="25">
        <f t="shared" si="0"/>
        <v>11.111111111111111</v>
      </c>
      <c r="K61" s="24">
        <f t="shared" si="1"/>
        <v>1000.6772773450728</v>
      </c>
      <c r="L61" s="1">
        <f t="shared" si="2"/>
        <v>0</v>
      </c>
      <c r="M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1</v>
      </c>
      <c r="W61" s="1">
        <f t="shared" si="11"/>
        <v>0</v>
      </c>
    </row>
    <row r="62" spans="3:23" s="33" customFormat="1">
      <c r="C62" s="32"/>
      <c r="D62" s="32">
        <v>11</v>
      </c>
      <c r="E62" s="33" t="s">
        <v>514</v>
      </c>
      <c r="F62" s="32" t="s">
        <v>15</v>
      </c>
      <c r="G62" s="32"/>
      <c r="H62" s="32">
        <v>46</v>
      </c>
      <c r="I62" s="32">
        <v>29.6</v>
      </c>
      <c r="J62" s="34">
        <f t="shared" si="0"/>
        <v>7.7777777777777777</v>
      </c>
      <c r="K62" s="35">
        <f t="shared" si="1"/>
        <v>1002.3704707077549</v>
      </c>
      <c r="L62" s="32">
        <f t="shared" si="2"/>
        <v>0</v>
      </c>
      <c r="M62" s="32">
        <f t="shared" si="3"/>
        <v>0</v>
      </c>
      <c r="N62" s="36"/>
      <c r="O62" s="36"/>
      <c r="P62" s="32">
        <f t="shared" si="4"/>
        <v>0</v>
      </c>
      <c r="Q62" s="32">
        <f t="shared" si="5"/>
        <v>0</v>
      </c>
      <c r="R62" s="32">
        <f t="shared" si="6"/>
        <v>0</v>
      </c>
      <c r="S62" s="32">
        <f t="shared" si="7"/>
        <v>0</v>
      </c>
      <c r="T62" s="32">
        <f t="shared" si="8"/>
        <v>0</v>
      </c>
      <c r="U62" s="32">
        <f t="shared" si="9"/>
        <v>0</v>
      </c>
      <c r="V62" s="32">
        <f t="shared" si="10"/>
        <v>0</v>
      </c>
      <c r="W62" s="32">
        <f t="shared" si="11"/>
        <v>0</v>
      </c>
    </row>
    <row r="63" spans="3:23">
      <c r="C63" s="1">
        <v>19</v>
      </c>
      <c r="D63" s="1">
        <v>9</v>
      </c>
      <c r="E63" t="s">
        <v>520</v>
      </c>
      <c r="F63" s="1" t="s">
        <v>15</v>
      </c>
      <c r="G63" s="1" t="s">
        <v>27</v>
      </c>
      <c r="H63" s="1">
        <v>54</v>
      </c>
      <c r="I63" s="1">
        <v>29.5</v>
      </c>
      <c r="J63" s="25">
        <f t="shared" si="0"/>
        <v>12.222222222222221</v>
      </c>
      <c r="K63" s="24">
        <f t="shared" si="1"/>
        <v>998.98408398239076</v>
      </c>
      <c r="L63" s="1">
        <f t="shared" si="2"/>
        <v>0</v>
      </c>
      <c r="M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0</v>
      </c>
      <c r="U63" s="1">
        <f t="shared" si="9"/>
        <v>0</v>
      </c>
      <c r="V63" s="1">
        <f t="shared" si="10"/>
        <v>1</v>
      </c>
      <c r="W63" s="1">
        <f t="shared" si="11"/>
        <v>0</v>
      </c>
    </row>
    <row r="64" spans="3:23">
      <c r="D64" s="1">
        <v>2</v>
      </c>
      <c r="E64" s="4" t="s">
        <v>521</v>
      </c>
      <c r="F64" s="1" t="s">
        <v>15</v>
      </c>
      <c r="G64" s="1" t="s">
        <v>27</v>
      </c>
      <c r="H64" s="1">
        <v>55</v>
      </c>
      <c r="I64" s="1">
        <v>29.45</v>
      </c>
      <c r="J64" s="25">
        <f t="shared" si="0"/>
        <v>12.777777777777777</v>
      </c>
      <c r="K64" s="24">
        <f t="shared" si="1"/>
        <v>997.29089061970876</v>
      </c>
      <c r="L64" s="5">
        <v>1</v>
      </c>
      <c r="M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1</v>
      </c>
      <c r="W64" s="1">
        <f t="shared" si="11"/>
        <v>0</v>
      </c>
    </row>
    <row r="65" spans="3:23" s="33" customFormat="1">
      <c r="C65" s="32"/>
      <c r="D65" s="32">
        <v>11</v>
      </c>
      <c r="E65" s="33" t="s">
        <v>187</v>
      </c>
      <c r="F65" s="32" t="s">
        <v>15</v>
      </c>
      <c r="G65" s="32" t="s">
        <v>27</v>
      </c>
      <c r="H65" s="32">
        <v>44</v>
      </c>
      <c r="I65" s="32">
        <v>29.35</v>
      </c>
      <c r="J65" s="34">
        <f t="shared" si="0"/>
        <v>6.6666666666666661</v>
      </c>
      <c r="K65" s="35">
        <f t="shared" si="1"/>
        <v>993.90450389434477</v>
      </c>
      <c r="L65" s="32">
        <f t="shared" si="2"/>
        <v>0</v>
      </c>
      <c r="M65" s="32">
        <f t="shared" si="3"/>
        <v>0</v>
      </c>
      <c r="N65" s="36">
        <v>1</v>
      </c>
      <c r="O65" s="36"/>
      <c r="P65" s="32">
        <f t="shared" si="4"/>
        <v>0</v>
      </c>
      <c r="Q65" s="32">
        <f t="shared" si="5"/>
        <v>0</v>
      </c>
      <c r="R65" s="32">
        <f t="shared" si="6"/>
        <v>0</v>
      </c>
      <c r="S65" s="32">
        <f t="shared" si="7"/>
        <v>0</v>
      </c>
      <c r="T65" s="32">
        <f t="shared" si="8"/>
        <v>0</v>
      </c>
      <c r="U65" s="32">
        <f t="shared" si="9"/>
        <v>0</v>
      </c>
      <c r="V65" s="32">
        <f t="shared" si="10"/>
        <v>1</v>
      </c>
      <c r="W65" s="32">
        <f t="shared" si="11"/>
        <v>0</v>
      </c>
    </row>
    <row r="66" spans="3:23">
      <c r="C66" s="1">
        <v>20</v>
      </c>
      <c r="D66" s="1">
        <v>9</v>
      </c>
      <c r="E66" t="s">
        <v>32</v>
      </c>
      <c r="F66" s="1" t="s">
        <v>15</v>
      </c>
      <c r="G66" s="1" t="s">
        <v>24</v>
      </c>
      <c r="H66" s="1">
        <v>45</v>
      </c>
      <c r="I66" s="1">
        <v>29.35</v>
      </c>
      <c r="J66" s="25">
        <f t="shared" si="0"/>
        <v>7.2222222222222223</v>
      </c>
      <c r="K66" s="24">
        <f t="shared" si="1"/>
        <v>993.90450389434477</v>
      </c>
      <c r="L66" s="1">
        <f t="shared" si="2"/>
        <v>0</v>
      </c>
      <c r="M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0</v>
      </c>
      <c r="W66" s="1">
        <f t="shared" si="11"/>
        <v>1</v>
      </c>
    </row>
    <row r="67" spans="3:23">
      <c r="D67" s="1">
        <v>2</v>
      </c>
      <c r="E67" t="s">
        <v>361</v>
      </c>
      <c r="F67" s="1" t="s">
        <v>15</v>
      </c>
      <c r="G67" s="1" t="s">
        <v>27</v>
      </c>
      <c r="H67" s="1">
        <v>52</v>
      </c>
      <c r="I67" s="1">
        <v>29.35</v>
      </c>
      <c r="J67" s="25">
        <f t="shared" si="0"/>
        <v>11.111111111111111</v>
      </c>
      <c r="K67" s="24">
        <f t="shared" si="1"/>
        <v>993.90450389434477</v>
      </c>
      <c r="L67" s="1">
        <f t="shared" si="2"/>
        <v>0</v>
      </c>
      <c r="M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s="1">
        <f t="shared" si="10"/>
        <v>1</v>
      </c>
      <c r="W67" s="1">
        <f t="shared" si="11"/>
        <v>0</v>
      </c>
    </row>
    <row r="68" spans="3:23" s="33" customFormat="1">
      <c r="C68" s="32"/>
      <c r="D68" s="32">
        <v>11</v>
      </c>
      <c r="E68" s="33" t="s">
        <v>522</v>
      </c>
      <c r="F68" s="32" t="s">
        <v>15</v>
      </c>
      <c r="G68" s="32"/>
      <c r="H68" s="32">
        <v>41</v>
      </c>
      <c r="I68" s="32">
        <v>29.4</v>
      </c>
      <c r="J68" s="34">
        <f t="shared" si="0"/>
        <v>5</v>
      </c>
      <c r="K68" s="35">
        <f t="shared" si="1"/>
        <v>995.59769725702665</v>
      </c>
      <c r="L68" s="32">
        <f t="shared" si="2"/>
        <v>0</v>
      </c>
      <c r="M68" s="32">
        <f t="shared" si="3"/>
        <v>0</v>
      </c>
      <c r="N68" s="36"/>
      <c r="O68" s="36"/>
      <c r="P68" s="32">
        <f t="shared" si="4"/>
        <v>0</v>
      </c>
      <c r="Q68" s="32">
        <f t="shared" si="5"/>
        <v>0</v>
      </c>
      <c r="R68" s="32">
        <f t="shared" si="6"/>
        <v>0</v>
      </c>
      <c r="S68" s="32">
        <f t="shared" si="7"/>
        <v>0</v>
      </c>
      <c r="T68" s="32">
        <f t="shared" si="8"/>
        <v>0</v>
      </c>
      <c r="U68" s="32">
        <f t="shared" si="9"/>
        <v>0</v>
      </c>
      <c r="V68" s="32">
        <f t="shared" si="10"/>
        <v>0</v>
      </c>
      <c r="W68" s="32">
        <f t="shared" si="11"/>
        <v>0</v>
      </c>
    </row>
    <row r="69" spans="3:23">
      <c r="C69" s="1">
        <v>21</v>
      </c>
      <c r="D69" s="1">
        <v>9</v>
      </c>
      <c r="E69" t="s">
        <v>149</v>
      </c>
      <c r="F69" s="1" t="s">
        <v>15</v>
      </c>
      <c r="G69" s="1" t="s">
        <v>24</v>
      </c>
      <c r="H69" s="1">
        <v>45</v>
      </c>
      <c r="I69" s="1">
        <v>29.5</v>
      </c>
      <c r="J69" s="25">
        <f t="shared" si="0"/>
        <v>7.2222222222222223</v>
      </c>
      <c r="K69" s="24">
        <f t="shared" si="1"/>
        <v>998.98408398239076</v>
      </c>
      <c r="L69" s="1">
        <f t="shared" si="2"/>
        <v>0</v>
      </c>
      <c r="M69" s="1">
        <f t="shared" si="3"/>
        <v>0</v>
      </c>
      <c r="P69" s="1">
        <f t="shared" si="4"/>
        <v>0</v>
      </c>
      <c r="Q69" s="1">
        <f t="shared" si="5"/>
        <v>0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1</v>
      </c>
    </row>
    <row r="70" spans="3:23">
      <c r="D70" s="1">
        <v>2</v>
      </c>
      <c r="E70" t="s">
        <v>475</v>
      </c>
      <c r="F70" s="1" t="s">
        <v>15</v>
      </c>
      <c r="G70" s="1" t="s">
        <v>24</v>
      </c>
      <c r="H70" s="1">
        <v>49</v>
      </c>
      <c r="I70" s="1">
        <v>29.5</v>
      </c>
      <c r="J70" s="25">
        <f t="shared" si="0"/>
        <v>9.4444444444444446</v>
      </c>
      <c r="K70" s="24">
        <f t="shared" si="1"/>
        <v>998.98408398239076</v>
      </c>
      <c r="L70" s="1">
        <f t="shared" si="2"/>
        <v>0</v>
      </c>
      <c r="M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0</v>
      </c>
      <c r="S70" s="1">
        <f t="shared" si="7"/>
        <v>0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1</v>
      </c>
    </row>
    <row r="71" spans="3:23" s="33" customFormat="1">
      <c r="C71" s="32"/>
      <c r="D71" s="32">
        <v>11</v>
      </c>
      <c r="E71" s="33" t="s">
        <v>68</v>
      </c>
      <c r="F71" s="32" t="s">
        <v>15</v>
      </c>
      <c r="G71" s="32"/>
      <c r="H71" s="32">
        <v>43</v>
      </c>
      <c r="I71" s="32">
        <v>29.5</v>
      </c>
      <c r="J71" s="34">
        <f t="shared" si="0"/>
        <v>6.1111111111111107</v>
      </c>
      <c r="K71" s="35">
        <f t="shared" si="1"/>
        <v>998.98408398239076</v>
      </c>
      <c r="L71" s="32">
        <f t="shared" si="2"/>
        <v>0</v>
      </c>
      <c r="M71" s="32">
        <f t="shared" si="3"/>
        <v>0</v>
      </c>
      <c r="N71" s="36"/>
      <c r="O71" s="36"/>
      <c r="P71" s="32">
        <f t="shared" si="4"/>
        <v>0</v>
      </c>
      <c r="Q71" s="32">
        <f t="shared" si="5"/>
        <v>0</v>
      </c>
      <c r="R71" s="32">
        <f t="shared" si="6"/>
        <v>0</v>
      </c>
      <c r="S71" s="32">
        <f t="shared" si="7"/>
        <v>0</v>
      </c>
      <c r="T71" s="32">
        <f t="shared" si="8"/>
        <v>0</v>
      </c>
      <c r="U71" s="32">
        <f t="shared" si="9"/>
        <v>0</v>
      </c>
      <c r="V71" s="32">
        <f t="shared" si="10"/>
        <v>0</v>
      </c>
      <c r="W71" s="32">
        <f t="shared" si="11"/>
        <v>0</v>
      </c>
    </row>
    <row r="72" spans="3:23">
      <c r="C72" s="1">
        <v>22</v>
      </c>
      <c r="D72" s="1">
        <v>9</v>
      </c>
      <c r="E72" t="s">
        <v>32</v>
      </c>
      <c r="F72" s="1" t="s">
        <v>15</v>
      </c>
      <c r="G72" s="1" t="s">
        <v>27</v>
      </c>
      <c r="H72" s="1">
        <v>44</v>
      </c>
      <c r="I72" s="1">
        <v>29.4</v>
      </c>
      <c r="J72" s="25">
        <f t="shared" si="0"/>
        <v>6.6666666666666661</v>
      </c>
      <c r="K72" s="24">
        <f t="shared" si="1"/>
        <v>995.59769725702665</v>
      </c>
      <c r="L72" s="1">
        <f t="shared" si="2"/>
        <v>0</v>
      </c>
      <c r="M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0</v>
      </c>
      <c r="T72" s="1">
        <f t="shared" si="8"/>
        <v>0</v>
      </c>
      <c r="U72" s="1">
        <f t="shared" si="9"/>
        <v>0</v>
      </c>
      <c r="V72" s="1">
        <f t="shared" si="10"/>
        <v>1</v>
      </c>
      <c r="W72" s="1">
        <f t="shared" si="11"/>
        <v>0</v>
      </c>
    </row>
    <row r="73" spans="3:23">
      <c r="D73" s="9">
        <v>3</v>
      </c>
      <c r="E73" t="s">
        <v>523</v>
      </c>
      <c r="F73" s="1" t="s">
        <v>15</v>
      </c>
      <c r="G73" s="1" t="s">
        <v>27</v>
      </c>
      <c r="H73" s="1">
        <v>46</v>
      </c>
      <c r="I73" s="1">
        <v>29.4</v>
      </c>
      <c r="J73" s="25">
        <f t="shared" si="0"/>
        <v>7.7777777777777777</v>
      </c>
      <c r="K73" s="24">
        <f t="shared" si="1"/>
        <v>995.59769725702665</v>
      </c>
      <c r="L73" s="1">
        <f t="shared" si="2"/>
        <v>0</v>
      </c>
      <c r="M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0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1</v>
      </c>
      <c r="W73" s="1">
        <f t="shared" si="11"/>
        <v>0</v>
      </c>
    </row>
    <row r="74" spans="3:23" s="33" customFormat="1">
      <c r="C74" s="32"/>
      <c r="D74" s="32">
        <v>11</v>
      </c>
      <c r="E74" s="33" t="s">
        <v>32</v>
      </c>
      <c r="F74" s="32" t="s">
        <v>15</v>
      </c>
      <c r="G74" s="32"/>
      <c r="H74" s="32">
        <v>39</v>
      </c>
      <c r="I74" s="32">
        <v>29.5</v>
      </c>
      <c r="J74" s="34">
        <f t="shared" ref="J74:J98" si="12">(H74-32)/1.8</f>
        <v>3.8888888888888888</v>
      </c>
      <c r="K74" s="35">
        <f t="shared" ref="K74:K98" si="13">I74/0.02953</f>
        <v>998.98408398239076</v>
      </c>
      <c r="L74" s="32">
        <f t="shared" ref="L74:L101" si="14">IF(F74 ="rain", 1,0)</f>
        <v>0</v>
      </c>
      <c r="M74" s="32">
        <f t="shared" ref="M74:M101" si="15">IF(F74 ="snow", 1,0)</f>
        <v>0</v>
      </c>
      <c r="N74" s="36"/>
      <c r="O74" s="36"/>
      <c r="P74" s="32">
        <f t="shared" ref="P74:P101" si="16">IF($G74 ="N", 1,0)</f>
        <v>0</v>
      </c>
      <c r="Q74" s="32">
        <f t="shared" ref="Q74:Q101" si="17">IF($G74 ="NE", 1,0)</f>
        <v>0</v>
      </c>
      <c r="R74" s="32">
        <f t="shared" ref="R74:R101" si="18">IF($G74 ="E", 1,0)</f>
        <v>0</v>
      </c>
      <c r="S74" s="32">
        <f t="shared" ref="S74:S101" si="19">IF($G74 ="SE", 1,0)</f>
        <v>0</v>
      </c>
      <c r="T74" s="32">
        <f t="shared" ref="T74:T101" si="20">IF($G74 ="S", 1,0)</f>
        <v>0</v>
      </c>
      <c r="U74" s="32">
        <f t="shared" ref="U74:U101" si="21">IF($G74 ="SW", 1,0)</f>
        <v>0</v>
      </c>
      <c r="V74" s="32">
        <f t="shared" ref="V74:V101" si="22">IF($G74 ="W", 1,0)</f>
        <v>0</v>
      </c>
      <c r="W74" s="32">
        <f t="shared" ref="W74:W101" si="23">IF($G74 ="NW", 1,0)</f>
        <v>0</v>
      </c>
    </row>
    <row r="75" spans="3:23">
      <c r="C75" s="1">
        <v>23</v>
      </c>
      <c r="D75" s="1">
        <v>9</v>
      </c>
      <c r="E75" t="s">
        <v>524</v>
      </c>
      <c r="F75" s="1" t="s">
        <v>15</v>
      </c>
      <c r="G75" s="1" t="s">
        <v>27</v>
      </c>
      <c r="H75" s="1">
        <v>40</v>
      </c>
      <c r="I75" s="1">
        <v>29.65</v>
      </c>
      <c r="J75" s="25">
        <f t="shared" si="12"/>
        <v>4.4444444444444446</v>
      </c>
      <c r="K75" s="24">
        <f t="shared" si="13"/>
        <v>1004.0636640704367</v>
      </c>
      <c r="L75" s="1">
        <f t="shared" si="14"/>
        <v>0</v>
      </c>
      <c r="M75" s="1">
        <f t="shared" si="15"/>
        <v>0</v>
      </c>
      <c r="P75" s="1">
        <f t="shared" si="16"/>
        <v>0</v>
      </c>
      <c r="Q75" s="1">
        <f t="shared" si="17"/>
        <v>0</v>
      </c>
      <c r="R75" s="1">
        <f t="shared" si="18"/>
        <v>0</v>
      </c>
      <c r="S75" s="1">
        <f t="shared" si="19"/>
        <v>0</v>
      </c>
      <c r="T75" s="1">
        <f t="shared" si="20"/>
        <v>0</v>
      </c>
      <c r="U75" s="1">
        <f t="shared" si="21"/>
        <v>0</v>
      </c>
      <c r="V75" s="1">
        <f t="shared" si="22"/>
        <v>1</v>
      </c>
      <c r="W75" s="1">
        <f t="shared" si="23"/>
        <v>0</v>
      </c>
    </row>
    <row r="76" spans="3:23">
      <c r="D76" s="1">
        <v>2</v>
      </c>
      <c r="E76" t="s">
        <v>525</v>
      </c>
      <c r="F76" s="1" t="s">
        <v>15</v>
      </c>
      <c r="G76" s="1" t="s">
        <v>27</v>
      </c>
      <c r="H76" s="1">
        <v>50</v>
      </c>
      <c r="I76" s="1">
        <v>29.4</v>
      </c>
      <c r="J76" s="25">
        <f t="shared" si="12"/>
        <v>10</v>
      </c>
      <c r="K76" s="24">
        <f t="shared" si="13"/>
        <v>995.59769725702665</v>
      </c>
      <c r="L76" s="1">
        <f t="shared" si="14"/>
        <v>0</v>
      </c>
      <c r="M76" s="1">
        <f t="shared" si="15"/>
        <v>0</v>
      </c>
      <c r="P76" s="1">
        <f t="shared" si="16"/>
        <v>0</v>
      </c>
      <c r="Q76" s="1">
        <f t="shared" si="17"/>
        <v>0</v>
      </c>
      <c r="R76" s="1">
        <f t="shared" si="18"/>
        <v>0</v>
      </c>
      <c r="S76" s="1">
        <f t="shared" si="19"/>
        <v>0</v>
      </c>
      <c r="T76" s="1">
        <f t="shared" si="20"/>
        <v>0</v>
      </c>
      <c r="U76" s="1">
        <f t="shared" si="21"/>
        <v>0</v>
      </c>
      <c r="V76" s="1">
        <f t="shared" si="22"/>
        <v>1</v>
      </c>
      <c r="W76" s="1">
        <f t="shared" si="23"/>
        <v>0</v>
      </c>
    </row>
    <row r="77" spans="3:23" s="33" customFormat="1">
      <c r="C77" s="32"/>
      <c r="D77" s="32">
        <v>11</v>
      </c>
      <c r="E77" s="33" t="s">
        <v>526</v>
      </c>
      <c r="F77" s="32" t="s">
        <v>15</v>
      </c>
      <c r="G77" s="32"/>
      <c r="H77" s="32">
        <v>41</v>
      </c>
      <c r="I77" s="32">
        <v>29.55</v>
      </c>
      <c r="J77" s="34">
        <f t="shared" si="12"/>
        <v>5</v>
      </c>
      <c r="K77" s="35">
        <f t="shared" si="13"/>
        <v>1000.6772773450728</v>
      </c>
      <c r="L77" s="32">
        <f t="shared" si="14"/>
        <v>0</v>
      </c>
      <c r="M77" s="32">
        <f t="shared" si="15"/>
        <v>0</v>
      </c>
      <c r="N77" s="36"/>
      <c r="O77" s="36"/>
      <c r="P77" s="32">
        <f t="shared" si="16"/>
        <v>0</v>
      </c>
      <c r="Q77" s="32">
        <f t="shared" si="17"/>
        <v>0</v>
      </c>
      <c r="R77" s="32">
        <f t="shared" si="18"/>
        <v>0</v>
      </c>
      <c r="S77" s="32">
        <f t="shared" si="19"/>
        <v>0</v>
      </c>
      <c r="T77" s="32">
        <f t="shared" si="20"/>
        <v>0</v>
      </c>
      <c r="U77" s="32">
        <f t="shared" si="21"/>
        <v>0</v>
      </c>
      <c r="V77" s="32">
        <f t="shared" si="22"/>
        <v>0</v>
      </c>
      <c r="W77" s="32">
        <f t="shared" si="23"/>
        <v>0</v>
      </c>
    </row>
    <row r="78" spans="3:23">
      <c r="C78" s="1">
        <v>24</v>
      </c>
      <c r="D78" s="1">
        <v>9</v>
      </c>
      <c r="E78" t="s">
        <v>527</v>
      </c>
      <c r="F78" s="1" t="s">
        <v>12</v>
      </c>
      <c r="G78" s="1" t="s">
        <v>16</v>
      </c>
      <c r="H78" s="1">
        <v>44</v>
      </c>
      <c r="I78" s="1">
        <v>29.5</v>
      </c>
      <c r="J78" s="25">
        <f t="shared" si="12"/>
        <v>6.6666666666666661</v>
      </c>
      <c r="K78" s="24">
        <f t="shared" si="13"/>
        <v>998.98408398239076</v>
      </c>
      <c r="L78" s="1">
        <f t="shared" si="14"/>
        <v>1</v>
      </c>
      <c r="M78" s="1">
        <f t="shared" si="15"/>
        <v>0</v>
      </c>
      <c r="P78" s="1">
        <f t="shared" si="16"/>
        <v>0</v>
      </c>
      <c r="Q78" s="1">
        <f t="shared" si="17"/>
        <v>0</v>
      </c>
      <c r="R78" s="1">
        <f t="shared" si="18"/>
        <v>0</v>
      </c>
      <c r="S78" s="1">
        <f t="shared" si="19"/>
        <v>0</v>
      </c>
      <c r="T78" s="1">
        <f t="shared" si="20"/>
        <v>0</v>
      </c>
      <c r="U78" s="1">
        <f t="shared" si="21"/>
        <v>1</v>
      </c>
      <c r="V78" s="1">
        <f t="shared" si="22"/>
        <v>0</v>
      </c>
      <c r="W78" s="1">
        <f t="shared" si="23"/>
        <v>0</v>
      </c>
    </row>
    <row r="79" spans="3:23">
      <c r="D79" s="1">
        <v>2</v>
      </c>
      <c r="E79" t="s">
        <v>271</v>
      </c>
      <c r="F79" s="1" t="s">
        <v>12</v>
      </c>
      <c r="G79" s="1" t="s">
        <v>16</v>
      </c>
      <c r="H79" s="1">
        <v>45</v>
      </c>
      <c r="I79" s="1">
        <v>29.45</v>
      </c>
      <c r="J79" s="25">
        <f t="shared" si="12"/>
        <v>7.2222222222222223</v>
      </c>
      <c r="K79" s="24">
        <f t="shared" si="13"/>
        <v>997.29089061970876</v>
      </c>
      <c r="L79" s="1">
        <f t="shared" si="14"/>
        <v>1</v>
      </c>
      <c r="M79" s="1">
        <f t="shared" si="15"/>
        <v>0</v>
      </c>
      <c r="P79" s="1">
        <f t="shared" si="16"/>
        <v>0</v>
      </c>
      <c r="Q79" s="1">
        <f t="shared" si="17"/>
        <v>0</v>
      </c>
      <c r="R79" s="1">
        <f t="shared" si="18"/>
        <v>0</v>
      </c>
      <c r="S79" s="1">
        <f t="shared" si="19"/>
        <v>0</v>
      </c>
      <c r="T79" s="1">
        <f t="shared" si="20"/>
        <v>0</v>
      </c>
      <c r="U79" s="1">
        <f t="shared" si="21"/>
        <v>1</v>
      </c>
      <c r="V79" s="1">
        <f t="shared" si="22"/>
        <v>0</v>
      </c>
      <c r="W79" s="1">
        <f t="shared" si="23"/>
        <v>0</v>
      </c>
    </row>
    <row r="80" spans="3:23" s="33" customFormat="1">
      <c r="C80" s="32"/>
      <c r="D80" s="32">
        <v>11</v>
      </c>
      <c r="E80" s="33" t="s">
        <v>230</v>
      </c>
      <c r="F80" s="32" t="s">
        <v>12</v>
      </c>
      <c r="G80" s="32"/>
      <c r="H80" s="32">
        <v>44</v>
      </c>
      <c r="I80" s="32">
        <v>29.4</v>
      </c>
      <c r="J80" s="34">
        <f t="shared" si="12"/>
        <v>6.6666666666666661</v>
      </c>
      <c r="K80" s="35">
        <f t="shared" si="13"/>
        <v>995.59769725702665</v>
      </c>
      <c r="L80" s="32">
        <f t="shared" si="14"/>
        <v>1</v>
      </c>
      <c r="M80" s="32">
        <f t="shared" si="15"/>
        <v>0</v>
      </c>
      <c r="N80" s="36">
        <v>1</v>
      </c>
      <c r="O80" s="36"/>
      <c r="P80" s="32">
        <f t="shared" si="16"/>
        <v>0</v>
      </c>
      <c r="Q80" s="32">
        <f t="shared" si="17"/>
        <v>0</v>
      </c>
      <c r="R80" s="32">
        <f t="shared" si="18"/>
        <v>0</v>
      </c>
      <c r="S80" s="32">
        <f t="shared" si="19"/>
        <v>0</v>
      </c>
      <c r="T80" s="32">
        <f t="shared" si="20"/>
        <v>0</v>
      </c>
      <c r="U80" s="32">
        <f t="shared" si="21"/>
        <v>0</v>
      </c>
      <c r="V80" s="32">
        <f t="shared" si="22"/>
        <v>0</v>
      </c>
      <c r="W80" s="32">
        <f t="shared" si="23"/>
        <v>0</v>
      </c>
    </row>
    <row r="81" spans="3:23">
      <c r="C81" s="1">
        <v>25</v>
      </c>
      <c r="D81" s="1">
        <v>9</v>
      </c>
      <c r="E81" t="s">
        <v>327</v>
      </c>
      <c r="F81" s="1" t="s">
        <v>15</v>
      </c>
      <c r="G81" s="1" t="s">
        <v>56</v>
      </c>
      <c r="H81" s="1">
        <v>45</v>
      </c>
      <c r="I81" s="1">
        <v>29.35</v>
      </c>
      <c r="J81" s="25">
        <f t="shared" si="12"/>
        <v>7.2222222222222223</v>
      </c>
      <c r="K81" s="24">
        <f t="shared" si="13"/>
        <v>993.90450389434477</v>
      </c>
      <c r="L81" s="1">
        <f t="shared" si="14"/>
        <v>0</v>
      </c>
      <c r="M81" s="1">
        <f t="shared" si="15"/>
        <v>0</v>
      </c>
      <c r="P81" s="1">
        <f t="shared" si="16"/>
        <v>0</v>
      </c>
      <c r="Q81" s="1">
        <f t="shared" si="17"/>
        <v>0</v>
      </c>
      <c r="R81" s="1">
        <f t="shared" si="18"/>
        <v>0</v>
      </c>
      <c r="S81" s="1">
        <f t="shared" si="19"/>
        <v>1</v>
      </c>
      <c r="T81" s="1">
        <f t="shared" si="20"/>
        <v>0</v>
      </c>
      <c r="U81" s="1">
        <f t="shared" si="21"/>
        <v>0</v>
      </c>
      <c r="V81" s="1">
        <f t="shared" si="22"/>
        <v>0</v>
      </c>
      <c r="W81" s="1">
        <f t="shared" si="23"/>
        <v>0</v>
      </c>
    </row>
    <row r="82" spans="3:23">
      <c r="D82" s="1">
        <v>2</v>
      </c>
      <c r="E82" s="15" t="s">
        <v>528</v>
      </c>
      <c r="F82" s="1" t="s">
        <v>12</v>
      </c>
      <c r="G82" s="1" t="s">
        <v>56</v>
      </c>
      <c r="H82" s="1">
        <v>44</v>
      </c>
      <c r="I82" s="1">
        <v>29.2</v>
      </c>
      <c r="J82" s="25">
        <f t="shared" si="12"/>
        <v>6.6666666666666661</v>
      </c>
      <c r="K82" s="24">
        <f t="shared" si="13"/>
        <v>988.82492380629867</v>
      </c>
      <c r="L82" s="1">
        <f t="shared" si="14"/>
        <v>1</v>
      </c>
      <c r="M82" s="1">
        <f t="shared" si="15"/>
        <v>0</v>
      </c>
      <c r="P82" s="1">
        <f t="shared" si="16"/>
        <v>0</v>
      </c>
      <c r="Q82" s="1">
        <f t="shared" si="17"/>
        <v>0</v>
      </c>
      <c r="R82" s="1">
        <f t="shared" si="18"/>
        <v>0</v>
      </c>
      <c r="S82" s="1">
        <f t="shared" si="19"/>
        <v>1</v>
      </c>
      <c r="T82" s="1">
        <f t="shared" si="20"/>
        <v>0</v>
      </c>
      <c r="U82" s="1">
        <f t="shared" si="21"/>
        <v>0</v>
      </c>
      <c r="V82" s="1">
        <f t="shared" si="22"/>
        <v>0</v>
      </c>
      <c r="W82" s="1">
        <f t="shared" si="23"/>
        <v>0</v>
      </c>
    </row>
    <row r="83" spans="3:23" s="33" customFormat="1">
      <c r="C83" s="32"/>
      <c r="D83" s="32">
        <v>11</v>
      </c>
      <c r="E83" s="37" t="s">
        <v>529</v>
      </c>
      <c r="F83" s="32" t="s">
        <v>15</v>
      </c>
      <c r="G83" s="32"/>
      <c r="H83" s="32">
        <v>46</v>
      </c>
      <c r="I83" s="32">
        <v>29.25</v>
      </c>
      <c r="J83" s="34">
        <f t="shared" si="12"/>
        <v>7.7777777777777777</v>
      </c>
      <c r="K83" s="35">
        <f t="shared" si="13"/>
        <v>990.51811716898067</v>
      </c>
      <c r="L83" s="32">
        <f t="shared" si="14"/>
        <v>0</v>
      </c>
      <c r="M83" s="32">
        <f t="shared" si="15"/>
        <v>0</v>
      </c>
      <c r="N83" s="36">
        <v>1</v>
      </c>
      <c r="O83" s="36"/>
      <c r="P83" s="32">
        <f t="shared" si="16"/>
        <v>0</v>
      </c>
      <c r="Q83" s="32">
        <f t="shared" si="17"/>
        <v>0</v>
      </c>
      <c r="R83" s="32">
        <f t="shared" si="18"/>
        <v>0</v>
      </c>
      <c r="S83" s="32">
        <f t="shared" si="19"/>
        <v>0</v>
      </c>
      <c r="T83" s="32">
        <f t="shared" si="20"/>
        <v>0</v>
      </c>
      <c r="U83" s="32">
        <f t="shared" si="21"/>
        <v>0</v>
      </c>
      <c r="V83" s="32">
        <f t="shared" si="22"/>
        <v>0</v>
      </c>
      <c r="W83" s="32">
        <f t="shared" si="23"/>
        <v>0</v>
      </c>
    </row>
    <row r="84" spans="3:23">
      <c r="C84" s="1">
        <v>26</v>
      </c>
      <c r="D84" s="1">
        <v>9</v>
      </c>
      <c r="E84" s="15" t="s">
        <v>530</v>
      </c>
      <c r="F84" s="1" t="s">
        <v>15</v>
      </c>
      <c r="G84" s="1" t="s">
        <v>163</v>
      </c>
      <c r="H84" s="1">
        <v>40</v>
      </c>
      <c r="I84" s="1">
        <v>29.5</v>
      </c>
      <c r="J84" s="25">
        <f t="shared" si="12"/>
        <v>4.4444444444444446</v>
      </c>
      <c r="K84" s="24">
        <f t="shared" si="13"/>
        <v>998.98408398239076</v>
      </c>
      <c r="L84" s="1">
        <f t="shared" si="14"/>
        <v>0</v>
      </c>
      <c r="M84" s="1">
        <f t="shared" si="15"/>
        <v>0</v>
      </c>
      <c r="P84" s="1">
        <f t="shared" si="16"/>
        <v>0</v>
      </c>
      <c r="Q84" s="1">
        <f t="shared" si="17"/>
        <v>0</v>
      </c>
      <c r="R84" s="1">
        <f t="shared" si="18"/>
        <v>0</v>
      </c>
      <c r="S84" s="1">
        <f t="shared" si="19"/>
        <v>0</v>
      </c>
      <c r="T84" s="1">
        <f t="shared" si="20"/>
        <v>1</v>
      </c>
      <c r="U84" s="1">
        <f t="shared" si="21"/>
        <v>0</v>
      </c>
      <c r="V84" s="1">
        <f t="shared" si="22"/>
        <v>0</v>
      </c>
      <c r="W84" s="1">
        <f t="shared" si="23"/>
        <v>0</v>
      </c>
    </row>
    <row r="85" spans="3:23">
      <c r="D85" s="1">
        <v>2</v>
      </c>
      <c r="E85" t="s">
        <v>67</v>
      </c>
      <c r="F85" s="1" t="s">
        <v>15</v>
      </c>
      <c r="G85" s="1" t="s">
        <v>72</v>
      </c>
      <c r="H85" s="1">
        <v>48</v>
      </c>
      <c r="I85" s="1">
        <v>29.5</v>
      </c>
      <c r="J85" s="25">
        <f t="shared" si="12"/>
        <v>8.8888888888888893</v>
      </c>
      <c r="K85" s="24">
        <f t="shared" si="13"/>
        <v>998.98408398239076</v>
      </c>
      <c r="L85" s="1">
        <f t="shared" si="14"/>
        <v>0</v>
      </c>
      <c r="M85" s="1">
        <f t="shared" si="15"/>
        <v>0</v>
      </c>
      <c r="P85" s="1">
        <f t="shared" si="16"/>
        <v>0</v>
      </c>
      <c r="Q85" s="1">
        <f t="shared" si="17"/>
        <v>0</v>
      </c>
      <c r="R85" s="1">
        <f t="shared" si="18"/>
        <v>1</v>
      </c>
      <c r="S85" s="1">
        <f t="shared" si="19"/>
        <v>0</v>
      </c>
      <c r="T85" s="1">
        <f t="shared" si="20"/>
        <v>0</v>
      </c>
      <c r="U85" s="1">
        <f t="shared" si="21"/>
        <v>0</v>
      </c>
      <c r="V85" s="1">
        <f t="shared" si="22"/>
        <v>0</v>
      </c>
      <c r="W85" s="1">
        <f t="shared" si="23"/>
        <v>0</v>
      </c>
    </row>
    <row r="86" spans="3:23" s="33" customFormat="1">
      <c r="C86" s="32"/>
      <c r="D86" s="32">
        <v>11</v>
      </c>
      <c r="E86" s="33" t="s">
        <v>68</v>
      </c>
      <c r="F86" s="32" t="s">
        <v>15</v>
      </c>
      <c r="G86" s="32"/>
      <c r="H86" s="32">
        <v>44</v>
      </c>
      <c r="I86" s="32">
        <v>29.7</v>
      </c>
      <c r="J86" s="34">
        <f t="shared" si="12"/>
        <v>6.6666666666666661</v>
      </c>
      <c r="K86" s="35">
        <f t="shared" si="13"/>
        <v>1005.7568574331189</v>
      </c>
      <c r="L86" s="32">
        <f t="shared" si="14"/>
        <v>0</v>
      </c>
      <c r="M86" s="32">
        <f t="shared" si="15"/>
        <v>0</v>
      </c>
      <c r="N86" s="36"/>
      <c r="O86" s="36"/>
      <c r="P86" s="32">
        <f t="shared" si="16"/>
        <v>0</v>
      </c>
      <c r="Q86" s="32">
        <f t="shared" si="17"/>
        <v>0</v>
      </c>
      <c r="R86" s="32">
        <f t="shared" si="18"/>
        <v>0</v>
      </c>
      <c r="S86" s="32">
        <f t="shared" si="19"/>
        <v>0</v>
      </c>
      <c r="T86" s="32">
        <f t="shared" si="20"/>
        <v>0</v>
      </c>
      <c r="U86" s="32">
        <f t="shared" si="21"/>
        <v>0</v>
      </c>
      <c r="V86" s="32">
        <f t="shared" si="22"/>
        <v>0</v>
      </c>
      <c r="W86" s="32">
        <f t="shared" si="23"/>
        <v>0</v>
      </c>
    </row>
    <row r="87" spans="3:23">
      <c r="C87" s="1">
        <v>27</v>
      </c>
      <c r="D87" s="1">
        <v>9</v>
      </c>
      <c r="E87" t="s">
        <v>531</v>
      </c>
      <c r="F87" s="1" t="s">
        <v>15</v>
      </c>
      <c r="G87" s="1" t="s">
        <v>72</v>
      </c>
      <c r="H87" s="1">
        <v>48</v>
      </c>
      <c r="I87" s="1">
        <v>29.7</v>
      </c>
      <c r="J87" s="25">
        <f t="shared" si="12"/>
        <v>8.8888888888888893</v>
      </c>
      <c r="K87" s="24">
        <f t="shared" si="13"/>
        <v>1005.7568574331189</v>
      </c>
      <c r="L87" s="1">
        <f t="shared" si="14"/>
        <v>0</v>
      </c>
      <c r="M87" s="1">
        <f t="shared" si="15"/>
        <v>0</v>
      </c>
      <c r="P87" s="1">
        <f t="shared" si="16"/>
        <v>0</v>
      </c>
      <c r="Q87" s="1">
        <f t="shared" si="17"/>
        <v>0</v>
      </c>
      <c r="R87" s="1">
        <f t="shared" si="18"/>
        <v>1</v>
      </c>
      <c r="S87" s="1">
        <f t="shared" si="19"/>
        <v>0</v>
      </c>
      <c r="T87" s="1">
        <f t="shared" si="20"/>
        <v>0</v>
      </c>
      <c r="U87" s="1">
        <f t="shared" si="21"/>
        <v>0</v>
      </c>
      <c r="V87" s="1">
        <f t="shared" si="22"/>
        <v>0</v>
      </c>
      <c r="W87" s="1">
        <f t="shared" si="23"/>
        <v>0</v>
      </c>
    </row>
    <row r="88" spans="3:23">
      <c r="D88" s="1">
        <v>2</v>
      </c>
      <c r="E88" t="s">
        <v>88</v>
      </c>
      <c r="F88" s="1" t="s">
        <v>12</v>
      </c>
      <c r="G88" s="1" t="s">
        <v>86</v>
      </c>
      <c r="H88" s="1">
        <v>49</v>
      </c>
      <c r="I88" s="1">
        <v>29.7</v>
      </c>
      <c r="J88" s="25">
        <f t="shared" si="12"/>
        <v>9.4444444444444446</v>
      </c>
      <c r="K88" s="24">
        <f t="shared" si="13"/>
        <v>1005.7568574331189</v>
      </c>
      <c r="L88" s="1">
        <f t="shared" si="14"/>
        <v>1</v>
      </c>
      <c r="M88" s="1">
        <f t="shared" si="15"/>
        <v>0</v>
      </c>
      <c r="P88" s="1">
        <f t="shared" si="16"/>
        <v>0</v>
      </c>
      <c r="Q88" s="1">
        <f t="shared" si="17"/>
        <v>1</v>
      </c>
      <c r="R88" s="1">
        <f t="shared" si="18"/>
        <v>0</v>
      </c>
      <c r="S88" s="1">
        <f t="shared" si="19"/>
        <v>0</v>
      </c>
      <c r="T88" s="1">
        <f t="shared" si="20"/>
        <v>0</v>
      </c>
      <c r="U88" s="1">
        <f t="shared" si="21"/>
        <v>0</v>
      </c>
      <c r="V88" s="1">
        <f t="shared" si="22"/>
        <v>0</v>
      </c>
      <c r="W88" s="1">
        <f t="shared" si="23"/>
        <v>0</v>
      </c>
    </row>
    <row r="89" spans="3:23" s="33" customFormat="1">
      <c r="C89" s="32"/>
      <c r="D89" s="32">
        <v>11</v>
      </c>
      <c r="E89" s="33" t="s">
        <v>532</v>
      </c>
      <c r="F89" s="32" t="s">
        <v>15</v>
      </c>
      <c r="G89" s="32"/>
      <c r="H89" s="32">
        <v>49</v>
      </c>
      <c r="I89" s="32">
        <v>29.7</v>
      </c>
      <c r="J89" s="34">
        <f t="shared" si="12"/>
        <v>9.4444444444444446</v>
      </c>
      <c r="K89" s="35">
        <f t="shared" si="13"/>
        <v>1005.7568574331189</v>
      </c>
      <c r="L89" s="32">
        <f t="shared" si="14"/>
        <v>0</v>
      </c>
      <c r="M89" s="32">
        <f t="shared" si="15"/>
        <v>0</v>
      </c>
      <c r="N89" s="36">
        <v>1</v>
      </c>
      <c r="O89" s="36"/>
      <c r="P89" s="32">
        <f t="shared" si="16"/>
        <v>0</v>
      </c>
      <c r="Q89" s="32">
        <f t="shared" si="17"/>
        <v>0</v>
      </c>
      <c r="R89" s="32">
        <f t="shared" si="18"/>
        <v>0</v>
      </c>
      <c r="S89" s="32">
        <f t="shared" si="19"/>
        <v>0</v>
      </c>
      <c r="T89" s="32">
        <f t="shared" si="20"/>
        <v>0</v>
      </c>
      <c r="U89" s="32">
        <f t="shared" si="21"/>
        <v>0</v>
      </c>
      <c r="V89" s="32">
        <f t="shared" si="22"/>
        <v>0</v>
      </c>
      <c r="W89" s="32">
        <f t="shared" si="23"/>
        <v>0</v>
      </c>
    </row>
    <row r="90" spans="3:23">
      <c r="C90" s="1">
        <v>28</v>
      </c>
      <c r="D90" s="1">
        <v>9</v>
      </c>
      <c r="E90" t="s">
        <v>29</v>
      </c>
      <c r="F90" s="1" t="s">
        <v>15</v>
      </c>
      <c r="G90" s="1" t="s">
        <v>56</v>
      </c>
      <c r="H90" s="1">
        <v>49</v>
      </c>
      <c r="I90" s="1">
        <v>29.7</v>
      </c>
      <c r="J90" s="25">
        <f t="shared" si="12"/>
        <v>9.4444444444444446</v>
      </c>
      <c r="K90" s="24">
        <f t="shared" si="13"/>
        <v>1005.7568574331189</v>
      </c>
      <c r="L90" s="1">
        <f t="shared" si="14"/>
        <v>0</v>
      </c>
      <c r="M90" s="1">
        <f t="shared" si="15"/>
        <v>0</v>
      </c>
      <c r="P90" s="1">
        <f t="shared" si="16"/>
        <v>0</v>
      </c>
      <c r="Q90" s="1">
        <f t="shared" si="17"/>
        <v>0</v>
      </c>
      <c r="R90" s="1">
        <f t="shared" si="18"/>
        <v>0</v>
      </c>
      <c r="S90" s="1">
        <f t="shared" si="19"/>
        <v>1</v>
      </c>
      <c r="T90" s="1">
        <f t="shared" si="20"/>
        <v>0</v>
      </c>
      <c r="U90" s="1">
        <f t="shared" si="21"/>
        <v>0</v>
      </c>
      <c r="V90" s="1">
        <f t="shared" si="22"/>
        <v>0</v>
      </c>
      <c r="W90" s="1">
        <f t="shared" si="23"/>
        <v>0</v>
      </c>
    </row>
    <row r="91" spans="3:23">
      <c r="D91" s="1">
        <v>2</v>
      </c>
      <c r="E91" t="s">
        <v>509</v>
      </c>
      <c r="F91" s="1" t="s">
        <v>15</v>
      </c>
      <c r="G91" s="1" t="s">
        <v>56</v>
      </c>
      <c r="H91" s="1">
        <v>50</v>
      </c>
      <c r="I91" s="1">
        <v>29.6</v>
      </c>
      <c r="J91" s="25">
        <f t="shared" si="12"/>
        <v>10</v>
      </c>
      <c r="K91" s="24">
        <f t="shared" si="13"/>
        <v>1002.3704707077549</v>
      </c>
      <c r="L91" s="1">
        <f t="shared" si="14"/>
        <v>0</v>
      </c>
      <c r="M91" s="1">
        <f t="shared" si="15"/>
        <v>0</v>
      </c>
      <c r="P91" s="1">
        <f t="shared" si="16"/>
        <v>0</v>
      </c>
      <c r="Q91" s="1">
        <f t="shared" si="17"/>
        <v>0</v>
      </c>
      <c r="R91" s="1">
        <f t="shared" si="18"/>
        <v>0</v>
      </c>
      <c r="S91" s="1">
        <f t="shared" si="19"/>
        <v>1</v>
      </c>
      <c r="T91" s="1">
        <f t="shared" si="20"/>
        <v>0</v>
      </c>
      <c r="U91" s="1">
        <f t="shared" si="21"/>
        <v>0</v>
      </c>
      <c r="V91" s="1">
        <f t="shared" si="22"/>
        <v>0</v>
      </c>
      <c r="W91" s="1">
        <f t="shared" si="23"/>
        <v>0</v>
      </c>
    </row>
    <row r="92" spans="3:23" s="33" customFormat="1">
      <c r="C92" s="32"/>
      <c r="D92" s="32">
        <v>11</v>
      </c>
      <c r="E92" s="33" t="s">
        <v>272</v>
      </c>
      <c r="F92" s="32" t="s">
        <v>12</v>
      </c>
      <c r="G92" s="32"/>
      <c r="H92" s="32">
        <v>49</v>
      </c>
      <c r="I92" s="32">
        <v>29.7</v>
      </c>
      <c r="J92" s="34">
        <f t="shared" si="12"/>
        <v>9.4444444444444446</v>
      </c>
      <c r="K92" s="35">
        <f t="shared" si="13"/>
        <v>1005.7568574331189</v>
      </c>
      <c r="L92" s="32">
        <f t="shared" si="14"/>
        <v>1</v>
      </c>
      <c r="M92" s="32">
        <f t="shared" si="15"/>
        <v>0</v>
      </c>
      <c r="N92" s="36">
        <v>1</v>
      </c>
      <c r="O92" s="36"/>
      <c r="P92" s="32">
        <f t="shared" si="16"/>
        <v>0</v>
      </c>
      <c r="Q92" s="32">
        <f t="shared" si="17"/>
        <v>0</v>
      </c>
      <c r="R92" s="32">
        <f t="shared" si="18"/>
        <v>0</v>
      </c>
      <c r="S92" s="32">
        <f t="shared" si="19"/>
        <v>0</v>
      </c>
      <c r="T92" s="32">
        <f t="shared" si="20"/>
        <v>0</v>
      </c>
      <c r="U92" s="32">
        <f t="shared" si="21"/>
        <v>0</v>
      </c>
      <c r="V92" s="32">
        <f t="shared" si="22"/>
        <v>0</v>
      </c>
      <c r="W92" s="32">
        <f t="shared" si="23"/>
        <v>0</v>
      </c>
    </row>
    <row r="93" spans="3:23">
      <c r="C93" s="1">
        <v>29</v>
      </c>
      <c r="D93" s="1">
        <v>9</v>
      </c>
      <c r="E93" s="4" t="s">
        <v>533</v>
      </c>
      <c r="F93" s="1" t="s">
        <v>15</v>
      </c>
      <c r="G93" s="1" t="s">
        <v>56</v>
      </c>
      <c r="H93" s="1">
        <v>50</v>
      </c>
      <c r="I93" s="1">
        <v>29.5</v>
      </c>
      <c r="J93" s="25">
        <f t="shared" si="12"/>
        <v>10</v>
      </c>
      <c r="K93" s="24">
        <f t="shared" si="13"/>
        <v>998.98408398239076</v>
      </c>
      <c r="L93" s="1">
        <f t="shared" si="14"/>
        <v>0</v>
      </c>
      <c r="M93" s="1">
        <f t="shared" si="15"/>
        <v>0</v>
      </c>
      <c r="P93" s="1">
        <f t="shared" si="16"/>
        <v>0</v>
      </c>
      <c r="Q93" s="1">
        <f t="shared" si="17"/>
        <v>0</v>
      </c>
      <c r="R93" s="1">
        <f t="shared" si="18"/>
        <v>0</v>
      </c>
      <c r="S93" s="1">
        <f t="shared" si="19"/>
        <v>1</v>
      </c>
      <c r="T93" s="1">
        <f t="shared" si="20"/>
        <v>0</v>
      </c>
      <c r="U93" s="1">
        <f t="shared" si="21"/>
        <v>0</v>
      </c>
      <c r="V93" s="1">
        <f t="shared" si="22"/>
        <v>0</v>
      </c>
      <c r="W93" s="1">
        <f t="shared" si="23"/>
        <v>0</v>
      </c>
    </row>
    <row r="94" spans="3:23">
      <c r="D94" s="1">
        <v>2</v>
      </c>
      <c r="E94" t="s">
        <v>271</v>
      </c>
      <c r="F94" s="1" t="s">
        <v>12</v>
      </c>
      <c r="G94" s="1" t="s">
        <v>56</v>
      </c>
      <c r="H94" s="1">
        <v>52</v>
      </c>
      <c r="I94" s="1">
        <v>29.45</v>
      </c>
      <c r="J94" s="25">
        <f t="shared" si="12"/>
        <v>11.111111111111111</v>
      </c>
      <c r="K94" s="24">
        <f t="shared" si="13"/>
        <v>997.29089061970876</v>
      </c>
      <c r="L94" s="1">
        <f t="shared" si="14"/>
        <v>1</v>
      </c>
      <c r="M94" s="1">
        <f t="shared" si="15"/>
        <v>0</v>
      </c>
      <c r="P94" s="1">
        <f t="shared" si="16"/>
        <v>0</v>
      </c>
      <c r="Q94" s="1">
        <f t="shared" si="17"/>
        <v>0</v>
      </c>
      <c r="R94" s="1">
        <f t="shared" si="18"/>
        <v>0</v>
      </c>
      <c r="S94" s="1">
        <f t="shared" si="19"/>
        <v>1</v>
      </c>
      <c r="T94" s="1">
        <f t="shared" si="20"/>
        <v>0</v>
      </c>
      <c r="U94" s="1">
        <f t="shared" si="21"/>
        <v>0</v>
      </c>
      <c r="V94" s="1">
        <f t="shared" si="22"/>
        <v>0</v>
      </c>
      <c r="W94" s="1">
        <f t="shared" si="23"/>
        <v>0</v>
      </c>
    </row>
    <row r="95" spans="3:23" s="33" customFormat="1">
      <c r="C95" s="32"/>
      <c r="D95" s="32">
        <v>11</v>
      </c>
      <c r="E95" s="33" t="s">
        <v>71</v>
      </c>
      <c r="F95" s="32" t="s">
        <v>15</v>
      </c>
      <c r="G95" s="32"/>
      <c r="H95" s="32">
        <v>50</v>
      </c>
      <c r="I95" s="32">
        <v>29.45</v>
      </c>
      <c r="J95" s="34">
        <f t="shared" si="12"/>
        <v>10</v>
      </c>
      <c r="K95" s="35">
        <f t="shared" si="13"/>
        <v>997.29089061970876</v>
      </c>
      <c r="L95" s="32">
        <f t="shared" si="14"/>
        <v>0</v>
      </c>
      <c r="M95" s="32">
        <f t="shared" si="15"/>
        <v>0</v>
      </c>
      <c r="N95" s="36">
        <v>1</v>
      </c>
      <c r="O95" s="36"/>
      <c r="P95" s="32">
        <f t="shared" si="16"/>
        <v>0</v>
      </c>
      <c r="Q95" s="32">
        <f t="shared" si="17"/>
        <v>0</v>
      </c>
      <c r="R95" s="32">
        <f t="shared" si="18"/>
        <v>0</v>
      </c>
      <c r="S95" s="32">
        <f t="shared" si="19"/>
        <v>0</v>
      </c>
      <c r="T95" s="32">
        <f t="shared" si="20"/>
        <v>0</v>
      </c>
      <c r="U95" s="32">
        <f t="shared" si="21"/>
        <v>0</v>
      </c>
      <c r="V95" s="32">
        <f t="shared" si="22"/>
        <v>0</v>
      </c>
      <c r="W95" s="32">
        <f t="shared" si="23"/>
        <v>0</v>
      </c>
    </row>
    <row r="96" spans="3:23">
      <c r="C96" s="1">
        <v>30</v>
      </c>
      <c r="D96" s="1">
        <v>9</v>
      </c>
      <c r="E96" t="s">
        <v>520</v>
      </c>
      <c r="F96" s="1" t="s">
        <v>15</v>
      </c>
      <c r="G96" s="1" t="s">
        <v>72</v>
      </c>
      <c r="H96" s="1">
        <v>50</v>
      </c>
      <c r="I96" s="1">
        <v>29.35</v>
      </c>
      <c r="J96" s="25">
        <f t="shared" si="12"/>
        <v>10</v>
      </c>
      <c r="K96" s="24">
        <f t="shared" si="13"/>
        <v>993.90450389434477</v>
      </c>
      <c r="L96" s="1">
        <f t="shared" si="14"/>
        <v>0</v>
      </c>
      <c r="M96" s="1">
        <f t="shared" si="15"/>
        <v>0</v>
      </c>
      <c r="P96" s="1">
        <f t="shared" si="16"/>
        <v>0</v>
      </c>
      <c r="Q96" s="1">
        <f t="shared" si="17"/>
        <v>0</v>
      </c>
      <c r="R96" s="1">
        <f t="shared" si="18"/>
        <v>1</v>
      </c>
      <c r="S96" s="1">
        <f t="shared" si="19"/>
        <v>0</v>
      </c>
      <c r="T96" s="1">
        <f t="shared" si="20"/>
        <v>0</v>
      </c>
      <c r="U96" s="1">
        <f t="shared" si="21"/>
        <v>0</v>
      </c>
      <c r="V96" s="1">
        <f t="shared" si="22"/>
        <v>0</v>
      </c>
      <c r="W96" s="1">
        <f t="shared" si="23"/>
        <v>0</v>
      </c>
    </row>
    <row r="97" spans="3:24">
      <c r="D97" s="1">
        <v>2</v>
      </c>
      <c r="E97" t="s">
        <v>534</v>
      </c>
      <c r="F97" s="1" t="s">
        <v>12</v>
      </c>
      <c r="G97" s="1" t="s">
        <v>72</v>
      </c>
      <c r="H97" s="1">
        <v>49</v>
      </c>
      <c r="I97" s="1">
        <v>29.35</v>
      </c>
      <c r="J97" s="25">
        <f t="shared" si="12"/>
        <v>9.4444444444444446</v>
      </c>
      <c r="K97" s="24">
        <f t="shared" si="13"/>
        <v>993.90450389434477</v>
      </c>
      <c r="L97" s="1">
        <f t="shared" si="14"/>
        <v>1</v>
      </c>
      <c r="M97" s="1">
        <f t="shared" si="15"/>
        <v>0</v>
      </c>
      <c r="P97" s="1">
        <f t="shared" si="16"/>
        <v>0</v>
      </c>
      <c r="Q97" s="1">
        <f t="shared" si="17"/>
        <v>0</v>
      </c>
      <c r="R97" s="1">
        <f t="shared" si="18"/>
        <v>1</v>
      </c>
      <c r="S97" s="1">
        <f t="shared" si="19"/>
        <v>0</v>
      </c>
      <c r="T97" s="1">
        <f t="shared" si="20"/>
        <v>0</v>
      </c>
      <c r="U97" s="1">
        <f t="shared" si="21"/>
        <v>0</v>
      </c>
      <c r="V97" s="1">
        <f t="shared" si="22"/>
        <v>0</v>
      </c>
      <c r="W97" s="1">
        <f t="shared" si="23"/>
        <v>0</v>
      </c>
    </row>
    <row r="98" spans="3:24" s="33" customFormat="1">
      <c r="C98" s="32"/>
      <c r="D98" s="32">
        <v>11</v>
      </c>
      <c r="E98" s="37" t="s">
        <v>58</v>
      </c>
      <c r="F98" s="32" t="s">
        <v>15</v>
      </c>
      <c r="G98" s="32"/>
      <c r="H98" s="32">
        <v>48</v>
      </c>
      <c r="I98" s="32">
        <v>29.35</v>
      </c>
      <c r="J98" s="34">
        <f t="shared" si="12"/>
        <v>8.8888888888888893</v>
      </c>
      <c r="K98" s="35">
        <f t="shared" si="13"/>
        <v>993.90450389434477</v>
      </c>
      <c r="L98" s="36">
        <v>1</v>
      </c>
      <c r="M98" s="32">
        <f t="shared" si="15"/>
        <v>0</v>
      </c>
      <c r="N98" s="36">
        <v>1</v>
      </c>
      <c r="O98" s="36"/>
      <c r="P98" s="32">
        <f t="shared" si="16"/>
        <v>0</v>
      </c>
      <c r="Q98" s="32">
        <f t="shared" si="17"/>
        <v>0</v>
      </c>
      <c r="R98" s="32">
        <f t="shared" si="18"/>
        <v>0</v>
      </c>
      <c r="S98" s="32">
        <f t="shared" si="19"/>
        <v>0</v>
      </c>
      <c r="T98" s="32">
        <f t="shared" si="20"/>
        <v>0</v>
      </c>
      <c r="U98" s="32">
        <f t="shared" si="21"/>
        <v>0</v>
      </c>
      <c r="V98" s="32">
        <f t="shared" si="22"/>
        <v>0</v>
      </c>
      <c r="W98" s="32">
        <f t="shared" si="23"/>
        <v>0</v>
      </c>
    </row>
    <row r="99" spans="3:24">
      <c r="C99" s="1">
        <v>31</v>
      </c>
      <c r="D99" s="1">
        <v>9</v>
      </c>
      <c r="E99" t="s">
        <v>283</v>
      </c>
      <c r="F99" s="1" t="s">
        <v>12</v>
      </c>
      <c r="G99" s="1" t="s">
        <v>72</v>
      </c>
      <c r="H99" s="1">
        <v>48</v>
      </c>
      <c r="I99" s="1">
        <v>29.2</v>
      </c>
      <c r="J99" s="25">
        <f t="shared" ref="J99:J101" si="24">(H99-32)/1.8</f>
        <v>8.8888888888888893</v>
      </c>
      <c r="K99" s="24">
        <f t="shared" ref="K99:K101" si="25">I99/0.02953</f>
        <v>988.82492380629867</v>
      </c>
      <c r="L99" s="1">
        <f t="shared" si="14"/>
        <v>1</v>
      </c>
      <c r="M99" s="1">
        <f t="shared" si="15"/>
        <v>0</v>
      </c>
      <c r="P99" s="1">
        <f t="shared" si="16"/>
        <v>0</v>
      </c>
      <c r="Q99" s="1">
        <f t="shared" si="17"/>
        <v>0</v>
      </c>
      <c r="R99" s="1">
        <f t="shared" si="18"/>
        <v>1</v>
      </c>
      <c r="S99" s="1">
        <f t="shared" si="19"/>
        <v>0</v>
      </c>
      <c r="T99" s="1">
        <f t="shared" si="20"/>
        <v>0</v>
      </c>
      <c r="U99" s="1">
        <f t="shared" si="21"/>
        <v>0</v>
      </c>
      <c r="V99" s="1">
        <f t="shared" si="22"/>
        <v>0</v>
      </c>
      <c r="W99" s="1">
        <f t="shared" si="23"/>
        <v>0</v>
      </c>
    </row>
    <row r="100" spans="3:24">
      <c r="D100" s="1">
        <v>2</v>
      </c>
      <c r="E100" t="s">
        <v>272</v>
      </c>
      <c r="F100" s="1" t="s">
        <v>12</v>
      </c>
      <c r="H100" s="1">
        <v>48</v>
      </c>
      <c r="I100" s="9">
        <v>29.15</v>
      </c>
      <c r="J100" s="25">
        <f t="shared" si="24"/>
        <v>8.8888888888888893</v>
      </c>
      <c r="K100" s="24">
        <f t="shared" si="25"/>
        <v>987.13173044361656</v>
      </c>
      <c r="L100" s="1">
        <f t="shared" si="14"/>
        <v>1</v>
      </c>
      <c r="M100" s="1">
        <f t="shared" si="15"/>
        <v>0</v>
      </c>
      <c r="P100" s="1">
        <f t="shared" si="16"/>
        <v>0</v>
      </c>
      <c r="Q100" s="1">
        <f t="shared" si="17"/>
        <v>0</v>
      </c>
      <c r="R100" s="1">
        <f t="shared" si="18"/>
        <v>0</v>
      </c>
      <c r="S100" s="1">
        <f t="shared" si="19"/>
        <v>0</v>
      </c>
      <c r="T100" s="1">
        <f t="shared" si="20"/>
        <v>0</v>
      </c>
      <c r="U100" s="1">
        <f t="shared" si="21"/>
        <v>0</v>
      </c>
      <c r="V100" s="1">
        <f t="shared" si="22"/>
        <v>0</v>
      </c>
      <c r="W100" s="1">
        <f t="shared" si="23"/>
        <v>0</v>
      </c>
    </row>
    <row r="101" spans="3:24" s="33" customFormat="1">
      <c r="C101" s="32"/>
      <c r="D101" s="32">
        <v>11</v>
      </c>
      <c r="E101" s="33" t="s">
        <v>272</v>
      </c>
      <c r="F101" s="32" t="s">
        <v>12</v>
      </c>
      <c r="G101" s="32"/>
      <c r="H101" s="32">
        <v>46</v>
      </c>
      <c r="I101" s="38">
        <v>29</v>
      </c>
      <c r="J101" s="34">
        <f t="shared" si="24"/>
        <v>7.7777777777777777</v>
      </c>
      <c r="K101" s="35">
        <f t="shared" si="25"/>
        <v>982.05215035557057</v>
      </c>
      <c r="L101" s="32">
        <f t="shared" si="14"/>
        <v>1</v>
      </c>
      <c r="M101" s="32">
        <f t="shared" si="15"/>
        <v>0</v>
      </c>
      <c r="N101" s="36">
        <v>1</v>
      </c>
      <c r="O101" s="36"/>
      <c r="P101" s="32">
        <f t="shared" si="16"/>
        <v>0</v>
      </c>
      <c r="Q101" s="32">
        <f t="shared" si="17"/>
        <v>0</v>
      </c>
      <c r="R101" s="32">
        <f t="shared" si="18"/>
        <v>0</v>
      </c>
      <c r="S101" s="32">
        <f t="shared" si="19"/>
        <v>0</v>
      </c>
      <c r="T101" s="32">
        <f t="shared" si="20"/>
        <v>0</v>
      </c>
      <c r="U101" s="32">
        <f t="shared" si="21"/>
        <v>0</v>
      </c>
      <c r="V101" s="32">
        <f t="shared" si="22"/>
        <v>0</v>
      </c>
      <c r="W101" s="32">
        <f t="shared" si="23"/>
        <v>0</v>
      </c>
    </row>
    <row r="103" spans="3:24">
      <c r="D103" s="1" t="s">
        <v>9</v>
      </c>
      <c r="H103" s="8">
        <f>(H9+H12+H15+H18+H21+H24+H27+H30+H33+H36+H39+H42+H45+H48+H51+H54+H57+H60+H63+H66+H69+H72+H75+H78+H81+H84+H87+H90+H93+H96+H99)/31</f>
        <v>49.322580645161288</v>
      </c>
      <c r="I103" s="8">
        <f>(I9+I12+I15+I18+I21+I24+I27+I30+I33+I36+I39+I42+I45+I48+I51+I54+I57+I60+I63+I66+I69+I72+I75+I78+I81+I84+I87+I90+I93+I96+I99)/31</f>
        <v>29.616129032258073</v>
      </c>
      <c r="J103" s="24">
        <f>(J9+J12+J15+J18+J21+J24+J27+J30+J33+J36+J39+J42+J45+J48+J51+J54+J57+J60+J63+J66+J69+J72+J75+J78+J81+J84+J87+J90+J93+J96+J99)/31</f>
        <v>9.6236559139784976</v>
      </c>
      <c r="K103" s="24">
        <f>(K9+K12+K15+K18+K21+K24+K27+K30+K33+K36+K39+K42+K45+K48+K51+K54+K57+K60+K63+K66+K69+K72+K75+K78+K81+K84+K87+K90+K93+K96+K99)/31</f>
        <v>1002.9166621150717</v>
      </c>
      <c r="L103" s="1">
        <f>SUM(L9:L99)</f>
        <v>22</v>
      </c>
      <c r="M103" s="1">
        <f>SUM(M9:M99)</f>
        <v>0</v>
      </c>
      <c r="N103" s="5">
        <f>SUM(N9:N99)</f>
        <v>14</v>
      </c>
      <c r="O103" s="5">
        <f>SUM(O9:O99)</f>
        <v>0</v>
      </c>
      <c r="P103" s="1">
        <f>SUM(P9:P101)</f>
        <v>4</v>
      </c>
      <c r="Q103" s="1">
        <f t="shared" ref="Q103:W103" si="26">SUM(Q9:Q101)</f>
        <v>2</v>
      </c>
      <c r="R103" s="1">
        <f t="shared" si="26"/>
        <v>9</v>
      </c>
      <c r="S103" s="1">
        <f t="shared" si="26"/>
        <v>10</v>
      </c>
      <c r="T103" s="1">
        <f t="shared" si="26"/>
        <v>6</v>
      </c>
      <c r="U103" s="1">
        <f t="shared" si="26"/>
        <v>4</v>
      </c>
      <c r="V103" s="1">
        <f t="shared" si="26"/>
        <v>23</v>
      </c>
      <c r="W103" s="1">
        <f t="shared" si="26"/>
        <v>6</v>
      </c>
      <c r="X103" s="1">
        <f>SUM(P103:W103)</f>
        <v>64</v>
      </c>
    </row>
    <row r="104" spans="3:24">
      <c r="D104" s="1" t="s">
        <v>11</v>
      </c>
      <c r="H104" s="8">
        <f>(H10+H13+H16+H19+H22+H25+H28+H31+H34+H37+H40+H43+H46+H49+H55+H58+H61+H64+H67+H70+H73+H76+H79+H82+H85+H88+H91+H94+H97+H100)/30</f>
        <v>50.633333333333333</v>
      </c>
      <c r="I104" s="8">
        <f>(I10+I13+I16+I19+I22+I25+I31+I34+I37+I40+I43+I46+I49+I55+I58+I61+I64+I67+I70+I73+I76+I79+I82+I85+I88+I91+I94+I97+I100)/29</f>
        <v>29.543103448275868</v>
      </c>
      <c r="J104" s="24">
        <f>(J10+J13+J16+J19+J22+J25+J28+J31+J34+J37+J40+J43+J46+J49+J55+J58+J61+J64+J67+J70+J73+J76+J79+J82+J85+J88+J91+J94+J97+J100)/30</f>
        <v>10.944444444444448</v>
      </c>
      <c r="K104" s="24">
        <f>(K10+K13+K16+K19+K22+K25+K31+K34+K37+K40+K43+K46+K49+K55+K58+K61+K64+K67+K70+K73+K76+K79+K82+K85+K88+K91+K94+K97+K100)/29</f>
        <v>1000.4437334329788</v>
      </c>
    </row>
    <row r="105" spans="3:24">
      <c r="D105" s="1" t="s">
        <v>10</v>
      </c>
      <c r="H105" s="8">
        <f>(H11+H14+H17+H20+H23+H26+H29+H32+H35+H38+H41+H44+H47+H50+H53+H56+H59+H62+H65+H68+H71+H74+H77+H80+H83+H86+H89+H92+H95+H98+H101)/31</f>
        <v>48.258064516129032</v>
      </c>
      <c r="I105" s="8">
        <f>(I11+I14+I17+I20+I23+I26+I29+I32+I35+I38+I41+I44+I47+I50+I53+I56+I59+I62+I65+I68+I71+I74+I77+I80+I83+I86+I89+I92+I95+I98+I101)/31</f>
        <v>29.61451612903226</v>
      </c>
      <c r="J105" s="24">
        <f>(J11+J14+J17+J20+J23+J26+J29+J32+J35+J38+J41+J44+J47+J50+J53+J56+J59+J62+J65+J68+J71+J74+J77+J80+J83+J86+J89+J92+J95+J98+J101)/31</f>
        <v>9.0322580645161299</v>
      </c>
      <c r="K105" s="24">
        <f>(K11+K14+K17+K20+K23+K26+K29+K32+K35+K38+K41+K44+K47+K50+K53+K56+K59+K62+K65+K68+K71+K74+K77+K80+K83+K86+K89+K92+K95+K98+K101)/31</f>
        <v>1002.8620429743399</v>
      </c>
      <c r="M105" s="1" t="s">
        <v>620</v>
      </c>
      <c r="P105" s="21">
        <f>(P103/X103)*100</f>
        <v>6.25</v>
      </c>
      <c r="Q105" s="21">
        <f>(Q103/X103)*100</f>
        <v>3.125</v>
      </c>
      <c r="R105" s="21">
        <f>(R103/X103)*100</f>
        <v>14.0625</v>
      </c>
      <c r="S105" s="21">
        <f>(S103/X103)*100</f>
        <v>15.625</v>
      </c>
      <c r="T105" s="21">
        <f>(T103/X103)*100</f>
        <v>9.375</v>
      </c>
      <c r="U105" s="21">
        <f>(U103/X103)*100</f>
        <v>6.25</v>
      </c>
      <c r="V105" s="21">
        <f>(V103/X103)*100</f>
        <v>35.9375</v>
      </c>
      <c r="W105" s="21">
        <f>(W103/X103)*100</f>
        <v>9.375</v>
      </c>
    </row>
    <row r="107" spans="3:24">
      <c r="I107" s="1" t="s">
        <v>624</v>
      </c>
      <c r="J107" s="25">
        <f>MAX(J9:J101)</f>
        <v>15</v>
      </c>
    </row>
    <row r="108" spans="3:24">
      <c r="I108" s="1" t="s">
        <v>625</v>
      </c>
      <c r="J108" s="25">
        <f>MIN(J9:J101)</f>
        <v>3.8888888888888888</v>
      </c>
      <c r="P108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110"/>
  <sheetViews>
    <sheetView topLeftCell="A72" zoomScale="125" zoomScaleNormal="125" zoomScalePageLayoutView="125" workbookViewId="0">
      <selection activeCell="E101" sqref="E101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6" width="10.83203125" style="5"/>
  </cols>
  <sheetData>
    <row r="3" spans="3:24">
      <c r="C3" s="2" t="s">
        <v>0</v>
      </c>
    </row>
    <row r="4" spans="3:24">
      <c r="C4" s="2"/>
    </row>
    <row r="5" spans="3:24">
      <c r="C5" s="3" t="s">
        <v>1</v>
      </c>
      <c r="D5" s="1" t="s">
        <v>535</v>
      </c>
    </row>
    <row r="6" spans="3:24">
      <c r="J6" s="5" t="s">
        <v>621</v>
      </c>
      <c r="K6" s="5" t="s">
        <v>621</v>
      </c>
      <c r="N6" s="5" t="s">
        <v>623</v>
      </c>
      <c r="O6" s="5" t="s">
        <v>623</v>
      </c>
      <c r="P6" s="5" t="s">
        <v>623</v>
      </c>
    </row>
    <row r="7" spans="3:24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5" t="s">
        <v>628</v>
      </c>
      <c r="Q7" s="1" t="s">
        <v>118</v>
      </c>
      <c r="R7" s="1" t="s">
        <v>86</v>
      </c>
      <c r="S7" s="1" t="s">
        <v>72</v>
      </c>
      <c r="T7" s="1" t="s">
        <v>56</v>
      </c>
      <c r="U7" s="1" t="s">
        <v>163</v>
      </c>
      <c r="V7" s="1" t="s">
        <v>16</v>
      </c>
      <c r="W7" s="1" t="s">
        <v>27</v>
      </c>
      <c r="X7" s="1" t="s">
        <v>24</v>
      </c>
    </row>
    <row r="9" spans="3:24">
      <c r="C9" s="1">
        <v>1</v>
      </c>
      <c r="D9" s="1">
        <v>9</v>
      </c>
      <c r="E9" t="s">
        <v>29</v>
      </c>
      <c r="F9" s="1" t="s">
        <v>12</v>
      </c>
      <c r="H9" s="1">
        <v>46</v>
      </c>
      <c r="I9" s="1">
        <v>29.1</v>
      </c>
      <c r="J9" s="25">
        <f>(H9-32)/1.8</f>
        <v>7.7777777777777777</v>
      </c>
      <c r="K9" s="24">
        <f>I9/0.02953</f>
        <v>985.43853708093468</v>
      </c>
      <c r="L9" s="1">
        <f>IF(F9 ="rain", 1,0)</f>
        <v>1</v>
      </c>
      <c r="M9" s="1">
        <f>IF(F9 ="snow", 1,0)</f>
        <v>0</v>
      </c>
      <c r="Q9" s="1">
        <f>IF($G9 ="N", 1,0)</f>
        <v>0</v>
      </c>
      <c r="R9" s="1">
        <f>IF($G9 ="NE", 1,0)</f>
        <v>0</v>
      </c>
      <c r="S9" s="1">
        <f>IF($G9 ="E", 1,0)</f>
        <v>0</v>
      </c>
      <c r="T9" s="1">
        <f>IF($G9 ="SE", 1,0)</f>
        <v>0</v>
      </c>
      <c r="U9" s="1">
        <f>IF($G9 ="S", 1,0)</f>
        <v>0</v>
      </c>
      <c r="V9" s="1">
        <f>IF($G9 ="SW", 1,0)</f>
        <v>0</v>
      </c>
      <c r="W9" s="1">
        <f>IF($G9 ="W", 1,0)</f>
        <v>0</v>
      </c>
      <c r="X9" s="1">
        <f>IF($G9 ="NW", 1,0)</f>
        <v>0</v>
      </c>
    </row>
    <row r="10" spans="3:24">
      <c r="D10" s="1">
        <v>2</v>
      </c>
      <c r="E10" t="s">
        <v>172</v>
      </c>
      <c r="F10" s="1" t="s">
        <v>12</v>
      </c>
      <c r="H10" s="1">
        <v>44</v>
      </c>
      <c r="I10" s="1">
        <v>29.1</v>
      </c>
      <c r="J10" s="25">
        <f t="shared" ref="J10:J73" si="0">(H10-32)/1.8</f>
        <v>6.6666666666666661</v>
      </c>
      <c r="K10" s="24">
        <f t="shared" ref="K10:K73" si="1">I10/0.02953</f>
        <v>985.43853708093468</v>
      </c>
      <c r="L10" s="1">
        <f t="shared" ref="L10:L73" si="2">IF(F10 ="rain", 1,0)</f>
        <v>1</v>
      </c>
      <c r="M10" s="1">
        <f t="shared" ref="M10:M73" si="3">IF(F10 ="snow", 1,0)</f>
        <v>0</v>
      </c>
      <c r="Q10" s="1">
        <f t="shared" ref="Q10:Q73" si="4">IF($G10 ="N", 1,0)</f>
        <v>0</v>
      </c>
      <c r="R10" s="1">
        <f t="shared" ref="R10:R73" si="5">IF($G10 ="NE", 1,0)</f>
        <v>0</v>
      </c>
      <c r="S10" s="1">
        <f t="shared" ref="S10:S73" si="6">IF($G10 ="E", 1,0)</f>
        <v>0</v>
      </c>
      <c r="T10" s="1">
        <f t="shared" ref="T10:T73" si="7">IF($G10 ="SE", 1,0)</f>
        <v>0</v>
      </c>
      <c r="U10" s="1">
        <f t="shared" ref="U10:U73" si="8">IF($G10 ="S", 1,0)</f>
        <v>0</v>
      </c>
      <c r="V10" s="1">
        <f t="shared" ref="V10:V73" si="9">IF($G10 ="SW", 1,0)</f>
        <v>0</v>
      </c>
      <c r="W10" s="1">
        <f t="shared" ref="W10:W73" si="10">IF($G10 ="W", 1,0)</f>
        <v>0</v>
      </c>
      <c r="X10" s="1">
        <f t="shared" ref="X10:X73" si="11">IF($G10 ="NW", 1,0)</f>
        <v>0</v>
      </c>
    </row>
    <row r="11" spans="3:24" s="33" customFormat="1">
      <c r="C11" s="32"/>
      <c r="D11" s="38">
        <v>10</v>
      </c>
      <c r="E11" s="33" t="s">
        <v>50</v>
      </c>
      <c r="F11" s="32" t="s">
        <v>15</v>
      </c>
      <c r="G11" s="32"/>
      <c r="H11" s="32">
        <v>42</v>
      </c>
      <c r="I11" s="32">
        <v>29.25</v>
      </c>
      <c r="J11" s="34">
        <f t="shared" si="0"/>
        <v>5.5555555555555554</v>
      </c>
      <c r="K11" s="35">
        <f t="shared" si="1"/>
        <v>990.51811716898067</v>
      </c>
      <c r="L11" s="32">
        <f t="shared" si="2"/>
        <v>0</v>
      </c>
      <c r="M11" s="32">
        <f t="shared" si="3"/>
        <v>0</v>
      </c>
      <c r="N11" s="36">
        <v>1</v>
      </c>
      <c r="O11" s="36"/>
      <c r="P11" s="36"/>
      <c r="Q11" s="32">
        <f t="shared" si="4"/>
        <v>0</v>
      </c>
      <c r="R11" s="32">
        <f t="shared" si="5"/>
        <v>0</v>
      </c>
      <c r="S11" s="32">
        <f t="shared" si="6"/>
        <v>0</v>
      </c>
      <c r="T11" s="32">
        <f t="shared" si="7"/>
        <v>0</v>
      </c>
      <c r="U11" s="32">
        <f t="shared" si="8"/>
        <v>0</v>
      </c>
      <c r="V11" s="32">
        <f t="shared" si="9"/>
        <v>0</v>
      </c>
      <c r="W11" s="32">
        <f t="shared" si="10"/>
        <v>0</v>
      </c>
      <c r="X11" s="32">
        <f t="shared" si="11"/>
        <v>0</v>
      </c>
    </row>
    <row r="12" spans="3:24">
      <c r="C12" s="1">
        <v>2</v>
      </c>
      <c r="D12" s="1">
        <v>9</v>
      </c>
      <c r="E12" t="s">
        <v>137</v>
      </c>
      <c r="F12" s="1" t="s">
        <v>15</v>
      </c>
      <c r="H12" s="1">
        <v>42</v>
      </c>
      <c r="I12" s="1">
        <v>29.3</v>
      </c>
      <c r="J12" s="25">
        <f t="shared" si="0"/>
        <v>5.5555555555555554</v>
      </c>
      <c r="K12" s="24">
        <f t="shared" si="1"/>
        <v>992.21131053166266</v>
      </c>
      <c r="L12" s="1">
        <f t="shared" si="2"/>
        <v>0</v>
      </c>
      <c r="M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1"/>
        <v>0</v>
      </c>
    </row>
    <row r="13" spans="3:24">
      <c r="D13" s="1">
        <v>2</v>
      </c>
      <c r="E13" t="s">
        <v>67</v>
      </c>
      <c r="F13" s="1" t="s">
        <v>15</v>
      </c>
      <c r="H13" s="1">
        <v>43</v>
      </c>
      <c r="I13" s="1">
        <v>29.3</v>
      </c>
      <c r="J13" s="25">
        <f t="shared" si="0"/>
        <v>6.1111111111111107</v>
      </c>
      <c r="K13" s="24">
        <f t="shared" si="1"/>
        <v>992.21131053166266</v>
      </c>
      <c r="L13" s="1">
        <f t="shared" si="2"/>
        <v>0</v>
      </c>
      <c r="M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1"/>
        <v>0</v>
      </c>
    </row>
    <row r="14" spans="3:24" s="33" customFormat="1">
      <c r="C14" s="32"/>
      <c r="D14" s="38">
        <v>10</v>
      </c>
      <c r="E14" s="33" t="s">
        <v>360</v>
      </c>
      <c r="F14" s="32" t="s">
        <v>15</v>
      </c>
      <c r="G14" s="32"/>
      <c r="H14" s="32">
        <v>41</v>
      </c>
      <c r="I14" s="32">
        <v>29.25</v>
      </c>
      <c r="J14" s="34">
        <f t="shared" si="0"/>
        <v>5</v>
      </c>
      <c r="K14" s="35">
        <f t="shared" si="1"/>
        <v>990.51811716898067</v>
      </c>
      <c r="L14" s="32">
        <f t="shared" si="2"/>
        <v>0</v>
      </c>
      <c r="M14" s="32">
        <f t="shared" si="3"/>
        <v>0</v>
      </c>
      <c r="N14" s="36"/>
      <c r="O14" s="36"/>
      <c r="P14" s="36"/>
      <c r="Q14" s="32">
        <f t="shared" si="4"/>
        <v>0</v>
      </c>
      <c r="R14" s="32">
        <f t="shared" si="5"/>
        <v>0</v>
      </c>
      <c r="S14" s="32">
        <f t="shared" si="6"/>
        <v>0</v>
      </c>
      <c r="T14" s="32">
        <f t="shared" si="7"/>
        <v>0</v>
      </c>
      <c r="U14" s="32">
        <f t="shared" si="8"/>
        <v>0</v>
      </c>
      <c r="V14" s="32">
        <f t="shared" si="9"/>
        <v>0</v>
      </c>
      <c r="W14" s="32">
        <f t="shared" si="10"/>
        <v>0</v>
      </c>
      <c r="X14" s="32">
        <f t="shared" si="11"/>
        <v>0</v>
      </c>
    </row>
    <row r="15" spans="3:24">
      <c r="C15" s="1">
        <v>3</v>
      </c>
      <c r="D15" s="1">
        <v>9</v>
      </c>
      <c r="E15" t="s">
        <v>536</v>
      </c>
      <c r="F15" s="1" t="s">
        <v>15</v>
      </c>
      <c r="H15" s="1">
        <v>46</v>
      </c>
      <c r="I15" s="1">
        <v>29.2</v>
      </c>
      <c r="J15" s="25">
        <f t="shared" si="0"/>
        <v>7.7777777777777777</v>
      </c>
      <c r="K15" s="24">
        <f t="shared" si="1"/>
        <v>988.82492380629867</v>
      </c>
      <c r="L15" s="1">
        <f t="shared" si="2"/>
        <v>0</v>
      </c>
      <c r="M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1"/>
        <v>0</v>
      </c>
    </row>
    <row r="16" spans="3:24">
      <c r="D16" s="1">
        <v>2</v>
      </c>
      <c r="E16" s="4" t="s">
        <v>537</v>
      </c>
      <c r="F16" s="1" t="s">
        <v>15</v>
      </c>
      <c r="H16" s="1">
        <v>48</v>
      </c>
      <c r="I16" s="1">
        <v>29.25</v>
      </c>
      <c r="J16" s="25">
        <f t="shared" si="0"/>
        <v>8.8888888888888893</v>
      </c>
      <c r="K16" s="24">
        <f t="shared" si="1"/>
        <v>990.51811716898067</v>
      </c>
      <c r="L16" s="5">
        <v>1</v>
      </c>
      <c r="M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 t="shared" si="11"/>
        <v>0</v>
      </c>
    </row>
    <row r="17" spans="3:24" s="33" customFormat="1">
      <c r="C17" s="32"/>
      <c r="D17" s="38">
        <v>10</v>
      </c>
      <c r="E17" s="33" t="s">
        <v>320</v>
      </c>
      <c r="F17" s="32" t="s">
        <v>15</v>
      </c>
      <c r="G17" s="32"/>
      <c r="H17" s="32">
        <v>45</v>
      </c>
      <c r="I17" s="32">
        <v>29.5</v>
      </c>
      <c r="J17" s="34">
        <f t="shared" si="0"/>
        <v>7.2222222222222223</v>
      </c>
      <c r="K17" s="35">
        <f t="shared" si="1"/>
        <v>998.98408398239076</v>
      </c>
      <c r="L17" s="32">
        <f t="shared" si="2"/>
        <v>0</v>
      </c>
      <c r="M17" s="32">
        <f t="shared" si="3"/>
        <v>0</v>
      </c>
      <c r="N17" s="36">
        <v>1</v>
      </c>
      <c r="O17" s="36"/>
      <c r="P17" s="36"/>
      <c r="Q17" s="32">
        <f t="shared" si="4"/>
        <v>0</v>
      </c>
      <c r="R17" s="32">
        <f t="shared" si="5"/>
        <v>0</v>
      </c>
      <c r="S17" s="32">
        <f t="shared" si="6"/>
        <v>0</v>
      </c>
      <c r="T17" s="32">
        <f t="shared" si="7"/>
        <v>0</v>
      </c>
      <c r="U17" s="32">
        <f t="shared" si="8"/>
        <v>0</v>
      </c>
      <c r="V17" s="32">
        <f t="shared" si="9"/>
        <v>0</v>
      </c>
      <c r="W17" s="32">
        <f t="shared" si="10"/>
        <v>0</v>
      </c>
      <c r="X17" s="32">
        <f t="shared" si="11"/>
        <v>0</v>
      </c>
    </row>
    <row r="18" spans="3:24">
      <c r="C18" s="1">
        <v>4</v>
      </c>
      <c r="D18" s="1">
        <v>9</v>
      </c>
      <c r="E18" t="s">
        <v>538</v>
      </c>
      <c r="F18" s="1" t="s">
        <v>15</v>
      </c>
      <c r="H18" s="1">
        <v>44</v>
      </c>
      <c r="I18" s="1">
        <v>29.8</v>
      </c>
      <c r="J18" s="25">
        <f t="shared" si="0"/>
        <v>6.6666666666666661</v>
      </c>
      <c r="K18" s="24">
        <f t="shared" si="1"/>
        <v>1009.1432441584828</v>
      </c>
      <c r="L18" s="1">
        <f t="shared" si="2"/>
        <v>0</v>
      </c>
      <c r="M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0</v>
      </c>
      <c r="W18" s="1">
        <f t="shared" si="10"/>
        <v>0</v>
      </c>
      <c r="X18" s="1">
        <f t="shared" si="11"/>
        <v>0</v>
      </c>
    </row>
    <row r="19" spans="3:24">
      <c r="D19" s="1">
        <v>2</v>
      </c>
      <c r="E19" t="s">
        <v>40</v>
      </c>
      <c r="F19" s="1" t="s">
        <v>15</v>
      </c>
      <c r="H19" s="1">
        <v>47</v>
      </c>
      <c r="I19" s="1">
        <v>29.8</v>
      </c>
      <c r="J19" s="25">
        <f t="shared" si="0"/>
        <v>8.3333333333333339</v>
      </c>
      <c r="K19" s="24">
        <f t="shared" si="1"/>
        <v>1009.1432441584828</v>
      </c>
      <c r="L19" s="1">
        <f t="shared" si="2"/>
        <v>0</v>
      </c>
      <c r="M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1"/>
        <v>0</v>
      </c>
    </row>
    <row r="20" spans="3:24" s="33" customFormat="1">
      <c r="C20" s="32"/>
      <c r="D20" s="38">
        <v>10</v>
      </c>
      <c r="E20" s="33" t="s">
        <v>360</v>
      </c>
      <c r="F20" s="32" t="s">
        <v>15</v>
      </c>
      <c r="G20" s="32"/>
      <c r="H20" s="32">
        <v>46</v>
      </c>
      <c r="I20" s="32">
        <v>29.75</v>
      </c>
      <c r="J20" s="34">
        <f t="shared" si="0"/>
        <v>7.7777777777777777</v>
      </c>
      <c r="K20" s="35">
        <f t="shared" si="1"/>
        <v>1007.4500507958008</v>
      </c>
      <c r="L20" s="32">
        <f t="shared" si="2"/>
        <v>0</v>
      </c>
      <c r="M20" s="32">
        <f t="shared" si="3"/>
        <v>0</v>
      </c>
      <c r="N20" s="36"/>
      <c r="O20" s="36"/>
      <c r="P20" s="36"/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2">
        <f t="shared" si="8"/>
        <v>0</v>
      </c>
      <c r="V20" s="32">
        <f t="shared" si="9"/>
        <v>0</v>
      </c>
      <c r="W20" s="32">
        <f t="shared" si="10"/>
        <v>0</v>
      </c>
      <c r="X20" s="32">
        <f t="shared" si="11"/>
        <v>0</v>
      </c>
    </row>
    <row r="21" spans="3:24">
      <c r="C21" s="1">
        <v>5</v>
      </c>
      <c r="D21" s="1">
        <v>9</v>
      </c>
      <c r="E21" t="s">
        <v>539</v>
      </c>
      <c r="F21" s="1" t="s">
        <v>15</v>
      </c>
      <c r="H21" s="1">
        <v>46</v>
      </c>
      <c r="I21" s="1">
        <v>29.8</v>
      </c>
      <c r="J21" s="25">
        <f t="shared" si="0"/>
        <v>7.7777777777777777</v>
      </c>
      <c r="K21" s="24">
        <f t="shared" si="1"/>
        <v>1009.1432441584828</v>
      </c>
      <c r="L21" s="1">
        <f t="shared" si="2"/>
        <v>0</v>
      </c>
      <c r="M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0</v>
      </c>
      <c r="W21" s="1">
        <f t="shared" si="10"/>
        <v>0</v>
      </c>
      <c r="X21" s="1">
        <f t="shared" si="11"/>
        <v>0</v>
      </c>
    </row>
    <row r="22" spans="3:24">
      <c r="D22" s="1">
        <v>2</v>
      </c>
      <c r="E22" t="s">
        <v>284</v>
      </c>
      <c r="F22" s="1" t="s">
        <v>15</v>
      </c>
      <c r="H22" s="1">
        <v>48</v>
      </c>
      <c r="I22" s="1">
        <v>29.75</v>
      </c>
      <c r="J22" s="25">
        <f t="shared" si="0"/>
        <v>8.8888888888888893</v>
      </c>
      <c r="K22" s="24">
        <f t="shared" si="1"/>
        <v>1007.4500507958008</v>
      </c>
      <c r="L22" s="1">
        <f t="shared" si="2"/>
        <v>0</v>
      </c>
      <c r="M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1"/>
        <v>0</v>
      </c>
    </row>
    <row r="23" spans="3:24" s="33" customFormat="1">
      <c r="C23" s="32"/>
      <c r="D23" s="38">
        <v>10</v>
      </c>
      <c r="E23" s="33" t="s">
        <v>438</v>
      </c>
      <c r="F23" s="32" t="s">
        <v>12</v>
      </c>
      <c r="G23" s="32"/>
      <c r="H23" s="32">
        <v>46</v>
      </c>
      <c r="I23" s="32">
        <v>29.7</v>
      </c>
      <c r="J23" s="34">
        <f t="shared" si="0"/>
        <v>7.7777777777777777</v>
      </c>
      <c r="K23" s="35">
        <f t="shared" si="1"/>
        <v>1005.7568574331189</v>
      </c>
      <c r="L23" s="32">
        <f t="shared" si="2"/>
        <v>1</v>
      </c>
      <c r="M23" s="32">
        <f t="shared" si="3"/>
        <v>0</v>
      </c>
      <c r="N23" s="36">
        <v>1</v>
      </c>
      <c r="O23" s="36"/>
      <c r="P23" s="36"/>
      <c r="Q23" s="32">
        <f t="shared" si="4"/>
        <v>0</v>
      </c>
      <c r="R23" s="32">
        <f t="shared" si="5"/>
        <v>0</v>
      </c>
      <c r="S23" s="32">
        <f t="shared" si="6"/>
        <v>0</v>
      </c>
      <c r="T23" s="32">
        <f t="shared" si="7"/>
        <v>0</v>
      </c>
      <c r="U23" s="32">
        <f t="shared" si="8"/>
        <v>0</v>
      </c>
      <c r="V23" s="32">
        <f t="shared" si="9"/>
        <v>0</v>
      </c>
      <c r="W23" s="32">
        <f t="shared" si="10"/>
        <v>0</v>
      </c>
      <c r="X23" s="32">
        <f t="shared" si="11"/>
        <v>0</v>
      </c>
    </row>
    <row r="24" spans="3:24">
      <c r="C24" s="1">
        <v>6</v>
      </c>
      <c r="D24" s="1">
        <v>9</v>
      </c>
      <c r="E24" t="s">
        <v>539</v>
      </c>
      <c r="F24" s="1" t="s">
        <v>15</v>
      </c>
      <c r="H24" s="1">
        <v>46</v>
      </c>
      <c r="I24" s="1">
        <v>29.5</v>
      </c>
      <c r="J24" s="25">
        <f t="shared" si="0"/>
        <v>7.7777777777777777</v>
      </c>
      <c r="K24" s="24">
        <f t="shared" si="1"/>
        <v>998.98408398239076</v>
      </c>
      <c r="L24" s="1">
        <f t="shared" si="2"/>
        <v>0</v>
      </c>
      <c r="M24" s="1">
        <f t="shared" si="3"/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si="11"/>
        <v>0</v>
      </c>
    </row>
    <row r="25" spans="3:24">
      <c r="D25" s="1">
        <v>2</v>
      </c>
      <c r="E25" t="s">
        <v>79</v>
      </c>
      <c r="F25" s="1" t="s">
        <v>15</v>
      </c>
      <c r="H25" s="1">
        <v>46</v>
      </c>
      <c r="I25" s="1">
        <v>29.3</v>
      </c>
      <c r="J25" s="25">
        <f t="shared" si="0"/>
        <v>7.7777777777777777</v>
      </c>
      <c r="K25" s="24">
        <f t="shared" si="1"/>
        <v>992.21131053166266</v>
      </c>
      <c r="L25" s="1">
        <f t="shared" si="2"/>
        <v>0</v>
      </c>
      <c r="M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si="11"/>
        <v>0</v>
      </c>
    </row>
    <row r="26" spans="3:24" s="33" customFormat="1">
      <c r="C26" s="32"/>
      <c r="D26" s="38">
        <v>10</v>
      </c>
      <c r="E26" s="33" t="s">
        <v>128</v>
      </c>
      <c r="F26" s="32" t="s">
        <v>15</v>
      </c>
      <c r="G26" s="32"/>
      <c r="H26" s="32">
        <v>42</v>
      </c>
      <c r="I26" s="32">
        <v>29.1</v>
      </c>
      <c r="J26" s="34">
        <f t="shared" si="0"/>
        <v>5.5555555555555554</v>
      </c>
      <c r="K26" s="35">
        <f t="shared" si="1"/>
        <v>985.43853708093468</v>
      </c>
      <c r="L26" s="32">
        <f t="shared" si="2"/>
        <v>0</v>
      </c>
      <c r="M26" s="32">
        <f t="shared" si="3"/>
        <v>0</v>
      </c>
      <c r="N26" s="36"/>
      <c r="O26" s="36"/>
      <c r="P26" s="36"/>
      <c r="Q26" s="32">
        <f t="shared" si="4"/>
        <v>0</v>
      </c>
      <c r="R26" s="32">
        <f t="shared" si="5"/>
        <v>0</v>
      </c>
      <c r="S26" s="32">
        <f t="shared" si="6"/>
        <v>0</v>
      </c>
      <c r="T26" s="32">
        <f t="shared" si="7"/>
        <v>0</v>
      </c>
      <c r="U26" s="32">
        <f t="shared" si="8"/>
        <v>0</v>
      </c>
      <c r="V26" s="32">
        <f t="shared" si="9"/>
        <v>0</v>
      </c>
      <c r="W26" s="32">
        <f t="shared" si="10"/>
        <v>0</v>
      </c>
      <c r="X26" s="32">
        <f t="shared" si="11"/>
        <v>0</v>
      </c>
    </row>
    <row r="27" spans="3:24">
      <c r="C27" s="1">
        <v>7</v>
      </c>
      <c r="D27" s="1">
        <v>9</v>
      </c>
      <c r="E27" t="s">
        <v>123</v>
      </c>
      <c r="F27" s="1" t="s">
        <v>15</v>
      </c>
      <c r="G27" s="1" t="s">
        <v>24</v>
      </c>
      <c r="H27" s="1">
        <v>34</v>
      </c>
      <c r="I27" s="1">
        <v>29.1</v>
      </c>
      <c r="J27" s="25">
        <f t="shared" si="0"/>
        <v>1.1111111111111112</v>
      </c>
      <c r="K27" s="24">
        <f t="shared" si="1"/>
        <v>985.43853708093468</v>
      </c>
      <c r="L27" s="1">
        <f t="shared" si="2"/>
        <v>0</v>
      </c>
      <c r="M27" s="1">
        <f t="shared" si="3"/>
        <v>0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si="11"/>
        <v>1</v>
      </c>
    </row>
    <row r="28" spans="3:24">
      <c r="D28" s="1">
        <v>2</v>
      </c>
      <c r="E28" t="s">
        <v>540</v>
      </c>
      <c r="F28" s="1" t="s">
        <v>15</v>
      </c>
      <c r="G28" s="1" t="s">
        <v>27</v>
      </c>
      <c r="H28" s="1">
        <v>36</v>
      </c>
      <c r="I28" s="1">
        <v>29.2</v>
      </c>
      <c r="J28" s="25">
        <f t="shared" ref="J28" si="12">(H28-32)/1.8</f>
        <v>2.2222222222222223</v>
      </c>
      <c r="K28" s="24">
        <f t="shared" ref="K28" si="13">I28/0.02953</f>
        <v>988.82492380629867</v>
      </c>
      <c r="L28" s="1">
        <f t="shared" si="2"/>
        <v>0</v>
      </c>
      <c r="M28" s="1">
        <f t="shared" si="3"/>
        <v>0</v>
      </c>
      <c r="Q28" s="1">
        <f t="shared" si="4"/>
        <v>0</v>
      </c>
      <c r="R28" s="1">
        <f t="shared" si="5"/>
        <v>0</v>
      </c>
      <c r="S28" s="1">
        <f t="shared" si="6"/>
        <v>0</v>
      </c>
      <c r="T28" s="1">
        <f t="shared" si="7"/>
        <v>0</v>
      </c>
      <c r="U28" s="1">
        <f t="shared" si="8"/>
        <v>0</v>
      </c>
      <c r="V28" s="1">
        <f t="shared" si="9"/>
        <v>0</v>
      </c>
      <c r="W28" s="1">
        <f t="shared" si="10"/>
        <v>1</v>
      </c>
      <c r="X28" s="1">
        <f t="shared" si="11"/>
        <v>0</v>
      </c>
    </row>
    <row r="29" spans="3:24" s="33" customFormat="1">
      <c r="C29" s="32"/>
      <c r="D29" s="38">
        <v>10</v>
      </c>
      <c r="E29" s="33" t="s">
        <v>107</v>
      </c>
      <c r="F29" s="32" t="s">
        <v>15</v>
      </c>
      <c r="G29" s="32"/>
      <c r="H29" s="45">
        <v>30</v>
      </c>
      <c r="I29" s="32">
        <v>29.2</v>
      </c>
      <c r="J29" s="49">
        <f t="shared" si="0"/>
        <v>-1.1111111111111112</v>
      </c>
      <c r="K29" s="35">
        <f t="shared" si="1"/>
        <v>988.82492380629867</v>
      </c>
      <c r="L29" s="32">
        <f t="shared" si="2"/>
        <v>0</v>
      </c>
      <c r="M29" s="32">
        <f t="shared" si="3"/>
        <v>0</v>
      </c>
      <c r="N29" s="36"/>
      <c r="O29" s="36"/>
      <c r="P29" s="36">
        <v>1</v>
      </c>
      <c r="Q29" s="32">
        <f t="shared" si="4"/>
        <v>0</v>
      </c>
      <c r="R29" s="32">
        <f t="shared" si="5"/>
        <v>0</v>
      </c>
      <c r="S29" s="32">
        <f t="shared" si="6"/>
        <v>0</v>
      </c>
      <c r="T29" s="32">
        <f t="shared" si="7"/>
        <v>0</v>
      </c>
      <c r="U29" s="32">
        <f t="shared" si="8"/>
        <v>0</v>
      </c>
      <c r="V29" s="32">
        <f t="shared" si="9"/>
        <v>0</v>
      </c>
      <c r="W29" s="32">
        <f t="shared" si="10"/>
        <v>0</v>
      </c>
      <c r="X29" s="32">
        <f t="shared" si="11"/>
        <v>0</v>
      </c>
    </row>
    <row r="30" spans="3:24">
      <c r="C30" s="1">
        <v>8</v>
      </c>
      <c r="D30" s="1">
        <v>9</v>
      </c>
      <c r="E30" t="s">
        <v>95</v>
      </c>
      <c r="F30" s="1" t="s">
        <v>15</v>
      </c>
      <c r="G30" s="1" t="s">
        <v>27</v>
      </c>
      <c r="H30" s="16">
        <v>30</v>
      </c>
      <c r="I30" s="1">
        <v>29.35</v>
      </c>
      <c r="J30" s="48">
        <f t="shared" si="0"/>
        <v>-1.1111111111111112</v>
      </c>
      <c r="K30" s="24">
        <f t="shared" si="1"/>
        <v>993.90450389434477</v>
      </c>
      <c r="L30" s="1">
        <f t="shared" si="2"/>
        <v>0</v>
      </c>
      <c r="M30" s="1">
        <f t="shared" si="3"/>
        <v>0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0</v>
      </c>
      <c r="W30" s="1">
        <f t="shared" si="10"/>
        <v>1</v>
      </c>
      <c r="X30" s="1">
        <f t="shared" si="11"/>
        <v>0</v>
      </c>
    </row>
    <row r="31" spans="3:24">
      <c r="D31" s="1">
        <v>2</v>
      </c>
      <c r="E31" t="s">
        <v>67</v>
      </c>
      <c r="F31" s="1" t="s">
        <v>15</v>
      </c>
      <c r="G31" s="1" t="s">
        <v>16</v>
      </c>
      <c r="H31" s="1">
        <v>35</v>
      </c>
      <c r="I31" s="1">
        <v>29.25</v>
      </c>
      <c r="J31" s="25">
        <f t="shared" si="0"/>
        <v>1.6666666666666665</v>
      </c>
      <c r="K31" s="24">
        <f t="shared" si="1"/>
        <v>990.51811716898067</v>
      </c>
      <c r="L31" s="1">
        <f t="shared" si="2"/>
        <v>0</v>
      </c>
      <c r="M31" s="1">
        <f t="shared" si="3"/>
        <v>0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</v>
      </c>
      <c r="U31" s="1">
        <f t="shared" si="8"/>
        <v>0</v>
      </c>
      <c r="V31" s="1">
        <f t="shared" si="9"/>
        <v>1</v>
      </c>
      <c r="W31" s="1">
        <f t="shared" si="10"/>
        <v>0</v>
      </c>
      <c r="X31" s="1">
        <f t="shared" si="11"/>
        <v>0</v>
      </c>
    </row>
    <row r="32" spans="3:24" s="33" customFormat="1">
      <c r="C32" s="32"/>
      <c r="D32" s="38">
        <v>10</v>
      </c>
      <c r="E32" s="33" t="s">
        <v>541</v>
      </c>
      <c r="F32" s="32" t="s">
        <v>15</v>
      </c>
      <c r="G32" s="32" t="s">
        <v>16</v>
      </c>
      <c r="H32" s="32">
        <v>33</v>
      </c>
      <c r="I32" s="32">
        <v>29</v>
      </c>
      <c r="J32" s="34">
        <f t="shared" si="0"/>
        <v>0.55555555555555558</v>
      </c>
      <c r="K32" s="35">
        <f t="shared" si="1"/>
        <v>982.05215035557057</v>
      </c>
      <c r="L32" s="32">
        <f t="shared" si="2"/>
        <v>0</v>
      </c>
      <c r="M32" s="32">
        <f t="shared" si="3"/>
        <v>0</v>
      </c>
      <c r="N32" s="36"/>
      <c r="O32" s="36"/>
      <c r="P32" s="36">
        <v>1</v>
      </c>
      <c r="Q32" s="32">
        <f t="shared" si="4"/>
        <v>0</v>
      </c>
      <c r="R32" s="32">
        <f t="shared" si="5"/>
        <v>0</v>
      </c>
      <c r="S32" s="32">
        <f t="shared" si="6"/>
        <v>0</v>
      </c>
      <c r="T32" s="32">
        <f t="shared" si="7"/>
        <v>0</v>
      </c>
      <c r="U32" s="32">
        <f t="shared" si="8"/>
        <v>0</v>
      </c>
      <c r="V32" s="32">
        <f t="shared" si="9"/>
        <v>1</v>
      </c>
      <c r="W32" s="32">
        <f t="shared" si="10"/>
        <v>0</v>
      </c>
      <c r="X32" s="32">
        <f t="shared" si="11"/>
        <v>0</v>
      </c>
    </row>
    <row r="33" spans="3:24">
      <c r="C33" s="1">
        <v>9</v>
      </c>
      <c r="D33" s="1">
        <v>9</v>
      </c>
      <c r="E33" s="18" t="s">
        <v>542</v>
      </c>
      <c r="F33" s="1" t="s">
        <v>15</v>
      </c>
      <c r="G33" s="1" t="s">
        <v>16</v>
      </c>
      <c r="H33" s="1">
        <v>35</v>
      </c>
      <c r="I33" s="1">
        <v>28.6</v>
      </c>
      <c r="J33" s="25">
        <f t="shared" si="0"/>
        <v>1.6666666666666665</v>
      </c>
      <c r="K33" s="24">
        <f t="shared" si="1"/>
        <v>968.5066034541145</v>
      </c>
      <c r="L33" s="1">
        <f t="shared" si="2"/>
        <v>0</v>
      </c>
      <c r="M33" s="5">
        <v>1</v>
      </c>
      <c r="Q33" s="1">
        <f t="shared" si="4"/>
        <v>0</v>
      </c>
      <c r="R33" s="1">
        <f t="shared" si="5"/>
        <v>0</v>
      </c>
      <c r="S33" s="1">
        <f t="shared" si="6"/>
        <v>0</v>
      </c>
      <c r="T33" s="1">
        <f t="shared" si="7"/>
        <v>0</v>
      </c>
      <c r="U33" s="1">
        <f t="shared" si="8"/>
        <v>0</v>
      </c>
      <c r="V33" s="1">
        <f t="shared" si="9"/>
        <v>1</v>
      </c>
      <c r="W33" s="1">
        <f t="shared" si="10"/>
        <v>0</v>
      </c>
      <c r="X33" s="1">
        <f t="shared" si="11"/>
        <v>0</v>
      </c>
    </row>
    <row r="34" spans="3:24">
      <c r="D34" s="1">
        <v>2</v>
      </c>
      <c r="E34" t="s">
        <v>67</v>
      </c>
      <c r="F34" s="1" t="s">
        <v>15</v>
      </c>
      <c r="G34" s="1" t="s">
        <v>16</v>
      </c>
      <c r="H34" s="1">
        <v>42</v>
      </c>
      <c r="I34" s="1">
        <v>28.6</v>
      </c>
      <c r="J34" s="25">
        <f t="shared" si="0"/>
        <v>5.5555555555555554</v>
      </c>
      <c r="K34" s="24">
        <f t="shared" si="1"/>
        <v>968.5066034541145</v>
      </c>
      <c r="L34" s="1">
        <f t="shared" si="2"/>
        <v>0</v>
      </c>
      <c r="M34" s="1">
        <f t="shared" si="3"/>
        <v>0</v>
      </c>
      <c r="Q34" s="1">
        <f t="shared" si="4"/>
        <v>0</v>
      </c>
      <c r="R34" s="1">
        <f t="shared" si="5"/>
        <v>0</v>
      </c>
      <c r="S34" s="1">
        <f t="shared" si="6"/>
        <v>0</v>
      </c>
      <c r="T34" s="1">
        <f t="shared" si="7"/>
        <v>0</v>
      </c>
      <c r="U34" s="1">
        <f t="shared" si="8"/>
        <v>0</v>
      </c>
      <c r="V34" s="1">
        <f t="shared" si="9"/>
        <v>1</v>
      </c>
      <c r="W34" s="1">
        <f t="shared" si="10"/>
        <v>0</v>
      </c>
      <c r="X34" s="1">
        <f t="shared" si="11"/>
        <v>0</v>
      </c>
    </row>
    <row r="35" spans="3:24" s="33" customFormat="1">
      <c r="C35" s="32"/>
      <c r="D35" s="38">
        <v>10</v>
      </c>
      <c r="E35" s="33" t="s">
        <v>543</v>
      </c>
      <c r="F35" s="32" t="s">
        <v>15</v>
      </c>
      <c r="G35" s="32"/>
      <c r="H35" s="32">
        <v>37</v>
      </c>
      <c r="I35" s="32">
        <v>28.8</v>
      </c>
      <c r="J35" s="34">
        <f t="shared" si="0"/>
        <v>2.7777777777777777</v>
      </c>
      <c r="K35" s="35">
        <f t="shared" si="1"/>
        <v>975.27937690484248</v>
      </c>
      <c r="L35" s="32">
        <f t="shared" si="2"/>
        <v>0</v>
      </c>
      <c r="M35" s="32">
        <f t="shared" si="3"/>
        <v>0</v>
      </c>
      <c r="N35" s="36"/>
      <c r="O35" s="36">
        <v>1</v>
      </c>
      <c r="P35" s="36"/>
      <c r="Q35" s="32">
        <f t="shared" si="4"/>
        <v>0</v>
      </c>
      <c r="R35" s="32">
        <f t="shared" si="5"/>
        <v>0</v>
      </c>
      <c r="S35" s="32">
        <f t="shared" si="6"/>
        <v>0</v>
      </c>
      <c r="T35" s="32">
        <f t="shared" si="7"/>
        <v>0</v>
      </c>
      <c r="U35" s="32">
        <f t="shared" si="8"/>
        <v>0</v>
      </c>
      <c r="V35" s="32">
        <f t="shared" si="9"/>
        <v>0</v>
      </c>
      <c r="W35" s="32">
        <f t="shared" si="10"/>
        <v>0</v>
      </c>
      <c r="X35" s="32">
        <f t="shared" si="11"/>
        <v>0</v>
      </c>
    </row>
    <row r="36" spans="3:24">
      <c r="C36" s="1">
        <v>10</v>
      </c>
      <c r="D36" s="1">
        <v>9</v>
      </c>
      <c r="E36" t="s">
        <v>544</v>
      </c>
      <c r="F36" s="1" t="s">
        <v>15</v>
      </c>
      <c r="G36" s="1" t="s">
        <v>16</v>
      </c>
      <c r="H36" s="16">
        <v>27</v>
      </c>
      <c r="I36" s="1">
        <v>29.2</v>
      </c>
      <c r="J36" s="48">
        <f t="shared" si="0"/>
        <v>-2.7777777777777777</v>
      </c>
      <c r="K36" s="24">
        <f t="shared" si="1"/>
        <v>988.82492380629867</v>
      </c>
      <c r="L36" s="1">
        <f t="shared" si="2"/>
        <v>0</v>
      </c>
      <c r="M36" s="1">
        <f t="shared" si="3"/>
        <v>0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0</v>
      </c>
      <c r="U36" s="1">
        <f t="shared" si="8"/>
        <v>0</v>
      </c>
      <c r="V36" s="1">
        <f t="shared" si="9"/>
        <v>1</v>
      </c>
      <c r="W36" s="1">
        <f t="shared" si="10"/>
        <v>0</v>
      </c>
      <c r="X36" s="1">
        <f t="shared" si="11"/>
        <v>0</v>
      </c>
    </row>
    <row r="37" spans="3:24">
      <c r="D37" s="1">
        <v>2</v>
      </c>
      <c r="E37" t="s">
        <v>540</v>
      </c>
      <c r="H37" s="16">
        <v>30</v>
      </c>
      <c r="I37" s="1">
        <v>29.2</v>
      </c>
      <c r="J37" s="48">
        <f t="shared" si="0"/>
        <v>-1.1111111111111112</v>
      </c>
      <c r="K37" s="24">
        <f t="shared" si="1"/>
        <v>988.82492380629867</v>
      </c>
      <c r="L37" s="1">
        <f t="shared" si="2"/>
        <v>0</v>
      </c>
      <c r="M37" s="1">
        <f t="shared" si="3"/>
        <v>0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1">
        <f t="shared" si="8"/>
        <v>0</v>
      </c>
      <c r="V37" s="1">
        <f t="shared" si="9"/>
        <v>0</v>
      </c>
      <c r="W37" s="1">
        <f t="shared" si="10"/>
        <v>0</v>
      </c>
      <c r="X37" s="1">
        <f t="shared" si="11"/>
        <v>0</v>
      </c>
    </row>
    <row r="38" spans="3:24" s="33" customFormat="1">
      <c r="C38" s="32"/>
      <c r="D38" s="38">
        <v>10</v>
      </c>
      <c r="E38" s="33" t="s">
        <v>545</v>
      </c>
      <c r="F38" s="32" t="s">
        <v>15</v>
      </c>
      <c r="G38" s="32"/>
      <c r="H38" s="45">
        <v>25</v>
      </c>
      <c r="I38" s="32">
        <v>29.4</v>
      </c>
      <c r="J38" s="49">
        <f t="shared" si="0"/>
        <v>-3.8888888888888888</v>
      </c>
      <c r="K38" s="35">
        <f t="shared" si="1"/>
        <v>995.59769725702665</v>
      </c>
      <c r="L38" s="32">
        <f t="shared" si="2"/>
        <v>0</v>
      </c>
      <c r="M38" s="32">
        <f t="shared" si="3"/>
        <v>0</v>
      </c>
      <c r="N38" s="36"/>
      <c r="O38" s="36"/>
      <c r="P38" s="36">
        <v>1</v>
      </c>
      <c r="Q38" s="32">
        <f t="shared" si="4"/>
        <v>0</v>
      </c>
      <c r="R38" s="32">
        <f t="shared" si="5"/>
        <v>0</v>
      </c>
      <c r="S38" s="32">
        <f t="shared" si="6"/>
        <v>0</v>
      </c>
      <c r="T38" s="32">
        <f t="shared" si="7"/>
        <v>0</v>
      </c>
      <c r="U38" s="32">
        <f t="shared" si="8"/>
        <v>0</v>
      </c>
      <c r="V38" s="32">
        <f t="shared" si="9"/>
        <v>0</v>
      </c>
      <c r="W38" s="32">
        <f t="shared" si="10"/>
        <v>0</v>
      </c>
      <c r="X38" s="32">
        <f t="shared" si="11"/>
        <v>0</v>
      </c>
    </row>
    <row r="39" spans="3:24">
      <c r="C39" s="1">
        <v>11</v>
      </c>
      <c r="D39" s="1">
        <v>9</v>
      </c>
      <c r="E39" t="s">
        <v>546</v>
      </c>
      <c r="F39" s="1" t="s">
        <v>15</v>
      </c>
      <c r="H39" s="1">
        <v>29</v>
      </c>
      <c r="I39" s="1">
        <v>29.4</v>
      </c>
      <c r="J39" s="48">
        <f t="shared" si="0"/>
        <v>-1.6666666666666665</v>
      </c>
      <c r="K39" s="24">
        <f t="shared" si="1"/>
        <v>995.59769725702665</v>
      </c>
      <c r="L39" s="1">
        <f t="shared" si="2"/>
        <v>0</v>
      </c>
      <c r="M39" s="1">
        <f t="shared" si="3"/>
        <v>0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0</v>
      </c>
      <c r="U39" s="1">
        <f t="shared" si="8"/>
        <v>0</v>
      </c>
      <c r="V39" s="1">
        <f t="shared" si="9"/>
        <v>0</v>
      </c>
      <c r="W39" s="1">
        <f t="shared" si="10"/>
        <v>0</v>
      </c>
      <c r="X39" s="1">
        <f t="shared" si="11"/>
        <v>0</v>
      </c>
    </row>
    <row r="40" spans="3:24">
      <c r="D40" s="1">
        <v>2</v>
      </c>
      <c r="E40" t="s">
        <v>509</v>
      </c>
      <c r="F40" s="1" t="s">
        <v>15</v>
      </c>
      <c r="H40" s="1">
        <v>33</v>
      </c>
      <c r="I40" s="1">
        <v>29.25</v>
      </c>
      <c r="J40" s="25">
        <f t="shared" si="0"/>
        <v>0.55555555555555558</v>
      </c>
      <c r="K40" s="24">
        <f t="shared" si="1"/>
        <v>990.51811716898067</v>
      </c>
      <c r="L40" s="1">
        <f t="shared" si="2"/>
        <v>0</v>
      </c>
      <c r="M40" s="1">
        <f t="shared" si="3"/>
        <v>0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0</v>
      </c>
      <c r="U40" s="1">
        <f t="shared" si="8"/>
        <v>0</v>
      </c>
      <c r="V40" s="1">
        <f t="shared" si="9"/>
        <v>0</v>
      </c>
      <c r="W40" s="1">
        <f t="shared" si="10"/>
        <v>0</v>
      </c>
      <c r="X40" s="1">
        <f t="shared" si="11"/>
        <v>0</v>
      </c>
    </row>
    <row r="41" spans="3:24" s="33" customFormat="1">
      <c r="C41" s="32"/>
      <c r="D41" s="38">
        <v>10</v>
      </c>
      <c r="E41" s="33" t="s">
        <v>141</v>
      </c>
      <c r="F41" s="32" t="s">
        <v>15</v>
      </c>
      <c r="G41" s="32"/>
      <c r="H41" s="32">
        <v>35</v>
      </c>
      <c r="I41" s="32">
        <v>28.6</v>
      </c>
      <c r="J41" s="34">
        <f t="shared" si="0"/>
        <v>1.6666666666666665</v>
      </c>
      <c r="K41" s="35">
        <f t="shared" si="1"/>
        <v>968.5066034541145</v>
      </c>
      <c r="L41" s="32">
        <f t="shared" si="2"/>
        <v>0</v>
      </c>
      <c r="M41" s="32">
        <f t="shared" si="3"/>
        <v>0</v>
      </c>
      <c r="N41" s="36"/>
      <c r="O41" s="36"/>
      <c r="P41" s="36">
        <v>1</v>
      </c>
      <c r="Q41" s="32">
        <f t="shared" si="4"/>
        <v>0</v>
      </c>
      <c r="R41" s="32">
        <f t="shared" si="5"/>
        <v>0</v>
      </c>
      <c r="S41" s="32">
        <f t="shared" si="6"/>
        <v>0</v>
      </c>
      <c r="T41" s="32">
        <f t="shared" si="7"/>
        <v>0</v>
      </c>
      <c r="U41" s="32">
        <f t="shared" si="8"/>
        <v>0</v>
      </c>
      <c r="V41" s="32">
        <f t="shared" si="9"/>
        <v>0</v>
      </c>
      <c r="W41" s="32">
        <f t="shared" si="10"/>
        <v>0</v>
      </c>
      <c r="X41" s="32">
        <f t="shared" si="11"/>
        <v>0</v>
      </c>
    </row>
    <row r="42" spans="3:24">
      <c r="C42" s="1">
        <v>12</v>
      </c>
      <c r="D42" s="1">
        <v>9</v>
      </c>
      <c r="E42" t="s">
        <v>547</v>
      </c>
      <c r="F42" s="1" t="s">
        <v>15</v>
      </c>
      <c r="H42" s="1">
        <v>40</v>
      </c>
      <c r="I42" s="1">
        <v>29.2</v>
      </c>
      <c r="J42" s="25">
        <f t="shared" si="0"/>
        <v>4.4444444444444446</v>
      </c>
      <c r="K42" s="24">
        <f t="shared" si="1"/>
        <v>988.82492380629867</v>
      </c>
      <c r="L42" s="1">
        <f t="shared" si="2"/>
        <v>0</v>
      </c>
      <c r="M42" s="1">
        <f t="shared" si="3"/>
        <v>0</v>
      </c>
      <c r="Q42" s="1">
        <f t="shared" si="4"/>
        <v>0</v>
      </c>
      <c r="R42" s="1">
        <f t="shared" si="5"/>
        <v>0</v>
      </c>
      <c r="S42" s="1">
        <f t="shared" si="6"/>
        <v>0</v>
      </c>
      <c r="T42" s="1">
        <f t="shared" si="7"/>
        <v>0</v>
      </c>
      <c r="U42" s="1">
        <f t="shared" si="8"/>
        <v>0</v>
      </c>
      <c r="V42" s="1">
        <f t="shared" si="9"/>
        <v>0</v>
      </c>
      <c r="W42" s="1">
        <f t="shared" si="10"/>
        <v>0</v>
      </c>
      <c r="X42" s="1">
        <f t="shared" si="11"/>
        <v>0</v>
      </c>
    </row>
    <row r="43" spans="3:24">
      <c r="D43" s="1">
        <v>2</v>
      </c>
      <c r="E43" t="s">
        <v>46</v>
      </c>
      <c r="F43" s="1" t="s">
        <v>15</v>
      </c>
      <c r="H43" s="1">
        <v>45</v>
      </c>
      <c r="I43" s="1">
        <v>29.2</v>
      </c>
      <c r="J43" s="25">
        <f t="shared" si="0"/>
        <v>7.2222222222222223</v>
      </c>
      <c r="K43" s="24">
        <f t="shared" si="1"/>
        <v>988.82492380629867</v>
      </c>
      <c r="L43" s="1">
        <f t="shared" si="2"/>
        <v>0</v>
      </c>
      <c r="M43" s="1">
        <f t="shared" si="3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0</v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0</v>
      </c>
    </row>
    <row r="44" spans="3:24" s="33" customFormat="1">
      <c r="C44" s="32"/>
      <c r="D44" s="38">
        <v>10</v>
      </c>
      <c r="E44" s="33" t="s">
        <v>31</v>
      </c>
      <c r="F44" s="32" t="s">
        <v>15</v>
      </c>
      <c r="G44" s="32"/>
      <c r="H44" s="32">
        <v>45</v>
      </c>
      <c r="I44" s="32">
        <v>29.3</v>
      </c>
      <c r="J44" s="34">
        <f t="shared" si="0"/>
        <v>7.2222222222222223</v>
      </c>
      <c r="K44" s="35">
        <f t="shared" si="1"/>
        <v>992.21131053166266</v>
      </c>
      <c r="L44" s="32">
        <f t="shared" si="2"/>
        <v>0</v>
      </c>
      <c r="M44" s="32">
        <f t="shared" si="3"/>
        <v>0</v>
      </c>
      <c r="N44" s="36"/>
      <c r="O44" s="36"/>
      <c r="P44" s="36"/>
      <c r="Q44" s="32">
        <f t="shared" si="4"/>
        <v>0</v>
      </c>
      <c r="R44" s="32">
        <f t="shared" si="5"/>
        <v>0</v>
      </c>
      <c r="S44" s="32">
        <f t="shared" si="6"/>
        <v>0</v>
      </c>
      <c r="T44" s="32">
        <f t="shared" si="7"/>
        <v>0</v>
      </c>
      <c r="U44" s="32">
        <f t="shared" si="8"/>
        <v>0</v>
      </c>
      <c r="V44" s="32">
        <f t="shared" si="9"/>
        <v>0</v>
      </c>
      <c r="W44" s="32">
        <f t="shared" si="10"/>
        <v>0</v>
      </c>
      <c r="X44" s="32">
        <f t="shared" si="11"/>
        <v>0</v>
      </c>
    </row>
    <row r="45" spans="3:24">
      <c r="C45" s="1">
        <v>13</v>
      </c>
      <c r="D45" s="1">
        <v>9</v>
      </c>
      <c r="E45" t="s">
        <v>548</v>
      </c>
      <c r="F45" s="1" t="s">
        <v>15</v>
      </c>
      <c r="G45" s="1" t="s">
        <v>24</v>
      </c>
      <c r="H45" s="1">
        <v>45</v>
      </c>
      <c r="I45" s="1">
        <v>29.35</v>
      </c>
      <c r="J45" s="25">
        <f t="shared" si="0"/>
        <v>7.2222222222222223</v>
      </c>
      <c r="K45" s="24">
        <f t="shared" si="1"/>
        <v>993.90450389434477</v>
      </c>
      <c r="L45" s="1">
        <f t="shared" si="2"/>
        <v>0</v>
      </c>
      <c r="M45" s="1">
        <f t="shared" si="3"/>
        <v>0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1">
        <f t="shared" si="8"/>
        <v>0</v>
      </c>
      <c r="V45" s="1">
        <f t="shared" si="9"/>
        <v>0</v>
      </c>
      <c r="W45" s="1">
        <f t="shared" si="10"/>
        <v>0</v>
      </c>
      <c r="X45" s="1">
        <f t="shared" si="11"/>
        <v>1</v>
      </c>
    </row>
    <row r="46" spans="3:24">
      <c r="D46" s="1">
        <v>2</v>
      </c>
      <c r="E46" t="s">
        <v>549</v>
      </c>
      <c r="F46" s="1" t="s">
        <v>15</v>
      </c>
      <c r="G46" s="1" t="s">
        <v>24</v>
      </c>
      <c r="H46" s="1">
        <v>43</v>
      </c>
      <c r="I46" s="1">
        <v>29.3</v>
      </c>
      <c r="J46" s="25">
        <f t="shared" si="0"/>
        <v>6.1111111111111107</v>
      </c>
      <c r="K46" s="24">
        <f t="shared" si="1"/>
        <v>992.21131053166266</v>
      </c>
      <c r="L46" s="1">
        <f t="shared" si="2"/>
        <v>0</v>
      </c>
      <c r="M46" s="1">
        <f t="shared" si="3"/>
        <v>0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1">
        <f t="shared" si="8"/>
        <v>0</v>
      </c>
      <c r="V46" s="1">
        <f t="shared" si="9"/>
        <v>0</v>
      </c>
      <c r="W46" s="1">
        <f t="shared" si="10"/>
        <v>0</v>
      </c>
      <c r="X46" s="1">
        <f t="shared" si="11"/>
        <v>1</v>
      </c>
    </row>
    <row r="47" spans="3:24" s="33" customFormat="1">
      <c r="C47" s="32"/>
      <c r="D47" s="32">
        <v>11</v>
      </c>
      <c r="E47" s="33" t="s">
        <v>187</v>
      </c>
      <c r="F47" s="32" t="s">
        <v>15</v>
      </c>
      <c r="G47" s="32"/>
      <c r="H47" s="32">
        <v>37</v>
      </c>
      <c r="I47" s="32">
        <v>29.35</v>
      </c>
      <c r="J47" s="34">
        <f t="shared" si="0"/>
        <v>2.7777777777777777</v>
      </c>
      <c r="K47" s="35">
        <f t="shared" si="1"/>
        <v>993.90450389434477</v>
      </c>
      <c r="L47" s="32">
        <f t="shared" si="2"/>
        <v>0</v>
      </c>
      <c r="M47" s="32">
        <f t="shared" si="3"/>
        <v>0</v>
      </c>
      <c r="N47" s="36"/>
      <c r="O47" s="36"/>
      <c r="P47" s="36"/>
      <c r="Q47" s="32">
        <f t="shared" si="4"/>
        <v>0</v>
      </c>
      <c r="R47" s="32">
        <f t="shared" si="5"/>
        <v>0</v>
      </c>
      <c r="S47" s="32">
        <f t="shared" si="6"/>
        <v>0</v>
      </c>
      <c r="T47" s="32">
        <f t="shared" si="7"/>
        <v>0</v>
      </c>
      <c r="U47" s="32">
        <f t="shared" si="8"/>
        <v>0</v>
      </c>
      <c r="V47" s="32">
        <f t="shared" si="9"/>
        <v>0</v>
      </c>
      <c r="W47" s="32">
        <f t="shared" si="10"/>
        <v>0</v>
      </c>
      <c r="X47" s="32">
        <f t="shared" si="11"/>
        <v>0</v>
      </c>
    </row>
    <row r="48" spans="3:24">
      <c r="C48" s="1">
        <v>14</v>
      </c>
      <c r="D48" s="1">
        <v>9</v>
      </c>
      <c r="E48" t="s">
        <v>123</v>
      </c>
      <c r="F48" s="1" t="s">
        <v>15</v>
      </c>
      <c r="G48" s="1" t="s">
        <v>27</v>
      </c>
      <c r="H48" s="1">
        <v>35</v>
      </c>
      <c r="I48" s="1">
        <v>29.3</v>
      </c>
      <c r="J48" s="25">
        <f t="shared" si="0"/>
        <v>1.6666666666666665</v>
      </c>
      <c r="K48" s="24">
        <f t="shared" si="1"/>
        <v>992.21131053166266</v>
      </c>
      <c r="L48" s="1">
        <f t="shared" si="2"/>
        <v>0</v>
      </c>
      <c r="M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1">
        <f t="shared" si="8"/>
        <v>0</v>
      </c>
      <c r="V48" s="1">
        <f t="shared" si="9"/>
        <v>0</v>
      </c>
      <c r="W48" s="1">
        <f t="shared" si="10"/>
        <v>1</v>
      </c>
      <c r="X48" s="1">
        <f t="shared" si="11"/>
        <v>0</v>
      </c>
    </row>
    <row r="49" spans="3:24">
      <c r="D49" s="1">
        <v>2</v>
      </c>
      <c r="E49" s="18" t="s">
        <v>550</v>
      </c>
      <c r="F49" s="1" t="s">
        <v>15</v>
      </c>
      <c r="G49" s="1" t="s">
        <v>27</v>
      </c>
      <c r="H49" s="1">
        <v>33</v>
      </c>
      <c r="I49" s="1">
        <v>29.3</v>
      </c>
      <c r="J49" s="25">
        <f t="shared" si="0"/>
        <v>0.55555555555555558</v>
      </c>
      <c r="K49" s="24">
        <f t="shared" si="1"/>
        <v>992.21131053166266</v>
      </c>
      <c r="L49" s="1">
        <f t="shared" si="2"/>
        <v>0</v>
      </c>
      <c r="M49" s="5">
        <v>1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1">
        <f t="shared" si="8"/>
        <v>0</v>
      </c>
      <c r="V49" s="1">
        <f t="shared" si="9"/>
        <v>0</v>
      </c>
      <c r="W49" s="1">
        <f t="shared" si="10"/>
        <v>1</v>
      </c>
      <c r="X49" s="1">
        <f t="shared" si="11"/>
        <v>0</v>
      </c>
    </row>
    <row r="50" spans="3:24" s="33" customFormat="1">
      <c r="C50" s="32"/>
      <c r="D50" s="32">
        <v>11</v>
      </c>
      <c r="E50" s="33" t="s">
        <v>187</v>
      </c>
      <c r="F50" s="32" t="s">
        <v>15</v>
      </c>
      <c r="G50" s="32"/>
      <c r="H50" s="45">
        <v>28</v>
      </c>
      <c r="I50" s="32">
        <v>29.25</v>
      </c>
      <c r="J50" s="49">
        <f t="shared" si="0"/>
        <v>-2.2222222222222223</v>
      </c>
      <c r="K50" s="35">
        <f t="shared" si="1"/>
        <v>990.51811716898067</v>
      </c>
      <c r="L50" s="32">
        <f t="shared" si="2"/>
        <v>0</v>
      </c>
      <c r="M50" s="32">
        <f t="shared" si="3"/>
        <v>0</v>
      </c>
      <c r="N50" s="36"/>
      <c r="O50" s="36">
        <v>1</v>
      </c>
      <c r="P50" s="36">
        <v>1</v>
      </c>
      <c r="Q50" s="32">
        <f t="shared" si="4"/>
        <v>0</v>
      </c>
      <c r="R50" s="32">
        <f t="shared" si="5"/>
        <v>0</v>
      </c>
      <c r="S50" s="32">
        <f t="shared" si="6"/>
        <v>0</v>
      </c>
      <c r="T50" s="32">
        <f t="shared" si="7"/>
        <v>0</v>
      </c>
      <c r="U50" s="32">
        <f t="shared" si="8"/>
        <v>0</v>
      </c>
      <c r="V50" s="32">
        <f t="shared" si="9"/>
        <v>0</v>
      </c>
      <c r="W50" s="32">
        <f t="shared" si="10"/>
        <v>0</v>
      </c>
      <c r="X50" s="32">
        <f t="shared" si="11"/>
        <v>0</v>
      </c>
    </row>
    <row r="51" spans="3:24">
      <c r="C51" s="1">
        <v>15</v>
      </c>
      <c r="D51" s="1">
        <v>9</v>
      </c>
      <c r="E51" t="s">
        <v>29</v>
      </c>
      <c r="F51" s="1" t="s">
        <v>13</v>
      </c>
      <c r="G51" s="1" t="s">
        <v>27</v>
      </c>
      <c r="H51" s="16">
        <v>30</v>
      </c>
      <c r="I51" s="1">
        <v>29.2</v>
      </c>
      <c r="J51" s="48">
        <f t="shared" si="0"/>
        <v>-1.1111111111111112</v>
      </c>
      <c r="K51" s="24">
        <f t="shared" si="1"/>
        <v>988.82492380629867</v>
      </c>
      <c r="L51" s="1">
        <f t="shared" si="2"/>
        <v>0</v>
      </c>
      <c r="M51" s="1">
        <f t="shared" si="3"/>
        <v>1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0</v>
      </c>
      <c r="U51" s="1">
        <f t="shared" si="8"/>
        <v>0</v>
      </c>
      <c r="V51" s="1">
        <f t="shared" si="9"/>
        <v>0</v>
      </c>
      <c r="W51" s="1">
        <f t="shared" si="10"/>
        <v>1</v>
      </c>
      <c r="X51" s="1">
        <f t="shared" si="11"/>
        <v>0</v>
      </c>
    </row>
    <row r="52" spans="3:24">
      <c r="D52" s="1">
        <v>2</v>
      </c>
      <c r="E52" t="s">
        <v>551</v>
      </c>
      <c r="F52" s="1" t="s">
        <v>13</v>
      </c>
      <c r="H52" s="1">
        <v>33</v>
      </c>
      <c r="I52" s="1">
        <v>29.35</v>
      </c>
      <c r="J52" s="25">
        <f t="shared" ref="J52" si="14">(H52-32)/1.8</f>
        <v>0.55555555555555558</v>
      </c>
      <c r="K52" s="24">
        <f t="shared" ref="K52" si="15">I52/0.02953</f>
        <v>993.90450389434477</v>
      </c>
      <c r="L52" s="1">
        <f t="shared" si="2"/>
        <v>0</v>
      </c>
      <c r="M52" s="1">
        <f t="shared" si="3"/>
        <v>1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0</v>
      </c>
      <c r="U52" s="1">
        <f t="shared" si="8"/>
        <v>0</v>
      </c>
      <c r="V52" s="1">
        <f t="shared" si="9"/>
        <v>0</v>
      </c>
      <c r="W52" s="1">
        <f t="shared" si="10"/>
        <v>0</v>
      </c>
      <c r="X52" s="1">
        <f t="shared" si="11"/>
        <v>0</v>
      </c>
    </row>
    <row r="53" spans="3:24" s="33" customFormat="1">
      <c r="C53" s="32"/>
      <c r="D53" s="32">
        <v>11</v>
      </c>
      <c r="E53" s="33" t="s">
        <v>292</v>
      </c>
      <c r="F53" s="32" t="s">
        <v>13</v>
      </c>
      <c r="G53" s="32" t="s">
        <v>86</v>
      </c>
      <c r="H53" s="45">
        <v>32</v>
      </c>
      <c r="I53" s="32">
        <v>29.6</v>
      </c>
      <c r="J53" s="34">
        <f t="shared" si="0"/>
        <v>0</v>
      </c>
      <c r="K53" s="35">
        <f t="shared" si="1"/>
        <v>1002.3704707077549</v>
      </c>
      <c r="L53" s="32">
        <f t="shared" si="2"/>
        <v>0</v>
      </c>
      <c r="M53" s="32">
        <f t="shared" si="3"/>
        <v>1</v>
      </c>
      <c r="N53" s="36"/>
      <c r="O53" s="36">
        <v>1</v>
      </c>
      <c r="P53" s="36">
        <v>1</v>
      </c>
      <c r="Q53" s="32">
        <f t="shared" si="4"/>
        <v>0</v>
      </c>
      <c r="R53" s="32">
        <f t="shared" si="5"/>
        <v>1</v>
      </c>
      <c r="S53" s="32">
        <f t="shared" si="6"/>
        <v>0</v>
      </c>
      <c r="T53" s="32">
        <f t="shared" si="7"/>
        <v>0</v>
      </c>
      <c r="U53" s="32">
        <f t="shared" si="8"/>
        <v>0</v>
      </c>
      <c r="V53" s="32">
        <f t="shared" si="9"/>
        <v>0</v>
      </c>
      <c r="W53" s="32">
        <f t="shared" si="10"/>
        <v>0</v>
      </c>
      <c r="X53" s="32">
        <f t="shared" si="11"/>
        <v>0</v>
      </c>
    </row>
    <row r="54" spans="3:24">
      <c r="C54" s="1">
        <v>16</v>
      </c>
      <c r="D54" s="1">
        <v>9</v>
      </c>
      <c r="E54" t="s">
        <v>552</v>
      </c>
      <c r="F54" s="1" t="s">
        <v>13</v>
      </c>
      <c r="G54" s="1" t="s">
        <v>86</v>
      </c>
      <c r="H54" s="19">
        <v>34</v>
      </c>
      <c r="I54" s="1">
        <v>29.7</v>
      </c>
      <c r="J54" s="25">
        <f t="shared" si="0"/>
        <v>1.1111111111111112</v>
      </c>
      <c r="K54" s="24">
        <f t="shared" si="1"/>
        <v>1005.7568574331189</v>
      </c>
      <c r="L54" s="1">
        <f t="shared" si="2"/>
        <v>0</v>
      </c>
      <c r="M54" s="1">
        <f t="shared" si="3"/>
        <v>1</v>
      </c>
      <c r="Q54" s="1">
        <f t="shared" si="4"/>
        <v>0</v>
      </c>
      <c r="R54" s="1">
        <f t="shared" si="5"/>
        <v>1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0</v>
      </c>
      <c r="W54" s="1">
        <f t="shared" si="10"/>
        <v>0</v>
      </c>
      <c r="X54" s="1">
        <f t="shared" si="11"/>
        <v>0</v>
      </c>
    </row>
    <row r="55" spans="3:24">
      <c r="D55" s="1">
        <v>2</v>
      </c>
      <c r="E55" t="s">
        <v>553</v>
      </c>
      <c r="F55" s="1" t="s">
        <v>15</v>
      </c>
      <c r="G55" s="1" t="s">
        <v>24</v>
      </c>
      <c r="H55" s="1">
        <v>35</v>
      </c>
      <c r="I55" s="1">
        <v>29.7</v>
      </c>
      <c r="J55" s="25">
        <f t="shared" si="0"/>
        <v>1.6666666666666665</v>
      </c>
      <c r="K55" s="24">
        <f t="shared" si="1"/>
        <v>1005.7568574331189</v>
      </c>
      <c r="L55" s="1">
        <f t="shared" si="2"/>
        <v>0</v>
      </c>
      <c r="M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0</v>
      </c>
      <c r="W55" s="1">
        <f t="shared" si="10"/>
        <v>0</v>
      </c>
      <c r="X55" s="1">
        <f t="shared" si="11"/>
        <v>1</v>
      </c>
    </row>
    <row r="56" spans="3:24" s="33" customFormat="1">
      <c r="C56" s="32"/>
      <c r="D56" s="32">
        <v>11</v>
      </c>
      <c r="E56" s="44" t="s">
        <v>240</v>
      </c>
      <c r="F56" s="32" t="s">
        <v>15</v>
      </c>
      <c r="G56" s="32" t="s">
        <v>118</v>
      </c>
      <c r="H56" s="45">
        <v>32</v>
      </c>
      <c r="I56" s="32">
        <v>29.85</v>
      </c>
      <c r="J56" s="34">
        <f t="shared" si="0"/>
        <v>0</v>
      </c>
      <c r="K56" s="35">
        <f t="shared" si="1"/>
        <v>1010.836437521165</v>
      </c>
      <c r="L56" s="32">
        <f t="shared" si="2"/>
        <v>0</v>
      </c>
      <c r="M56" s="32">
        <f t="shared" si="3"/>
        <v>0</v>
      </c>
      <c r="N56" s="36"/>
      <c r="O56" s="36">
        <v>1</v>
      </c>
      <c r="P56" s="36"/>
      <c r="Q56" s="32">
        <f t="shared" si="4"/>
        <v>1</v>
      </c>
      <c r="R56" s="32">
        <f t="shared" si="5"/>
        <v>0</v>
      </c>
      <c r="S56" s="32">
        <f t="shared" si="6"/>
        <v>0</v>
      </c>
      <c r="T56" s="32">
        <f t="shared" si="7"/>
        <v>0</v>
      </c>
      <c r="U56" s="32">
        <f t="shared" si="8"/>
        <v>0</v>
      </c>
      <c r="V56" s="32">
        <f t="shared" si="9"/>
        <v>0</v>
      </c>
      <c r="W56" s="32">
        <f t="shared" si="10"/>
        <v>0</v>
      </c>
      <c r="X56" s="32">
        <f t="shared" si="11"/>
        <v>0</v>
      </c>
    </row>
    <row r="57" spans="3:24">
      <c r="C57" s="1">
        <v>17</v>
      </c>
      <c r="D57" s="1">
        <v>9</v>
      </c>
      <c r="E57" t="s">
        <v>95</v>
      </c>
      <c r="F57" s="1" t="s">
        <v>15</v>
      </c>
      <c r="G57" s="1" t="s">
        <v>118</v>
      </c>
      <c r="H57" s="1">
        <v>34</v>
      </c>
      <c r="I57" s="1">
        <v>29.8</v>
      </c>
      <c r="J57" s="25">
        <f t="shared" si="0"/>
        <v>1.1111111111111112</v>
      </c>
      <c r="K57" s="24">
        <f t="shared" si="1"/>
        <v>1009.1432441584828</v>
      </c>
      <c r="L57" s="1">
        <f t="shared" si="2"/>
        <v>0</v>
      </c>
      <c r="M57" s="1">
        <f t="shared" si="3"/>
        <v>0</v>
      </c>
      <c r="Q57" s="1">
        <f t="shared" si="4"/>
        <v>1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0</v>
      </c>
      <c r="W57" s="1">
        <f t="shared" si="10"/>
        <v>0</v>
      </c>
      <c r="X57" s="1">
        <f t="shared" si="11"/>
        <v>0</v>
      </c>
    </row>
    <row r="58" spans="3:24">
      <c r="D58" s="1">
        <v>2</v>
      </c>
      <c r="E58" t="s">
        <v>554</v>
      </c>
      <c r="F58" s="1" t="s">
        <v>13</v>
      </c>
      <c r="G58" s="1" t="s">
        <v>56</v>
      </c>
      <c r="H58" s="16">
        <v>32</v>
      </c>
      <c r="I58" s="1">
        <v>29.7</v>
      </c>
      <c r="J58" s="25">
        <f t="shared" si="0"/>
        <v>0</v>
      </c>
      <c r="K58" s="24">
        <f t="shared" si="1"/>
        <v>1005.7568574331189</v>
      </c>
      <c r="L58" s="1">
        <f t="shared" si="2"/>
        <v>0</v>
      </c>
      <c r="M58" s="1">
        <f t="shared" si="3"/>
        <v>1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1</v>
      </c>
      <c r="U58" s="1">
        <f t="shared" si="8"/>
        <v>0</v>
      </c>
      <c r="V58" s="1">
        <f t="shared" si="9"/>
        <v>0</v>
      </c>
      <c r="W58" s="1">
        <f t="shared" si="10"/>
        <v>0</v>
      </c>
      <c r="X58" s="1">
        <f t="shared" si="11"/>
        <v>0</v>
      </c>
    </row>
    <row r="59" spans="3:24" s="33" customFormat="1">
      <c r="C59" s="32"/>
      <c r="D59" s="32">
        <v>11</v>
      </c>
      <c r="E59" s="44" t="s">
        <v>555</v>
      </c>
      <c r="F59" s="45" t="s">
        <v>74</v>
      </c>
      <c r="G59" s="32"/>
      <c r="H59" s="32">
        <v>35</v>
      </c>
      <c r="I59" s="32">
        <v>29.5</v>
      </c>
      <c r="J59" s="34">
        <f t="shared" si="0"/>
        <v>1.6666666666666665</v>
      </c>
      <c r="K59" s="35">
        <f t="shared" si="1"/>
        <v>998.98408398239076</v>
      </c>
      <c r="L59" s="32">
        <f t="shared" si="2"/>
        <v>0</v>
      </c>
      <c r="M59" s="36">
        <v>1</v>
      </c>
      <c r="N59" s="36"/>
      <c r="O59" s="36">
        <v>1</v>
      </c>
      <c r="P59" s="36"/>
      <c r="Q59" s="32">
        <f t="shared" si="4"/>
        <v>0</v>
      </c>
      <c r="R59" s="32">
        <f t="shared" si="5"/>
        <v>0</v>
      </c>
      <c r="S59" s="32">
        <f t="shared" si="6"/>
        <v>0</v>
      </c>
      <c r="T59" s="32">
        <f t="shared" si="7"/>
        <v>0</v>
      </c>
      <c r="U59" s="32">
        <f t="shared" si="8"/>
        <v>0</v>
      </c>
      <c r="V59" s="32">
        <f t="shared" si="9"/>
        <v>0</v>
      </c>
      <c r="W59" s="32">
        <f t="shared" si="10"/>
        <v>0</v>
      </c>
      <c r="X59" s="32">
        <f t="shared" si="11"/>
        <v>0</v>
      </c>
    </row>
    <row r="60" spans="3:24">
      <c r="C60" s="1">
        <v>18</v>
      </c>
      <c r="D60" s="1">
        <v>9</v>
      </c>
      <c r="E60" t="s">
        <v>556</v>
      </c>
      <c r="F60" s="1" t="s">
        <v>15</v>
      </c>
      <c r="G60" s="1" t="s">
        <v>56</v>
      </c>
      <c r="H60" s="1">
        <v>34</v>
      </c>
      <c r="I60" s="1">
        <v>29.45</v>
      </c>
      <c r="J60" s="25">
        <f t="shared" si="0"/>
        <v>1.1111111111111112</v>
      </c>
      <c r="K60" s="24">
        <f t="shared" si="1"/>
        <v>997.29089061970876</v>
      </c>
      <c r="L60" s="1">
        <f t="shared" si="2"/>
        <v>0</v>
      </c>
      <c r="M60" s="1">
        <f t="shared" si="3"/>
        <v>0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1</v>
      </c>
      <c r="U60" s="1">
        <f t="shared" si="8"/>
        <v>0</v>
      </c>
      <c r="V60" s="1">
        <f t="shared" si="9"/>
        <v>0</v>
      </c>
      <c r="W60" s="1">
        <f t="shared" si="10"/>
        <v>0</v>
      </c>
      <c r="X60" s="1">
        <f t="shared" si="11"/>
        <v>0</v>
      </c>
    </row>
    <row r="61" spans="3:24">
      <c r="D61" s="1">
        <v>2</v>
      </c>
      <c r="E61" t="s">
        <v>557</v>
      </c>
      <c r="F61" s="1" t="s">
        <v>15</v>
      </c>
      <c r="G61" s="1" t="s">
        <v>56</v>
      </c>
      <c r="J61"/>
      <c r="K61"/>
      <c r="L61" s="1">
        <f t="shared" si="2"/>
        <v>0</v>
      </c>
      <c r="M61" s="1">
        <f t="shared" si="3"/>
        <v>0</v>
      </c>
      <c r="Q61" s="1">
        <f t="shared" si="4"/>
        <v>0</v>
      </c>
      <c r="R61" s="1">
        <f t="shared" si="5"/>
        <v>0</v>
      </c>
      <c r="S61" s="1">
        <f t="shared" si="6"/>
        <v>0</v>
      </c>
      <c r="T61" s="1">
        <f t="shared" si="7"/>
        <v>1</v>
      </c>
      <c r="U61" s="1">
        <f t="shared" si="8"/>
        <v>0</v>
      </c>
      <c r="V61" s="1">
        <f t="shared" si="9"/>
        <v>0</v>
      </c>
      <c r="W61" s="1">
        <f t="shared" si="10"/>
        <v>0</v>
      </c>
      <c r="X61" s="1">
        <f t="shared" si="11"/>
        <v>0</v>
      </c>
    </row>
    <row r="62" spans="3:24" s="33" customFormat="1">
      <c r="C62" s="32"/>
      <c r="D62" s="32">
        <v>11</v>
      </c>
      <c r="E62" s="33" t="s">
        <v>32</v>
      </c>
      <c r="F62" s="32" t="s">
        <v>427</v>
      </c>
      <c r="G62" s="32"/>
      <c r="H62" s="32">
        <v>36</v>
      </c>
      <c r="I62" s="32">
        <v>29.4</v>
      </c>
      <c r="J62" s="34">
        <f t="shared" si="0"/>
        <v>2.2222222222222223</v>
      </c>
      <c r="K62" s="35">
        <f t="shared" si="1"/>
        <v>995.59769725702665</v>
      </c>
      <c r="L62" s="32">
        <f t="shared" si="2"/>
        <v>0</v>
      </c>
      <c r="M62" s="32">
        <f t="shared" si="3"/>
        <v>0</v>
      </c>
      <c r="N62" s="36"/>
      <c r="O62" s="36"/>
      <c r="P62" s="36"/>
      <c r="Q62" s="32">
        <f t="shared" si="4"/>
        <v>0</v>
      </c>
      <c r="R62" s="32">
        <f t="shared" si="5"/>
        <v>0</v>
      </c>
      <c r="S62" s="32">
        <f t="shared" si="6"/>
        <v>0</v>
      </c>
      <c r="T62" s="32">
        <f t="shared" si="7"/>
        <v>0</v>
      </c>
      <c r="U62" s="32">
        <f t="shared" si="8"/>
        <v>0</v>
      </c>
      <c r="V62" s="32">
        <f t="shared" si="9"/>
        <v>0</v>
      </c>
      <c r="W62" s="32">
        <f t="shared" si="10"/>
        <v>0</v>
      </c>
      <c r="X62" s="32">
        <f t="shared" si="11"/>
        <v>0</v>
      </c>
    </row>
    <row r="63" spans="3:24">
      <c r="C63" s="1">
        <v>19</v>
      </c>
      <c r="D63" s="1">
        <v>9</v>
      </c>
      <c r="E63" t="s">
        <v>29</v>
      </c>
      <c r="F63" s="1" t="s">
        <v>15</v>
      </c>
      <c r="G63" s="1" t="s">
        <v>16</v>
      </c>
      <c r="H63" s="9">
        <v>37</v>
      </c>
      <c r="I63" s="1">
        <v>29.5</v>
      </c>
      <c r="J63" s="25">
        <f t="shared" si="0"/>
        <v>2.7777777777777777</v>
      </c>
      <c r="K63" s="24">
        <f t="shared" si="1"/>
        <v>998.98408398239076</v>
      </c>
      <c r="L63" s="1">
        <f t="shared" si="2"/>
        <v>0</v>
      </c>
      <c r="M63" s="1">
        <f t="shared" si="3"/>
        <v>0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1</v>
      </c>
      <c r="W63" s="1">
        <f t="shared" si="10"/>
        <v>0</v>
      </c>
      <c r="X63" s="1">
        <f t="shared" si="11"/>
        <v>0</v>
      </c>
    </row>
    <row r="64" spans="3:24">
      <c r="D64" s="1">
        <v>2</v>
      </c>
      <c r="E64" s="4" t="s">
        <v>558</v>
      </c>
      <c r="F64" s="1" t="s">
        <v>15</v>
      </c>
      <c r="G64" s="1" t="s">
        <v>16</v>
      </c>
      <c r="H64" s="16">
        <v>29</v>
      </c>
      <c r="I64" s="1">
        <v>29.45</v>
      </c>
      <c r="J64" s="48">
        <f t="shared" si="0"/>
        <v>-1.6666666666666665</v>
      </c>
      <c r="K64" s="24">
        <f t="shared" si="1"/>
        <v>997.29089061970876</v>
      </c>
      <c r="L64" s="5">
        <v>1</v>
      </c>
      <c r="M64" s="1">
        <f t="shared" si="3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1</v>
      </c>
      <c r="W64" s="1">
        <f t="shared" si="10"/>
        <v>0</v>
      </c>
      <c r="X64" s="1">
        <f t="shared" si="11"/>
        <v>0</v>
      </c>
    </row>
    <row r="65" spans="3:24" s="33" customFormat="1">
      <c r="C65" s="32"/>
      <c r="D65" s="32">
        <v>11</v>
      </c>
      <c r="E65" s="33" t="s">
        <v>559</v>
      </c>
      <c r="F65" s="32" t="s">
        <v>15</v>
      </c>
      <c r="G65" s="32"/>
      <c r="H65" s="38">
        <v>46</v>
      </c>
      <c r="I65" s="32">
        <v>29.5</v>
      </c>
      <c r="J65" s="34">
        <f t="shared" si="0"/>
        <v>7.7777777777777777</v>
      </c>
      <c r="K65" s="35">
        <f t="shared" si="1"/>
        <v>998.98408398239076</v>
      </c>
      <c r="L65" s="32">
        <f t="shared" si="2"/>
        <v>0</v>
      </c>
      <c r="M65" s="32">
        <f t="shared" si="3"/>
        <v>0</v>
      </c>
      <c r="N65" s="36">
        <v>1</v>
      </c>
      <c r="O65" s="36"/>
      <c r="P65" s="36">
        <v>1</v>
      </c>
      <c r="Q65" s="32">
        <f t="shared" si="4"/>
        <v>0</v>
      </c>
      <c r="R65" s="32">
        <f t="shared" si="5"/>
        <v>0</v>
      </c>
      <c r="S65" s="32">
        <f t="shared" si="6"/>
        <v>0</v>
      </c>
      <c r="T65" s="32">
        <f t="shared" si="7"/>
        <v>0</v>
      </c>
      <c r="U65" s="32">
        <f t="shared" si="8"/>
        <v>0</v>
      </c>
      <c r="V65" s="32">
        <f t="shared" si="9"/>
        <v>0</v>
      </c>
      <c r="W65" s="32">
        <f t="shared" si="10"/>
        <v>0</v>
      </c>
      <c r="X65" s="32">
        <f t="shared" si="11"/>
        <v>0</v>
      </c>
    </row>
    <row r="66" spans="3:24">
      <c r="C66" s="1">
        <v>20</v>
      </c>
      <c r="D66" s="1">
        <v>9</v>
      </c>
      <c r="E66" t="s">
        <v>560</v>
      </c>
      <c r="F66" s="1" t="s">
        <v>15</v>
      </c>
      <c r="G66" s="1" t="s">
        <v>16</v>
      </c>
      <c r="H66" s="1">
        <v>47</v>
      </c>
      <c r="I66" s="1">
        <v>29.6</v>
      </c>
      <c r="J66" s="25">
        <f t="shared" si="0"/>
        <v>8.3333333333333339</v>
      </c>
      <c r="K66" s="24">
        <f t="shared" si="1"/>
        <v>1002.3704707077549</v>
      </c>
      <c r="L66" s="1">
        <f t="shared" si="2"/>
        <v>0</v>
      </c>
      <c r="M66" s="1">
        <f t="shared" si="3"/>
        <v>0</v>
      </c>
      <c r="Q66" s="1">
        <f t="shared" si="4"/>
        <v>0</v>
      </c>
      <c r="R66" s="1">
        <f t="shared" si="5"/>
        <v>0</v>
      </c>
      <c r="S66" s="1">
        <f t="shared" si="6"/>
        <v>0</v>
      </c>
      <c r="T66" s="1">
        <f t="shared" si="7"/>
        <v>0</v>
      </c>
      <c r="U66" s="1">
        <f t="shared" si="8"/>
        <v>0</v>
      </c>
      <c r="V66" s="1">
        <f t="shared" si="9"/>
        <v>1</v>
      </c>
      <c r="W66" s="1">
        <f t="shared" si="10"/>
        <v>0</v>
      </c>
      <c r="X66" s="1">
        <f t="shared" si="11"/>
        <v>0</v>
      </c>
    </row>
    <row r="67" spans="3:24">
      <c r="D67" s="1">
        <v>2</v>
      </c>
      <c r="E67" t="s">
        <v>202</v>
      </c>
      <c r="F67" s="1" t="s">
        <v>15</v>
      </c>
      <c r="G67" s="1" t="s">
        <v>16</v>
      </c>
      <c r="H67" s="1">
        <v>49</v>
      </c>
      <c r="I67" s="1">
        <v>29.35</v>
      </c>
      <c r="J67" s="25">
        <f t="shared" si="0"/>
        <v>9.4444444444444446</v>
      </c>
      <c r="K67" s="24">
        <f t="shared" si="1"/>
        <v>993.90450389434477</v>
      </c>
      <c r="L67" s="1">
        <f t="shared" si="2"/>
        <v>0</v>
      </c>
      <c r="M67" s="1">
        <f t="shared" si="3"/>
        <v>0</v>
      </c>
      <c r="Q67" s="1">
        <f t="shared" si="4"/>
        <v>0</v>
      </c>
      <c r="R67" s="1">
        <f t="shared" si="5"/>
        <v>0</v>
      </c>
      <c r="S67" s="1">
        <f t="shared" si="6"/>
        <v>0</v>
      </c>
      <c r="T67" s="1">
        <f t="shared" si="7"/>
        <v>0</v>
      </c>
      <c r="U67" s="1">
        <f t="shared" si="8"/>
        <v>0</v>
      </c>
      <c r="V67" s="1">
        <f t="shared" si="9"/>
        <v>1</v>
      </c>
      <c r="W67" s="1">
        <f t="shared" si="10"/>
        <v>0</v>
      </c>
      <c r="X67" s="1">
        <f t="shared" si="11"/>
        <v>0</v>
      </c>
    </row>
    <row r="68" spans="3:24" s="33" customFormat="1">
      <c r="C68" s="32"/>
      <c r="D68" s="32">
        <v>11</v>
      </c>
      <c r="E68" s="33" t="s">
        <v>561</v>
      </c>
      <c r="F68" s="32" t="s">
        <v>15</v>
      </c>
      <c r="G68" s="32"/>
      <c r="H68" s="32">
        <v>46</v>
      </c>
      <c r="I68" s="32">
        <v>29.7</v>
      </c>
      <c r="J68" s="34">
        <f t="shared" si="0"/>
        <v>7.7777777777777777</v>
      </c>
      <c r="K68" s="35">
        <f t="shared" si="1"/>
        <v>1005.7568574331189</v>
      </c>
      <c r="L68" s="32">
        <f t="shared" si="2"/>
        <v>0</v>
      </c>
      <c r="M68" s="32">
        <f t="shared" si="3"/>
        <v>0</v>
      </c>
      <c r="N68" s="36"/>
      <c r="O68" s="36"/>
      <c r="P68" s="36"/>
      <c r="Q68" s="32">
        <f t="shared" si="4"/>
        <v>0</v>
      </c>
      <c r="R68" s="32">
        <f t="shared" si="5"/>
        <v>0</v>
      </c>
      <c r="S68" s="32">
        <f t="shared" si="6"/>
        <v>0</v>
      </c>
      <c r="T68" s="32">
        <f t="shared" si="7"/>
        <v>0</v>
      </c>
      <c r="U68" s="32">
        <f t="shared" si="8"/>
        <v>0</v>
      </c>
      <c r="V68" s="32">
        <f t="shared" si="9"/>
        <v>0</v>
      </c>
      <c r="W68" s="32">
        <f t="shared" si="10"/>
        <v>0</v>
      </c>
      <c r="X68" s="32">
        <f t="shared" si="11"/>
        <v>0</v>
      </c>
    </row>
    <row r="69" spans="3:24">
      <c r="C69" s="1">
        <v>21</v>
      </c>
      <c r="D69" s="1">
        <v>9</v>
      </c>
      <c r="E69" t="s">
        <v>376</v>
      </c>
      <c r="F69" s="1" t="s">
        <v>15</v>
      </c>
      <c r="G69" s="1" t="s">
        <v>16</v>
      </c>
      <c r="H69" s="1">
        <v>47</v>
      </c>
      <c r="I69" s="1">
        <v>29.8</v>
      </c>
      <c r="J69" s="25">
        <f t="shared" si="0"/>
        <v>8.3333333333333339</v>
      </c>
      <c r="K69" s="24">
        <f t="shared" si="1"/>
        <v>1009.1432441584828</v>
      </c>
      <c r="L69" s="1">
        <f t="shared" si="2"/>
        <v>0</v>
      </c>
      <c r="M69" s="1">
        <f t="shared" si="3"/>
        <v>0</v>
      </c>
      <c r="Q69" s="1">
        <f t="shared" si="4"/>
        <v>0</v>
      </c>
      <c r="R69" s="1">
        <f t="shared" si="5"/>
        <v>0</v>
      </c>
      <c r="S69" s="1">
        <f t="shared" si="6"/>
        <v>0</v>
      </c>
      <c r="T69" s="1">
        <f t="shared" si="7"/>
        <v>0</v>
      </c>
      <c r="U69" s="1">
        <f t="shared" si="8"/>
        <v>0</v>
      </c>
      <c r="V69" s="1">
        <f t="shared" si="9"/>
        <v>1</v>
      </c>
      <c r="W69" s="1">
        <f t="shared" si="10"/>
        <v>0</v>
      </c>
      <c r="X69" s="1">
        <f t="shared" si="11"/>
        <v>0</v>
      </c>
    </row>
    <row r="70" spans="3:24">
      <c r="D70" s="1">
        <v>2</v>
      </c>
      <c r="E70" t="s">
        <v>562</v>
      </c>
      <c r="F70" s="1" t="s">
        <v>15</v>
      </c>
      <c r="G70" s="1" t="s">
        <v>56</v>
      </c>
      <c r="J70"/>
      <c r="K70"/>
      <c r="L70" s="1">
        <f t="shared" si="2"/>
        <v>0</v>
      </c>
      <c r="M70" s="1">
        <f t="shared" si="3"/>
        <v>0</v>
      </c>
      <c r="Q70" s="1">
        <f t="shared" si="4"/>
        <v>0</v>
      </c>
      <c r="R70" s="1">
        <f t="shared" si="5"/>
        <v>0</v>
      </c>
      <c r="S70" s="1">
        <f t="shared" si="6"/>
        <v>0</v>
      </c>
      <c r="T70" s="1">
        <f t="shared" si="7"/>
        <v>1</v>
      </c>
      <c r="U70" s="1">
        <f t="shared" si="8"/>
        <v>0</v>
      </c>
      <c r="V70" s="1">
        <f t="shared" si="9"/>
        <v>0</v>
      </c>
      <c r="W70" s="1">
        <f t="shared" si="10"/>
        <v>0</v>
      </c>
      <c r="X70" s="1">
        <f t="shared" si="11"/>
        <v>0</v>
      </c>
    </row>
    <row r="71" spans="3:24" s="33" customFormat="1">
      <c r="C71" s="32"/>
      <c r="D71" s="32">
        <v>11</v>
      </c>
      <c r="E71" s="33" t="s">
        <v>31</v>
      </c>
      <c r="F71" s="32" t="s">
        <v>15</v>
      </c>
      <c r="G71" s="32"/>
      <c r="H71" s="32">
        <v>42</v>
      </c>
      <c r="I71" s="32">
        <v>29.75</v>
      </c>
      <c r="J71" s="34">
        <f t="shared" si="0"/>
        <v>5.5555555555555554</v>
      </c>
      <c r="K71" s="35">
        <f t="shared" si="1"/>
        <v>1007.4500507958008</v>
      </c>
      <c r="L71" s="32">
        <f t="shared" si="2"/>
        <v>0</v>
      </c>
      <c r="M71" s="32">
        <f t="shared" si="3"/>
        <v>0</v>
      </c>
      <c r="N71" s="36"/>
      <c r="O71" s="36"/>
      <c r="P71" s="36"/>
      <c r="Q71" s="32">
        <f t="shared" si="4"/>
        <v>0</v>
      </c>
      <c r="R71" s="32">
        <f t="shared" si="5"/>
        <v>0</v>
      </c>
      <c r="S71" s="32">
        <f t="shared" si="6"/>
        <v>0</v>
      </c>
      <c r="T71" s="32">
        <f t="shared" si="7"/>
        <v>0</v>
      </c>
      <c r="U71" s="32">
        <f t="shared" si="8"/>
        <v>0</v>
      </c>
      <c r="V71" s="32">
        <f t="shared" si="9"/>
        <v>0</v>
      </c>
      <c r="W71" s="32">
        <f t="shared" si="10"/>
        <v>0</v>
      </c>
      <c r="X71" s="32">
        <f t="shared" si="11"/>
        <v>0</v>
      </c>
    </row>
    <row r="72" spans="3:24">
      <c r="C72" s="1">
        <v>22</v>
      </c>
      <c r="D72" s="1">
        <v>9</v>
      </c>
      <c r="E72" t="s">
        <v>441</v>
      </c>
      <c r="F72" s="1" t="s">
        <v>15</v>
      </c>
      <c r="G72" s="1" t="s">
        <v>56</v>
      </c>
      <c r="H72" s="1">
        <v>42</v>
      </c>
      <c r="I72" s="1">
        <v>29.75</v>
      </c>
      <c r="J72" s="25">
        <f t="shared" si="0"/>
        <v>5.5555555555555554</v>
      </c>
      <c r="K72" s="24">
        <f t="shared" si="1"/>
        <v>1007.4500507958008</v>
      </c>
      <c r="L72" s="1">
        <f t="shared" si="2"/>
        <v>0</v>
      </c>
      <c r="M72" s="1">
        <f t="shared" si="3"/>
        <v>0</v>
      </c>
      <c r="Q72" s="1">
        <f t="shared" si="4"/>
        <v>0</v>
      </c>
      <c r="R72" s="1">
        <f t="shared" si="5"/>
        <v>0</v>
      </c>
      <c r="S72" s="1">
        <f t="shared" si="6"/>
        <v>0</v>
      </c>
      <c r="T72" s="1">
        <f t="shared" si="7"/>
        <v>1</v>
      </c>
      <c r="U72" s="1">
        <f t="shared" si="8"/>
        <v>0</v>
      </c>
      <c r="V72" s="1">
        <f t="shared" si="9"/>
        <v>0</v>
      </c>
      <c r="W72" s="1">
        <f t="shared" si="10"/>
        <v>0</v>
      </c>
      <c r="X72" s="1">
        <f t="shared" si="11"/>
        <v>0</v>
      </c>
    </row>
    <row r="73" spans="3:24">
      <c r="D73" s="1">
        <v>2</v>
      </c>
      <c r="E73" t="s">
        <v>178</v>
      </c>
      <c r="F73" s="1" t="s">
        <v>15</v>
      </c>
      <c r="G73" s="1" t="s">
        <v>56</v>
      </c>
      <c r="H73" s="1">
        <v>40</v>
      </c>
      <c r="I73" s="1">
        <v>29.7</v>
      </c>
      <c r="J73" s="25">
        <f t="shared" si="0"/>
        <v>4.4444444444444446</v>
      </c>
      <c r="K73" s="24">
        <f t="shared" si="1"/>
        <v>1005.7568574331189</v>
      </c>
      <c r="L73" s="1">
        <f t="shared" si="2"/>
        <v>0</v>
      </c>
      <c r="M73" s="1">
        <f t="shared" si="3"/>
        <v>0</v>
      </c>
      <c r="Q73" s="1">
        <f t="shared" si="4"/>
        <v>0</v>
      </c>
      <c r="R73" s="1">
        <f t="shared" si="5"/>
        <v>0</v>
      </c>
      <c r="S73" s="1">
        <f t="shared" si="6"/>
        <v>0</v>
      </c>
      <c r="T73" s="1">
        <f t="shared" si="7"/>
        <v>1</v>
      </c>
      <c r="U73" s="1">
        <f t="shared" si="8"/>
        <v>0</v>
      </c>
      <c r="V73" s="1">
        <f t="shared" si="9"/>
        <v>0</v>
      </c>
      <c r="W73" s="1">
        <f t="shared" si="10"/>
        <v>0</v>
      </c>
      <c r="X73" s="1">
        <f t="shared" si="11"/>
        <v>0</v>
      </c>
    </row>
    <row r="74" spans="3:24" s="33" customFormat="1">
      <c r="C74" s="32"/>
      <c r="D74" s="32">
        <v>11</v>
      </c>
      <c r="E74" s="33" t="s">
        <v>497</v>
      </c>
      <c r="F74" s="32" t="s">
        <v>15</v>
      </c>
      <c r="G74" s="32"/>
      <c r="H74" s="32">
        <v>40</v>
      </c>
      <c r="I74" s="32">
        <v>29.7</v>
      </c>
      <c r="J74" s="34">
        <f t="shared" ref="J74:J98" si="16">(H74-32)/1.8</f>
        <v>4.4444444444444446</v>
      </c>
      <c r="K74" s="35">
        <f t="shared" ref="K74:K98" si="17">I74/0.02953</f>
        <v>1005.7568574331189</v>
      </c>
      <c r="L74" s="32">
        <f t="shared" ref="L74:L98" si="18">IF(F74 ="rain", 1,0)</f>
        <v>0</v>
      </c>
      <c r="M74" s="32">
        <f t="shared" ref="M74:M98" si="19">IF(F74 ="snow", 1,0)</f>
        <v>0</v>
      </c>
      <c r="N74" s="36"/>
      <c r="O74" s="36"/>
      <c r="P74" s="36"/>
      <c r="Q74" s="32">
        <f t="shared" ref="Q74:Q98" si="20">IF($G74 ="N", 1,0)</f>
        <v>0</v>
      </c>
      <c r="R74" s="32">
        <f t="shared" ref="R74:R98" si="21">IF($G74 ="NE", 1,0)</f>
        <v>0</v>
      </c>
      <c r="S74" s="32">
        <f t="shared" ref="S74:S98" si="22">IF($G74 ="E", 1,0)</f>
        <v>0</v>
      </c>
      <c r="T74" s="32">
        <f t="shared" ref="T74:T98" si="23">IF($G74 ="SE", 1,0)</f>
        <v>0</v>
      </c>
      <c r="U74" s="32">
        <f t="shared" ref="U74:U98" si="24">IF($G74 ="S", 1,0)</f>
        <v>0</v>
      </c>
      <c r="V74" s="32">
        <f t="shared" ref="V74:V98" si="25">IF($G74 ="SW", 1,0)</f>
        <v>0</v>
      </c>
      <c r="W74" s="32">
        <f t="shared" ref="W74:W98" si="26">IF($G74 ="W", 1,0)</f>
        <v>0</v>
      </c>
      <c r="X74" s="32">
        <f t="shared" ref="X74:X98" si="27">IF($G74 ="NW", 1,0)</f>
        <v>0</v>
      </c>
    </row>
    <row r="75" spans="3:24">
      <c r="C75" s="1">
        <v>23</v>
      </c>
      <c r="D75" s="1">
        <v>9</v>
      </c>
      <c r="E75" t="s">
        <v>84</v>
      </c>
      <c r="F75" s="1" t="s">
        <v>15</v>
      </c>
      <c r="G75" s="1" t="s">
        <v>56</v>
      </c>
      <c r="H75" s="1">
        <v>40</v>
      </c>
      <c r="I75" s="1">
        <v>29.7</v>
      </c>
      <c r="J75" s="25">
        <f t="shared" si="16"/>
        <v>4.4444444444444446</v>
      </c>
      <c r="K75" s="24">
        <f t="shared" si="17"/>
        <v>1005.7568574331189</v>
      </c>
      <c r="L75" s="1">
        <f t="shared" si="18"/>
        <v>0</v>
      </c>
      <c r="M75" s="1">
        <f t="shared" si="19"/>
        <v>0</v>
      </c>
      <c r="Q75" s="1">
        <f t="shared" si="20"/>
        <v>0</v>
      </c>
      <c r="R75" s="1">
        <f t="shared" si="21"/>
        <v>0</v>
      </c>
      <c r="S75" s="1">
        <f t="shared" si="22"/>
        <v>0</v>
      </c>
      <c r="T75" s="1">
        <f t="shared" si="23"/>
        <v>1</v>
      </c>
      <c r="U75" s="1">
        <f t="shared" si="24"/>
        <v>0</v>
      </c>
      <c r="V75" s="1">
        <f t="shared" si="25"/>
        <v>0</v>
      </c>
      <c r="W75" s="1">
        <f t="shared" si="26"/>
        <v>0</v>
      </c>
      <c r="X75" s="1">
        <f t="shared" si="27"/>
        <v>0</v>
      </c>
    </row>
    <row r="76" spans="3:24">
      <c r="D76" s="1">
        <v>2</v>
      </c>
      <c r="E76" t="s">
        <v>563</v>
      </c>
      <c r="F76" s="1" t="s">
        <v>12</v>
      </c>
      <c r="G76" s="1" t="s">
        <v>56</v>
      </c>
      <c r="H76" s="1">
        <v>39</v>
      </c>
      <c r="I76" s="1">
        <v>29.65</v>
      </c>
      <c r="J76" s="25">
        <f t="shared" si="16"/>
        <v>3.8888888888888888</v>
      </c>
      <c r="K76" s="24">
        <f t="shared" si="17"/>
        <v>1004.0636640704367</v>
      </c>
      <c r="L76" s="1">
        <f t="shared" si="18"/>
        <v>1</v>
      </c>
      <c r="M76" s="1">
        <f t="shared" si="19"/>
        <v>0</v>
      </c>
      <c r="Q76" s="1">
        <f t="shared" si="20"/>
        <v>0</v>
      </c>
      <c r="R76" s="1">
        <f t="shared" si="21"/>
        <v>0</v>
      </c>
      <c r="S76" s="1">
        <f t="shared" si="22"/>
        <v>0</v>
      </c>
      <c r="T76" s="1">
        <f t="shared" si="23"/>
        <v>1</v>
      </c>
      <c r="U76" s="1">
        <f t="shared" si="24"/>
        <v>0</v>
      </c>
      <c r="V76" s="1">
        <f t="shared" si="25"/>
        <v>0</v>
      </c>
      <c r="W76" s="1">
        <f t="shared" si="26"/>
        <v>0</v>
      </c>
      <c r="X76" s="1">
        <f t="shared" si="27"/>
        <v>0</v>
      </c>
    </row>
    <row r="77" spans="3:24" s="33" customFormat="1">
      <c r="C77" s="32"/>
      <c r="D77" s="32">
        <v>11</v>
      </c>
      <c r="E77" s="33" t="s">
        <v>564</v>
      </c>
      <c r="F77" s="32" t="s">
        <v>15</v>
      </c>
      <c r="G77" s="32"/>
      <c r="H77" s="32">
        <v>37</v>
      </c>
      <c r="I77" s="32">
        <v>29.7</v>
      </c>
      <c r="J77" s="34">
        <f t="shared" si="16"/>
        <v>2.7777777777777777</v>
      </c>
      <c r="K77" s="35">
        <f t="shared" si="17"/>
        <v>1005.7568574331189</v>
      </c>
      <c r="L77" s="32">
        <f t="shared" si="18"/>
        <v>0</v>
      </c>
      <c r="M77" s="32">
        <f t="shared" si="19"/>
        <v>0</v>
      </c>
      <c r="N77" s="36">
        <v>1</v>
      </c>
      <c r="O77" s="36"/>
      <c r="P77" s="36"/>
      <c r="Q77" s="32">
        <f t="shared" si="20"/>
        <v>0</v>
      </c>
      <c r="R77" s="32">
        <f t="shared" si="21"/>
        <v>0</v>
      </c>
      <c r="S77" s="32">
        <f t="shared" si="22"/>
        <v>0</v>
      </c>
      <c r="T77" s="32">
        <f t="shared" si="23"/>
        <v>0</v>
      </c>
      <c r="U77" s="32">
        <f t="shared" si="24"/>
        <v>0</v>
      </c>
      <c r="V77" s="32">
        <f t="shared" si="25"/>
        <v>0</v>
      </c>
      <c r="W77" s="32">
        <f t="shared" si="26"/>
        <v>0</v>
      </c>
      <c r="X77" s="32">
        <f t="shared" si="27"/>
        <v>0</v>
      </c>
    </row>
    <row r="78" spans="3:24">
      <c r="C78" s="1">
        <v>24</v>
      </c>
      <c r="D78" s="1">
        <v>9</v>
      </c>
      <c r="E78" t="s">
        <v>565</v>
      </c>
      <c r="F78" s="1" t="s">
        <v>15</v>
      </c>
      <c r="G78" s="1" t="s">
        <v>27</v>
      </c>
      <c r="H78" s="16">
        <v>31</v>
      </c>
      <c r="I78" s="1">
        <v>29.75</v>
      </c>
      <c r="J78" s="48">
        <f t="shared" si="16"/>
        <v>-0.55555555555555558</v>
      </c>
      <c r="K78" s="24">
        <f t="shared" si="17"/>
        <v>1007.4500507958008</v>
      </c>
      <c r="L78" s="1">
        <f t="shared" si="18"/>
        <v>0</v>
      </c>
      <c r="M78" s="1">
        <f t="shared" si="19"/>
        <v>0</v>
      </c>
      <c r="Q78" s="1">
        <f t="shared" si="20"/>
        <v>0</v>
      </c>
      <c r="R78" s="1">
        <f t="shared" si="21"/>
        <v>0</v>
      </c>
      <c r="S78" s="1">
        <f t="shared" si="22"/>
        <v>0</v>
      </c>
      <c r="T78" s="1">
        <f t="shared" si="23"/>
        <v>0</v>
      </c>
      <c r="U78" s="1">
        <f t="shared" si="24"/>
        <v>0</v>
      </c>
      <c r="V78" s="1">
        <f t="shared" si="25"/>
        <v>0</v>
      </c>
      <c r="W78" s="1">
        <f t="shared" si="26"/>
        <v>1</v>
      </c>
      <c r="X78" s="1">
        <f t="shared" si="27"/>
        <v>0</v>
      </c>
    </row>
    <row r="79" spans="3:24">
      <c r="D79" s="1">
        <v>2</v>
      </c>
      <c r="E79" t="s">
        <v>566</v>
      </c>
      <c r="F79" s="1" t="s">
        <v>15</v>
      </c>
      <c r="G79" s="1" t="s">
        <v>27</v>
      </c>
      <c r="H79" s="1">
        <v>35</v>
      </c>
      <c r="I79" s="1">
        <v>29.7</v>
      </c>
      <c r="J79" s="25">
        <f t="shared" si="16"/>
        <v>1.6666666666666665</v>
      </c>
      <c r="K79" s="24">
        <f t="shared" si="17"/>
        <v>1005.7568574331189</v>
      </c>
      <c r="L79" s="1">
        <f t="shared" si="18"/>
        <v>0</v>
      </c>
      <c r="M79" s="1">
        <f t="shared" si="19"/>
        <v>0</v>
      </c>
      <c r="Q79" s="1">
        <f t="shared" si="20"/>
        <v>0</v>
      </c>
      <c r="R79" s="1">
        <f t="shared" si="21"/>
        <v>0</v>
      </c>
      <c r="S79" s="1">
        <f t="shared" si="22"/>
        <v>0</v>
      </c>
      <c r="T79" s="1">
        <f t="shared" si="23"/>
        <v>0</v>
      </c>
      <c r="U79" s="1">
        <f t="shared" si="24"/>
        <v>0</v>
      </c>
      <c r="V79" s="1">
        <f t="shared" si="25"/>
        <v>0</v>
      </c>
      <c r="W79" s="1">
        <f t="shared" si="26"/>
        <v>1</v>
      </c>
      <c r="X79" s="1">
        <f t="shared" si="27"/>
        <v>0</v>
      </c>
    </row>
    <row r="80" spans="3:24" s="33" customFormat="1">
      <c r="C80" s="32"/>
      <c r="D80" s="32">
        <v>11</v>
      </c>
      <c r="E80" s="33" t="s">
        <v>31</v>
      </c>
      <c r="F80" s="32"/>
      <c r="G80" s="32"/>
      <c r="H80" s="32">
        <v>35</v>
      </c>
      <c r="I80" s="32">
        <v>29.4</v>
      </c>
      <c r="J80" s="34">
        <f t="shared" si="16"/>
        <v>1.6666666666666665</v>
      </c>
      <c r="K80" s="35">
        <f t="shared" si="17"/>
        <v>995.59769725702665</v>
      </c>
      <c r="L80" s="32">
        <f t="shared" si="18"/>
        <v>0</v>
      </c>
      <c r="M80" s="32">
        <f t="shared" si="19"/>
        <v>0</v>
      </c>
      <c r="N80" s="36"/>
      <c r="O80" s="36"/>
      <c r="P80" s="36">
        <v>1</v>
      </c>
      <c r="Q80" s="32">
        <f t="shared" si="20"/>
        <v>0</v>
      </c>
      <c r="R80" s="32">
        <f t="shared" si="21"/>
        <v>0</v>
      </c>
      <c r="S80" s="32">
        <f t="shared" si="22"/>
        <v>0</v>
      </c>
      <c r="T80" s="32">
        <f t="shared" si="23"/>
        <v>0</v>
      </c>
      <c r="U80" s="32">
        <f t="shared" si="24"/>
        <v>0</v>
      </c>
      <c r="V80" s="32">
        <f t="shared" si="25"/>
        <v>0</v>
      </c>
      <c r="W80" s="32">
        <f t="shared" si="26"/>
        <v>0</v>
      </c>
      <c r="X80" s="32">
        <f t="shared" si="27"/>
        <v>0</v>
      </c>
    </row>
    <row r="81" spans="3:24">
      <c r="C81" s="1">
        <v>25</v>
      </c>
      <c r="D81" s="1">
        <v>9</v>
      </c>
      <c r="E81" t="s">
        <v>29</v>
      </c>
      <c r="F81" s="1" t="s">
        <v>15</v>
      </c>
      <c r="G81" s="1" t="s">
        <v>163</v>
      </c>
      <c r="H81" s="1">
        <v>39</v>
      </c>
      <c r="I81" s="1">
        <v>29.55</v>
      </c>
      <c r="J81" s="25">
        <f t="shared" si="16"/>
        <v>3.8888888888888888</v>
      </c>
      <c r="K81" s="24">
        <f t="shared" si="17"/>
        <v>1000.6772773450728</v>
      </c>
      <c r="L81" s="1">
        <f t="shared" si="18"/>
        <v>0</v>
      </c>
      <c r="M81" s="1">
        <f t="shared" si="19"/>
        <v>0</v>
      </c>
      <c r="Q81" s="1">
        <f t="shared" si="20"/>
        <v>0</v>
      </c>
      <c r="R81" s="1">
        <f t="shared" si="21"/>
        <v>0</v>
      </c>
      <c r="S81" s="1">
        <f t="shared" si="22"/>
        <v>0</v>
      </c>
      <c r="T81" s="1">
        <f t="shared" si="23"/>
        <v>0</v>
      </c>
      <c r="U81" s="1">
        <f t="shared" si="24"/>
        <v>1</v>
      </c>
      <c r="V81" s="1">
        <f t="shared" si="25"/>
        <v>0</v>
      </c>
      <c r="W81" s="1">
        <f t="shared" si="26"/>
        <v>0</v>
      </c>
      <c r="X81" s="1">
        <f t="shared" si="27"/>
        <v>0</v>
      </c>
    </row>
    <row r="82" spans="3:24">
      <c r="D82" s="1">
        <v>2</v>
      </c>
      <c r="E82" t="s">
        <v>67</v>
      </c>
      <c r="F82" s="1" t="s">
        <v>15</v>
      </c>
      <c r="G82" s="1" t="s">
        <v>16</v>
      </c>
      <c r="H82" s="1">
        <v>41</v>
      </c>
      <c r="I82" s="1">
        <v>29.6</v>
      </c>
      <c r="J82" s="25">
        <f t="shared" si="16"/>
        <v>5</v>
      </c>
      <c r="K82" s="24">
        <f t="shared" si="17"/>
        <v>1002.3704707077549</v>
      </c>
      <c r="L82" s="1">
        <f t="shared" si="18"/>
        <v>0</v>
      </c>
      <c r="M82" s="1">
        <f t="shared" si="19"/>
        <v>0</v>
      </c>
      <c r="Q82" s="1">
        <f t="shared" si="20"/>
        <v>0</v>
      </c>
      <c r="R82" s="1">
        <f t="shared" si="21"/>
        <v>0</v>
      </c>
      <c r="S82" s="1">
        <f t="shared" si="22"/>
        <v>0</v>
      </c>
      <c r="T82" s="1">
        <f t="shared" si="23"/>
        <v>0</v>
      </c>
      <c r="U82" s="1">
        <f t="shared" si="24"/>
        <v>0</v>
      </c>
      <c r="V82" s="1">
        <f t="shared" si="25"/>
        <v>1</v>
      </c>
      <c r="W82" s="1">
        <f t="shared" si="26"/>
        <v>0</v>
      </c>
      <c r="X82" s="1">
        <f t="shared" si="27"/>
        <v>0</v>
      </c>
    </row>
    <row r="83" spans="3:24" s="33" customFormat="1">
      <c r="C83" s="32"/>
      <c r="D83" s="32">
        <v>11</v>
      </c>
      <c r="E83" s="33" t="s">
        <v>567</v>
      </c>
      <c r="F83" s="32" t="s">
        <v>15</v>
      </c>
      <c r="G83" s="32"/>
      <c r="H83" s="32">
        <v>39</v>
      </c>
      <c r="I83" s="32">
        <v>29.6</v>
      </c>
      <c r="J83" s="34">
        <f t="shared" si="16"/>
        <v>3.8888888888888888</v>
      </c>
      <c r="K83" s="35">
        <f t="shared" si="17"/>
        <v>1002.3704707077549</v>
      </c>
      <c r="L83" s="32">
        <f t="shared" si="18"/>
        <v>0</v>
      </c>
      <c r="M83" s="32">
        <f t="shared" si="19"/>
        <v>0</v>
      </c>
      <c r="N83" s="36"/>
      <c r="O83" s="36"/>
      <c r="P83" s="36"/>
      <c r="Q83" s="32">
        <f t="shared" si="20"/>
        <v>0</v>
      </c>
      <c r="R83" s="32">
        <f t="shared" si="21"/>
        <v>0</v>
      </c>
      <c r="S83" s="32">
        <f t="shared" si="22"/>
        <v>0</v>
      </c>
      <c r="T83" s="32">
        <f t="shared" si="23"/>
        <v>0</v>
      </c>
      <c r="U83" s="32">
        <f t="shared" si="24"/>
        <v>0</v>
      </c>
      <c r="V83" s="32">
        <f t="shared" si="25"/>
        <v>0</v>
      </c>
      <c r="W83" s="32">
        <f t="shared" si="26"/>
        <v>0</v>
      </c>
      <c r="X83" s="32">
        <f t="shared" si="27"/>
        <v>0</v>
      </c>
    </row>
    <row r="84" spans="3:24">
      <c r="C84" s="1">
        <v>26</v>
      </c>
      <c r="D84" s="1">
        <v>9</v>
      </c>
      <c r="E84" t="s">
        <v>178</v>
      </c>
      <c r="F84" s="1" t="s">
        <v>12</v>
      </c>
      <c r="G84" s="1" t="s">
        <v>163</v>
      </c>
      <c r="H84" s="1">
        <v>39</v>
      </c>
      <c r="I84" s="1">
        <v>29.55</v>
      </c>
      <c r="J84" s="25">
        <f t="shared" si="16"/>
        <v>3.8888888888888888</v>
      </c>
      <c r="K84" s="24">
        <f t="shared" si="17"/>
        <v>1000.6772773450728</v>
      </c>
      <c r="L84" s="1">
        <f t="shared" si="18"/>
        <v>1</v>
      </c>
      <c r="M84" s="1">
        <f t="shared" si="19"/>
        <v>0</v>
      </c>
      <c r="Q84" s="1">
        <f t="shared" si="20"/>
        <v>0</v>
      </c>
      <c r="R84" s="1">
        <f t="shared" si="21"/>
        <v>0</v>
      </c>
      <c r="S84" s="1">
        <f t="shared" si="22"/>
        <v>0</v>
      </c>
      <c r="T84" s="1">
        <f t="shared" si="23"/>
        <v>0</v>
      </c>
      <c r="U84" s="1">
        <f t="shared" si="24"/>
        <v>1</v>
      </c>
      <c r="V84" s="1">
        <f t="shared" si="25"/>
        <v>0</v>
      </c>
      <c r="W84" s="1">
        <f t="shared" si="26"/>
        <v>0</v>
      </c>
      <c r="X84" s="1">
        <f t="shared" si="27"/>
        <v>0</v>
      </c>
    </row>
    <row r="85" spans="3:24">
      <c r="D85" s="1">
        <v>2</v>
      </c>
      <c r="E85" t="s">
        <v>67</v>
      </c>
      <c r="F85" s="1" t="s">
        <v>15</v>
      </c>
      <c r="G85" s="1" t="s">
        <v>16</v>
      </c>
      <c r="H85" s="1">
        <v>41</v>
      </c>
      <c r="I85" s="1">
        <v>29.6</v>
      </c>
      <c r="J85" s="25">
        <f t="shared" si="16"/>
        <v>5</v>
      </c>
      <c r="K85" s="24">
        <f t="shared" si="17"/>
        <v>1002.3704707077549</v>
      </c>
      <c r="L85" s="1">
        <f t="shared" si="18"/>
        <v>0</v>
      </c>
      <c r="M85" s="1">
        <f t="shared" si="19"/>
        <v>0</v>
      </c>
      <c r="Q85" s="1">
        <f t="shared" si="20"/>
        <v>0</v>
      </c>
      <c r="R85" s="1">
        <f t="shared" si="21"/>
        <v>0</v>
      </c>
      <c r="S85" s="1">
        <f t="shared" si="22"/>
        <v>0</v>
      </c>
      <c r="T85" s="1">
        <f t="shared" si="23"/>
        <v>0</v>
      </c>
      <c r="U85" s="1">
        <f t="shared" si="24"/>
        <v>0</v>
      </c>
      <c r="V85" s="1">
        <f t="shared" si="25"/>
        <v>1</v>
      </c>
      <c r="W85" s="1">
        <f t="shared" si="26"/>
        <v>0</v>
      </c>
      <c r="X85" s="1">
        <f t="shared" si="27"/>
        <v>0</v>
      </c>
    </row>
    <row r="86" spans="3:24" s="33" customFormat="1">
      <c r="C86" s="32"/>
      <c r="D86" s="32">
        <v>11</v>
      </c>
      <c r="E86" s="33" t="s">
        <v>285</v>
      </c>
      <c r="F86" s="32" t="s">
        <v>15</v>
      </c>
      <c r="G86" s="32"/>
      <c r="H86" s="32">
        <v>39</v>
      </c>
      <c r="I86" s="32">
        <v>29.6</v>
      </c>
      <c r="J86" s="34">
        <f t="shared" si="16"/>
        <v>3.8888888888888888</v>
      </c>
      <c r="K86" s="35">
        <f t="shared" si="17"/>
        <v>1002.3704707077549</v>
      </c>
      <c r="L86" s="32">
        <f t="shared" si="18"/>
        <v>0</v>
      </c>
      <c r="M86" s="32">
        <f t="shared" si="19"/>
        <v>0</v>
      </c>
      <c r="N86" s="36">
        <v>1</v>
      </c>
      <c r="O86" s="36"/>
      <c r="P86" s="36"/>
      <c r="Q86" s="32">
        <f t="shared" si="20"/>
        <v>0</v>
      </c>
      <c r="R86" s="32">
        <f t="shared" si="21"/>
        <v>0</v>
      </c>
      <c r="S86" s="32">
        <f t="shared" si="22"/>
        <v>0</v>
      </c>
      <c r="T86" s="32">
        <f t="shared" si="23"/>
        <v>0</v>
      </c>
      <c r="U86" s="32">
        <f t="shared" si="24"/>
        <v>0</v>
      </c>
      <c r="V86" s="32">
        <f t="shared" si="25"/>
        <v>0</v>
      </c>
      <c r="W86" s="32">
        <f t="shared" si="26"/>
        <v>0</v>
      </c>
      <c r="X86" s="32">
        <f t="shared" si="27"/>
        <v>0</v>
      </c>
    </row>
    <row r="87" spans="3:24">
      <c r="C87" s="1">
        <v>27</v>
      </c>
      <c r="D87" s="1">
        <v>9</v>
      </c>
      <c r="E87" t="s">
        <v>143</v>
      </c>
      <c r="F87" s="1" t="s">
        <v>15</v>
      </c>
      <c r="H87" s="11">
        <v>50</v>
      </c>
      <c r="I87" s="1">
        <v>29.7</v>
      </c>
      <c r="J87" s="25">
        <f t="shared" si="16"/>
        <v>10</v>
      </c>
      <c r="K87" s="24">
        <f t="shared" si="17"/>
        <v>1005.7568574331189</v>
      </c>
      <c r="L87" s="1">
        <f t="shared" si="18"/>
        <v>0</v>
      </c>
      <c r="M87" s="1">
        <f t="shared" si="19"/>
        <v>0</v>
      </c>
      <c r="Q87" s="1">
        <f t="shared" si="20"/>
        <v>0</v>
      </c>
      <c r="R87" s="1">
        <f t="shared" si="21"/>
        <v>0</v>
      </c>
      <c r="S87" s="1">
        <f t="shared" si="22"/>
        <v>0</v>
      </c>
      <c r="T87" s="1">
        <f t="shared" si="23"/>
        <v>0</v>
      </c>
      <c r="U87" s="1">
        <f t="shared" si="24"/>
        <v>0</v>
      </c>
      <c r="V87" s="1">
        <f t="shared" si="25"/>
        <v>0</v>
      </c>
      <c r="W87" s="1">
        <f t="shared" si="26"/>
        <v>0</v>
      </c>
      <c r="X87" s="1">
        <f t="shared" si="27"/>
        <v>0</v>
      </c>
    </row>
    <row r="88" spans="3:24">
      <c r="D88" s="1">
        <v>2</v>
      </c>
      <c r="E88" t="s">
        <v>568</v>
      </c>
      <c r="F88" s="1" t="s">
        <v>15</v>
      </c>
      <c r="H88" s="1">
        <v>40</v>
      </c>
      <c r="I88" s="1">
        <v>29.7</v>
      </c>
      <c r="J88" s="25">
        <f t="shared" si="16"/>
        <v>4.4444444444444446</v>
      </c>
      <c r="K88" s="24">
        <f t="shared" si="17"/>
        <v>1005.7568574331189</v>
      </c>
      <c r="L88" s="1">
        <f t="shared" si="18"/>
        <v>0</v>
      </c>
      <c r="M88" s="1">
        <f t="shared" si="19"/>
        <v>0</v>
      </c>
      <c r="Q88" s="1">
        <f t="shared" si="20"/>
        <v>0</v>
      </c>
      <c r="R88" s="1">
        <f t="shared" si="21"/>
        <v>0</v>
      </c>
      <c r="S88" s="1">
        <f t="shared" si="22"/>
        <v>0</v>
      </c>
      <c r="T88" s="1">
        <f t="shared" si="23"/>
        <v>0</v>
      </c>
      <c r="U88" s="1">
        <f t="shared" si="24"/>
        <v>0</v>
      </c>
      <c r="V88" s="1">
        <f t="shared" si="25"/>
        <v>0</v>
      </c>
      <c r="W88" s="1">
        <f t="shared" si="26"/>
        <v>0</v>
      </c>
      <c r="X88" s="1">
        <f t="shared" si="27"/>
        <v>0</v>
      </c>
    </row>
    <row r="89" spans="3:24" s="33" customFormat="1">
      <c r="C89" s="32"/>
      <c r="D89" s="32">
        <v>11</v>
      </c>
      <c r="E89" s="33" t="s">
        <v>32</v>
      </c>
      <c r="F89" s="32" t="s">
        <v>15</v>
      </c>
      <c r="G89" s="32"/>
      <c r="H89" s="32">
        <v>48</v>
      </c>
      <c r="I89" s="32">
        <v>29.85</v>
      </c>
      <c r="J89" s="34">
        <f t="shared" si="16"/>
        <v>8.8888888888888893</v>
      </c>
      <c r="K89" s="35">
        <f t="shared" si="17"/>
        <v>1010.836437521165</v>
      </c>
      <c r="L89" s="32">
        <f t="shared" si="18"/>
        <v>0</v>
      </c>
      <c r="M89" s="32">
        <f t="shared" si="19"/>
        <v>0</v>
      </c>
      <c r="N89" s="36"/>
      <c r="O89" s="36"/>
      <c r="P89" s="36"/>
      <c r="Q89" s="32">
        <f t="shared" si="20"/>
        <v>0</v>
      </c>
      <c r="R89" s="32">
        <f t="shared" si="21"/>
        <v>0</v>
      </c>
      <c r="S89" s="32">
        <f t="shared" si="22"/>
        <v>0</v>
      </c>
      <c r="T89" s="32">
        <f t="shared" si="23"/>
        <v>0</v>
      </c>
      <c r="U89" s="32">
        <f t="shared" si="24"/>
        <v>0</v>
      </c>
      <c r="V89" s="32">
        <f t="shared" si="25"/>
        <v>0</v>
      </c>
      <c r="W89" s="32">
        <f t="shared" si="26"/>
        <v>0</v>
      </c>
      <c r="X89" s="32">
        <f t="shared" si="27"/>
        <v>0</v>
      </c>
    </row>
    <row r="90" spans="3:24">
      <c r="C90" s="1">
        <v>28</v>
      </c>
      <c r="D90" s="1">
        <v>9</v>
      </c>
      <c r="E90" t="s">
        <v>137</v>
      </c>
      <c r="F90" s="1" t="s">
        <v>15</v>
      </c>
      <c r="G90" s="1" t="s">
        <v>27</v>
      </c>
      <c r="H90" s="11">
        <v>50</v>
      </c>
      <c r="I90" s="1">
        <v>29.7</v>
      </c>
      <c r="J90" s="25">
        <f t="shared" si="16"/>
        <v>10</v>
      </c>
      <c r="K90" s="24">
        <f t="shared" si="17"/>
        <v>1005.7568574331189</v>
      </c>
      <c r="L90" s="1">
        <f t="shared" si="18"/>
        <v>0</v>
      </c>
      <c r="M90" s="1">
        <f t="shared" si="19"/>
        <v>0</v>
      </c>
      <c r="Q90" s="1">
        <f t="shared" si="20"/>
        <v>0</v>
      </c>
      <c r="R90" s="1">
        <f t="shared" si="21"/>
        <v>0</v>
      </c>
      <c r="S90" s="1">
        <f t="shared" si="22"/>
        <v>0</v>
      </c>
      <c r="T90" s="1">
        <f t="shared" si="23"/>
        <v>0</v>
      </c>
      <c r="U90" s="1">
        <f t="shared" si="24"/>
        <v>0</v>
      </c>
      <c r="V90" s="1">
        <f t="shared" si="25"/>
        <v>0</v>
      </c>
      <c r="W90" s="1">
        <f t="shared" si="26"/>
        <v>1</v>
      </c>
      <c r="X90" s="1">
        <f t="shared" si="27"/>
        <v>0</v>
      </c>
    </row>
    <row r="91" spans="3:24">
      <c r="D91" s="1">
        <v>2</v>
      </c>
      <c r="E91" t="s">
        <v>407</v>
      </c>
      <c r="F91" s="1" t="s">
        <v>15</v>
      </c>
      <c r="G91" s="1" t="s">
        <v>27</v>
      </c>
      <c r="H91" s="11">
        <v>54</v>
      </c>
      <c r="I91" s="1">
        <v>29.7</v>
      </c>
      <c r="J91" s="25">
        <f t="shared" si="16"/>
        <v>12.222222222222221</v>
      </c>
      <c r="K91" s="24">
        <f t="shared" si="17"/>
        <v>1005.7568574331189</v>
      </c>
      <c r="L91" s="1">
        <f t="shared" si="18"/>
        <v>0</v>
      </c>
      <c r="M91" s="1">
        <f t="shared" si="19"/>
        <v>0</v>
      </c>
      <c r="Q91" s="1">
        <f t="shared" si="20"/>
        <v>0</v>
      </c>
      <c r="R91" s="1">
        <f t="shared" si="21"/>
        <v>0</v>
      </c>
      <c r="S91" s="1">
        <f t="shared" si="22"/>
        <v>0</v>
      </c>
      <c r="T91" s="1">
        <f t="shared" si="23"/>
        <v>0</v>
      </c>
      <c r="U91" s="1">
        <f t="shared" si="24"/>
        <v>0</v>
      </c>
      <c r="V91" s="1">
        <f t="shared" si="25"/>
        <v>0</v>
      </c>
      <c r="W91" s="1">
        <f t="shared" si="26"/>
        <v>1</v>
      </c>
      <c r="X91" s="1">
        <f t="shared" si="27"/>
        <v>0</v>
      </c>
    </row>
    <row r="92" spans="3:24" s="33" customFormat="1">
      <c r="C92" s="32"/>
      <c r="D92" s="32">
        <v>11</v>
      </c>
      <c r="E92" s="33" t="s">
        <v>32</v>
      </c>
      <c r="F92" s="32" t="s">
        <v>15</v>
      </c>
      <c r="G92" s="32"/>
      <c r="H92" s="32">
        <v>48</v>
      </c>
      <c r="I92" s="38">
        <v>30.1</v>
      </c>
      <c r="J92" s="34">
        <f t="shared" si="16"/>
        <v>8.8888888888888893</v>
      </c>
      <c r="K92" s="35">
        <f t="shared" si="17"/>
        <v>1019.302404334575</v>
      </c>
      <c r="L92" s="32">
        <f t="shared" si="18"/>
        <v>0</v>
      </c>
      <c r="M92" s="32">
        <f t="shared" si="19"/>
        <v>0</v>
      </c>
      <c r="N92" s="36"/>
      <c r="O92" s="36"/>
      <c r="P92" s="36"/>
      <c r="Q92" s="32">
        <f t="shared" si="20"/>
        <v>0</v>
      </c>
      <c r="R92" s="32">
        <f t="shared" si="21"/>
        <v>0</v>
      </c>
      <c r="S92" s="32">
        <f t="shared" si="22"/>
        <v>0</v>
      </c>
      <c r="T92" s="32">
        <f t="shared" si="23"/>
        <v>0</v>
      </c>
      <c r="U92" s="32">
        <f t="shared" si="24"/>
        <v>0</v>
      </c>
      <c r="V92" s="32">
        <f t="shared" si="25"/>
        <v>0</v>
      </c>
      <c r="W92" s="32">
        <f t="shared" si="26"/>
        <v>0</v>
      </c>
      <c r="X92" s="32">
        <f t="shared" si="27"/>
        <v>0</v>
      </c>
    </row>
    <row r="93" spans="3:24">
      <c r="C93" s="1">
        <v>29</v>
      </c>
      <c r="D93" s="1">
        <v>9</v>
      </c>
      <c r="E93" t="s">
        <v>32</v>
      </c>
      <c r="F93" s="1" t="s">
        <v>15</v>
      </c>
      <c r="G93" s="1" t="s">
        <v>24</v>
      </c>
      <c r="H93" s="1">
        <v>40</v>
      </c>
      <c r="I93" s="9">
        <v>30.25</v>
      </c>
      <c r="J93" s="25">
        <f t="shared" si="16"/>
        <v>4.4444444444444446</v>
      </c>
      <c r="K93" s="24">
        <f t="shared" si="17"/>
        <v>1024.3819844226211</v>
      </c>
      <c r="L93" s="1">
        <f t="shared" si="18"/>
        <v>0</v>
      </c>
      <c r="M93" s="1">
        <f t="shared" si="19"/>
        <v>0</v>
      </c>
      <c r="Q93" s="1">
        <f t="shared" si="20"/>
        <v>0</v>
      </c>
      <c r="R93" s="1">
        <f t="shared" si="21"/>
        <v>0</v>
      </c>
      <c r="S93" s="1">
        <f t="shared" si="22"/>
        <v>0</v>
      </c>
      <c r="T93" s="1">
        <f t="shared" si="23"/>
        <v>0</v>
      </c>
      <c r="U93" s="1">
        <f t="shared" si="24"/>
        <v>0</v>
      </c>
      <c r="V93" s="1">
        <f t="shared" si="25"/>
        <v>0</v>
      </c>
      <c r="W93" s="1">
        <f t="shared" si="26"/>
        <v>0</v>
      </c>
      <c r="X93" s="1">
        <f t="shared" si="27"/>
        <v>1</v>
      </c>
    </row>
    <row r="94" spans="3:24">
      <c r="D94" s="1">
        <v>2</v>
      </c>
      <c r="E94" t="s">
        <v>569</v>
      </c>
      <c r="F94" s="1" t="s">
        <v>15</v>
      </c>
      <c r="G94" s="1" t="s">
        <v>24</v>
      </c>
      <c r="H94" s="1">
        <v>43</v>
      </c>
      <c r="I94" s="9">
        <v>30.2</v>
      </c>
      <c r="J94" s="25">
        <f t="shared" si="16"/>
        <v>6.1111111111111107</v>
      </c>
      <c r="K94" s="24">
        <f t="shared" si="17"/>
        <v>1022.688791059939</v>
      </c>
      <c r="L94" s="1">
        <f t="shared" si="18"/>
        <v>0</v>
      </c>
      <c r="M94" s="1">
        <f t="shared" si="19"/>
        <v>0</v>
      </c>
      <c r="Q94" s="1">
        <f t="shared" si="20"/>
        <v>0</v>
      </c>
      <c r="R94" s="1">
        <f t="shared" si="21"/>
        <v>0</v>
      </c>
      <c r="S94" s="1">
        <f t="shared" si="22"/>
        <v>0</v>
      </c>
      <c r="T94" s="1">
        <f t="shared" si="23"/>
        <v>0</v>
      </c>
      <c r="U94" s="1">
        <f t="shared" si="24"/>
        <v>0</v>
      </c>
      <c r="V94" s="1">
        <f t="shared" si="25"/>
        <v>0</v>
      </c>
      <c r="W94" s="1">
        <f t="shared" si="26"/>
        <v>0</v>
      </c>
      <c r="X94" s="1">
        <f t="shared" si="27"/>
        <v>1</v>
      </c>
    </row>
    <row r="95" spans="3:24" s="33" customFormat="1">
      <c r="C95" s="32"/>
      <c r="D95" s="32">
        <v>11</v>
      </c>
      <c r="E95" s="33" t="s">
        <v>107</v>
      </c>
      <c r="F95" s="32" t="s">
        <v>15</v>
      </c>
      <c r="G95" s="32"/>
      <c r="H95" s="32">
        <v>35</v>
      </c>
      <c r="I95" s="38">
        <v>30.4</v>
      </c>
      <c r="J95" s="34">
        <f t="shared" si="16"/>
        <v>1.6666666666666665</v>
      </c>
      <c r="K95" s="35">
        <f t="shared" si="17"/>
        <v>1029.4615645106671</v>
      </c>
      <c r="L95" s="32">
        <f t="shared" si="18"/>
        <v>0</v>
      </c>
      <c r="M95" s="32">
        <f t="shared" si="19"/>
        <v>0</v>
      </c>
      <c r="N95" s="36"/>
      <c r="O95" s="36"/>
      <c r="P95" s="36"/>
      <c r="Q95" s="32">
        <f t="shared" si="20"/>
        <v>0</v>
      </c>
      <c r="R95" s="32">
        <f t="shared" si="21"/>
        <v>0</v>
      </c>
      <c r="S95" s="32">
        <f t="shared" si="22"/>
        <v>0</v>
      </c>
      <c r="T95" s="32">
        <f t="shared" si="23"/>
        <v>0</v>
      </c>
      <c r="U95" s="32">
        <f t="shared" si="24"/>
        <v>0</v>
      </c>
      <c r="V95" s="32">
        <f t="shared" si="25"/>
        <v>0</v>
      </c>
      <c r="W95" s="32">
        <f t="shared" si="26"/>
        <v>0</v>
      </c>
      <c r="X95" s="32">
        <f t="shared" si="27"/>
        <v>0</v>
      </c>
    </row>
    <row r="96" spans="3:24">
      <c r="C96" s="1">
        <v>30</v>
      </c>
      <c r="D96" s="1">
        <v>9</v>
      </c>
      <c r="E96" t="s">
        <v>570</v>
      </c>
      <c r="F96" s="1" t="s">
        <v>15</v>
      </c>
      <c r="G96" s="1" t="s">
        <v>24</v>
      </c>
      <c r="H96" s="1">
        <v>36</v>
      </c>
      <c r="I96" s="9">
        <v>30.45</v>
      </c>
      <c r="J96" s="25">
        <f t="shared" si="16"/>
        <v>2.2222222222222223</v>
      </c>
      <c r="K96" s="24">
        <f t="shared" si="17"/>
        <v>1031.1547578733491</v>
      </c>
      <c r="L96" s="1">
        <f t="shared" si="18"/>
        <v>0</v>
      </c>
      <c r="M96" s="1">
        <f t="shared" si="19"/>
        <v>0</v>
      </c>
      <c r="Q96" s="1">
        <f t="shared" si="20"/>
        <v>0</v>
      </c>
      <c r="R96" s="1">
        <f t="shared" si="21"/>
        <v>0</v>
      </c>
      <c r="S96" s="1">
        <f t="shared" si="22"/>
        <v>0</v>
      </c>
      <c r="T96" s="1">
        <f t="shared" si="23"/>
        <v>0</v>
      </c>
      <c r="U96" s="1">
        <f t="shared" si="24"/>
        <v>0</v>
      </c>
      <c r="V96" s="1">
        <f t="shared" si="25"/>
        <v>0</v>
      </c>
      <c r="W96" s="1">
        <f t="shared" si="26"/>
        <v>0</v>
      </c>
      <c r="X96" s="1">
        <f t="shared" si="27"/>
        <v>1</v>
      </c>
    </row>
    <row r="97" spans="3:25">
      <c r="D97" s="1">
        <v>2</v>
      </c>
      <c r="E97" t="s">
        <v>164</v>
      </c>
      <c r="F97" s="1" t="s">
        <v>15</v>
      </c>
      <c r="G97" s="1" t="s">
        <v>24</v>
      </c>
      <c r="H97" s="1">
        <v>37</v>
      </c>
      <c r="I97" s="9">
        <v>30.5</v>
      </c>
      <c r="J97" s="25">
        <f t="shared" si="16"/>
        <v>2.7777777777777777</v>
      </c>
      <c r="K97" s="24">
        <f t="shared" si="17"/>
        <v>1032.8479512360311</v>
      </c>
      <c r="L97" s="1">
        <f t="shared" si="18"/>
        <v>0</v>
      </c>
      <c r="M97" s="1">
        <f t="shared" si="19"/>
        <v>0</v>
      </c>
      <c r="Q97" s="1">
        <f t="shared" si="20"/>
        <v>0</v>
      </c>
      <c r="R97" s="1">
        <f t="shared" si="21"/>
        <v>0</v>
      </c>
      <c r="S97" s="1">
        <f t="shared" si="22"/>
        <v>0</v>
      </c>
      <c r="T97" s="1">
        <f t="shared" si="23"/>
        <v>0</v>
      </c>
      <c r="U97" s="1">
        <f t="shared" si="24"/>
        <v>0</v>
      </c>
      <c r="V97" s="1">
        <f t="shared" si="25"/>
        <v>0</v>
      </c>
      <c r="W97" s="1">
        <f t="shared" si="26"/>
        <v>0</v>
      </c>
      <c r="X97" s="1">
        <f t="shared" si="27"/>
        <v>1</v>
      </c>
    </row>
    <row r="98" spans="3:25" s="33" customFormat="1">
      <c r="C98" s="32"/>
      <c r="D98" s="32">
        <v>11</v>
      </c>
      <c r="E98" s="33" t="s">
        <v>122</v>
      </c>
      <c r="F98" s="32" t="s">
        <v>15</v>
      </c>
      <c r="G98" s="32"/>
      <c r="H98" s="32">
        <v>36</v>
      </c>
      <c r="I98" s="38">
        <v>30.5</v>
      </c>
      <c r="J98" s="34">
        <f t="shared" si="16"/>
        <v>2.2222222222222223</v>
      </c>
      <c r="K98" s="35">
        <f t="shared" si="17"/>
        <v>1032.8479512360311</v>
      </c>
      <c r="L98" s="32">
        <f t="shared" si="18"/>
        <v>0</v>
      </c>
      <c r="M98" s="32">
        <f t="shared" si="19"/>
        <v>0</v>
      </c>
      <c r="N98" s="36"/>
      <c r="O98" s="36"/>
      <c r="P98" s="36"/>
      <c r="Q98" s="32">
        <f t="shared" si="20"/>
        <v>0</v>
      </c>
      <c r="R98" s="32">
        <f t="shared" si="21"/>
        <v>0</v>
      </c>
      <c r="S98" s="32">
        <f t="shared" si="22"/>
        <v>0</v>
      </c>
      <c r="T98" s="32">
        <f t="shared" si="23"/>
        <v>0</v>
      </c>
      <c r="U98" s="32">
        <f t="shared" si="24"/>
        <v>0</v>
      </c>
      <c r="V98" s="32">
        <f t="shared" si="25"/>
        <v>0</v>
      </c>
      <c r="W98" s="32">
        <f t="shared" si="26"/>
        <v>0</v>
      </c>
      <c r="X98" s="32">
        <f t="shared" si="27"/>
        <v>0</v>
      </c>
    </row>
    <row r="99" spans="3:25">
      <c r="C99"/>
      <c r="D99"/>
      <c r="F99"/>
      <c r="G99"/>
      <c r="H99"/>
      <c r="I99"/>
      <c r="J99"/>
      <c r="K99"/>
      <c r="L99"/>
      <c r="M99"/>
      <c r="N99"/>
      <c r="O99"/>
      <c r="P99"/>
    </row>
    <row r="100" spans="3:25">
      <c r="C100"/>
      <c r="D100"/>
      <c r="F100"/>
      <c r="G100"/>
      <c r="H100"/>
      <c r="I100"/>
      <c r="J100"/>
      <c r="K100"/>
      <c r="L100"/>
      <c r="M100"/>
      <c r="N100"/>
      <c r="O100"/>
      <c r="P100"/>
    </row>
    <row r="101" spans="3:25">
      <c r="C101"/>
      <c r="D101"/>
      <c r="F101"/>
      <c r="G101"/>
      <c r="H101"/>
      <c r="I101"/>
      <c r="J101"/>
      <c r="K101"/>
      <c r="L101"/>
      <c r="M101"/>
      <c r="N101"/>
      <c r="O101"/>
      <c r="P101"/>
    </row>
    <row r="103" spans="3:25">
      <c r="D103" s="1" t="s">
        <v>9</v>
      </c>
      <c r="H103" s="8">
        <f>(H9+H12+H15+H18+H21+H24+H27+H30+H33+H36+H39+H42+H45+H48+H51+H54+H57+H60+H63+H66+H69+H72+H75+H78+H81+H84+H87+H90+H93+H96)/30</f>
        <v>39.166666666666664</v>
      </c>
      <c r="I103" s="8">
        <f>(I9+I12+I15+I18+I21+I24+I27+I30+I33+I36+I39+I42+I45+I48+I51+I54+I57+I60+I63+I66+I69+I72+I75+I78+I81+I84+I87+I90+I93+I96)/30</f>
        <v>29.521666666666668</v>
      </c>
      <c r="J103" s="24">
        <f>(J9+J12+J15+J18+J21+J24+J27+J30+J33+J36+J39+J42+J45+J48+J51+J54+J57+J60+J63+J66+J69+J72+J75+J78+J81+J84+J87+J90+J93+J96)/30</f>
        <v>3.9814814814814814</v>
      </c>
      <c r="K103" s="24">
        <f>(K9+K12+K15+K18+K21+K24+K27+K30+K33+K36+K39+K42+K45+K48+K51+K54+K57+K60+K63+K66+K69+K72+K75+K78+K81+K84+K87+K90+K93+K96)/30</f>
        <v>999.71780110621955</v>
      </c>
      <c r="L103" s="1">
        <f>SUM(L9:L99)</f>
        <v>7</v>
      </c>
      <c r="M103" s="1">
        <f>SUM(M9:M99)</f>
        <v>8</v>
      </c>
      <c r="N103" s="5">
        <f>SUM(N9:N99)</f>
        <v>6</v>
      </c>
      <c r="O103" s="5">
        <f>SUM(O9:O99)</f>
        <v>5</v>
      </c>
      <c r="P103" s="5">
        <f>SUM(P9:P99)</f>
        <v>8</v>
      </c>
      <c r="Q103" s="1">
        <f>SUM(Q9:Q101)</f>
        <v>2</v>
      </c>
      <c r="R103" s="1">
        <f t="shared" ref="R103:X103" si="28">SUM(R9:R101)</f>
        <v>2</v>
      </c>
      <c r="S103" s="1">
        <f t="shared" si="28"/>
        <v>0</v>
      </c>
      <c r="T103" s="1">
        <f t="shared" si="28"/>
        <v>8</v>
      </c>
      <c r="U103" s="1">
        <f t="shared" si="28"/>
        <v>2</v>
      </c>
      <c r="V103" s="1">
        <f t="shared" si="28"/>
        <v>12</v>
      </c>
      <c r="W103" s="1">
        <f t="shared" si="28"/>
        <v>9</v>
      </c>
      <c r="X103" s="1">
        <f t="shared" si="28"/>
        <v>8</v>
      </c>
      <c r="Y103" s="1">
        <f>SUM(Q103:X103)</f>
        <v>43</v>
      </c>
    </row>
    <row r="104" spans="3:25">
      <c r="D104" s="1" t="s">
        <v>11</v>
      </c>
      <c r="H104" s="8">
        <f>(H10+H13+H16+H19+H22+H25+H28+H31+H34+H37+H40+H43+H46+H49+H52+H55+H58+H64+H67+H73+H76+H79+H82+H85+H88+H91+H94+H97)/28</f>
        <v>40.035714285714285</v>
      </c>
      <c r="I104" s="8">
        <f>(I10+I13+I16+I19+I22+I25+I28+I31+I34+I37+I40+I43+I46+I49+I52+I55+I58+I64+I67+I73+I76+I79+I82+I85+I88+I91+I94+I97)/28</f>
        <v>29.489285714285725</v>
      </c>
      <c r="J104" s="24">
        <f>(J10+J13+J16+J19+J22+J25+J28+J31+J34+J37+J40+J43+J46+J49+J52+J55+J58+J64+J67+J73+J76+J79+J82+J85+J88+J91+J94+J97)/28</f>
        <v>4.4642857142857144</v>
      </c>
      <c r="K104" s="24">
        <f>(K10+K13+K16+K19+K22+K25+K28+K31+K34+K37+K40+K43+K46+K49+K52+K55+K58+K64+K67+K73+K76+K79+K82+K85+K88+K91+K94+K97)/28</f>
        <v>998.62125683324473</v>
      </c>
    </row>
    <row r="105" spans="3:25">
      <c r="D105" s="1" t="s">
        <v>10</v>
      </c>
      <c r="H105" s="8">
        <f>(H11+H14+H17+H20+H23+H26+H29+H32+H35+H38+H41+H44+H47+H50+H53+H56+H59+H62+H65+H68+H71+H74+H77+H80+H83+H86+H89+H92+H95+H98)/30</f>
        <v>38.6</v>
      </c>
      <c r="I105" s="8">
        <f>(I11+I14+I17+I20+I23+I26+I29+I32+I35+I38+I41+I44+I47+I50+I53+I56+I59+I62+I65+I68+I71+I74+I77+I80+I83+I86+I89+I92+I95+I98)/30</f>
        <v>29.520000000000007</v>
      </c>
      <c r="J105" s="24">
        <f>(J11+J14+J17+J20+J23+J26+J29+J32+J35+J38+J41+J44+J47+J50+J53+J56+J59+J62+J65+J68+J71+J74+J77+J80+J83+J86+J89+J92+J95+J98)/30</f>
        <v>3.6666666666666665</v>
      </c>
      <c r="K105" s="24">
        <f>(K11+K14+K17+K20+K23+K26+K29+K32+K35+K38+K41+K44+K47+K50+K53+K56+K59+K62+K65+K68+K71+K74+K77+K80+K83+K86+K89+K92+K95+K98)/30</f>
        <v>999.66136132746385</v>
      </c>
      <c r="M105" s="1" t="s">
        <v>620</v>
      </c>
      <c r="Q105" s="21">
        <f>(Q103/Y103)*100</f>
        <v>4.6511627906976747</v>
      </c>
      <c r="R105" s="21">
        <f>(R103/Y103)*100</f>
        <v>4.6511627906976747</v>
      </c>
      <c r="S105" s="21">
        <f>(S103/Y103)*100</f>
        <v>0</v>
      </c>
      <c r="T105" s="21">
        <f>(T103/Y103)*100</f>
        <v>18.604651162790699</v>
      </c>
      <c r="U105" s="21">
        <f>(U103/Y103)*100</f>
        <v>4.6511627906976747</v>
      </c>
      <c r="V105" s="21">
        <f>(V103/Y103)*100</f>
        <v>27.906976744186046</v>
      </c>
      <c r="W105" s="21">
        <f>(W103/Y103)*100</f>
        <v>20.930232558139537</v>
      </c>
      <c r="X105" s="21">
        <f>(X103/Y103)*100</f>
        <v>18.604651162790699</v>
      </c>
    </row>
    <row r="107" spans="3:25">
      <c r="I107" s="1" t="s">
        <v>624</v>
      </c>
      <c r="J107" s="25">
        <f>MAX(J9:J98)</f>
        <v>12.222222222222221</v>
      </c>
    </row>
    <row r="108" spans="3:25">
      <c r="I108" s="1" t="s">
        <v>625</v>
      </c>
      <c r="J108" s="25">
        <f>MIN(J9:J98)</f>
        <v>-3.8888888888888888</v>
      </c>
      <c r="Q108" s="22"/>
    </row>
    <row r="109" spans="3:25">
      <c r="I109" s="1" t="s">
        <v>632</v>
      </c>
      <c r="J109" s="5">
        <v>8</v>
      </c>
    </row>
    <row r="110" spans="3:25">
      <c r="I110" s="1" t="s">
        <v>627</v>
      </c>
      <c r="J110" s="5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110"/>
  <sheetViews>
    <sheetView topLeftCell="A73" zoomScale="125" zoomScaleNormal="125" zoomScalePageLayoutView="125" workbookViewId="0">
      <selection activeCell="E102" sqref="E102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6" width="10.83203125" style="5"/>
  </cols>
  <sheetData>
    <row r="3" spans="3:24">
      <c r="C3" s="2" t="s">
        <v>0</v>
      </c>
    </row>
    <row r="4" spans="3:24">
      <c r="C4" s="2"/>
    </row>
    <row r="5" spans="3:24">
      <c r="C5" s="3" t="s">
        <v>1</v>
      </c>
      <c r="D5" s="1" t="s">
        <v>571</v>
      </c>
    </row>
    <row r="6" spans="3:24">
      <c r="J6" s="5" t="s">
        <v>621</v>
      </c>
      <c r="K6" s="5" t="s">
        <v>621</v>
      </c>
      <c r="N6" s="5" t="s">
        <v>623</v>
      </c>
      <c r="O6" s="5" t="s">
        <v>623</v>
      </c>
      <c r="P6" s="5" t="s">
        <v>623</v>
      </c>
    </row>
    <row r="7" spans="3:24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5" t="s">
        <v>628</v>
      </c>
      <c r="Q7" s="1" t="s">
        <v>118</v>
      </c>
      <c r="R7" s="1" t="s">
        <v>86</v>
      </c>
      <c r="S7" s="1" t="s">
        <v>72</v>
      </c>
      <c r="T7" s="1" t="s">
        <v>56</v>
      </c>
      <c r="U7" s="1" t="s">
        <v>163</v>
      </c>
      <c r="V7" s="1" t="s">
        <v>16</v>
      </c>
      <c r="W7" s="1" t="s">
        <v>27</v>
      </c>
      <c r="X7" s="1" t="s">
        <v>24</v>
      </c>
    </row>
    <row r="9" spans="3:24">
      <c r="C9" s="1">
        <v>1</v>
      </c>
      <c r="D9" s="1">
        <v>9</v>
      </c>
      <c r="E9" t="s">
        <v>201</v>
      </c>
      <c r="F9" s="1" t="s">
        <v>15</v>
      </c>
      <c r="G9" s="1" t="s">
        <v>24</v>
      </c>
      <c r="H9" s="1">
        <v>35</v>
      </c>
      <c r="I9" s="1">
        <v>30.4</v>
      </c>
      <c r="J9" s="25">
        <f>(H9-32)/1.8</f>
        <v>1.6666666666666665</v>
      </c>
      <c r="K9" s="24">
        <f>I9/0.02953</f>
        <v>1029.4615645106671</v>
      </c>
      <c r="L9" s="1">
        <f>IF(F9 ="rain", 1,0)</f>
        <v>0</v>
      </c>
      <c r="M9" s="1">
        <f>IF(F9 ="snow", 1,0)</f>
        <v>0</v>
      </c>
      <c r="Q9" s="1">
        <f>IF($G9 ="N", 1,0)</f>
        <v>0</v>
      </c>
      <c r="R9" s="1">
        <f>IF($G9 ="NE", 1,0)</f>
        <v>0</v>
      </c>
      <c r="S9" s="1">
        <f>IF($G9 ="E", 1,0)</f>
        <v>0</v>
      </c>
      <c r="T9" s="1">
        <f>IF($G9 ="SE", 1,0)</f>
        <v>0</v>
      </c>
      <c r="U9" s="1">
        <f>IF($G9 ="S", 1,0)</f>
        <v>0</v>
      </c>
      <c r="V9" s="1">
        <f>IF($G9 ="SW", 1,0)</f>
        <v>0</v>
      </c>
      <c r="W9" s="1">
        <f>IF($G9 ="W", 1,0)</f>
        <v>0</v>
      </c>
      <c r="X9" s="1">
        <f>IF($G9 ="NW", 1,0)</f>
        <v>1</v>
      </c>
    </row>
    <row r="10" spans="3:24">
      <c r="D10" s="1">
        <v>2</v>
      </c>
      <c r="E10" t="s">
        <v>366</v>
      </c>
      <c r="F10" s="1" t="s">
        <v>15</v>
      </c>
      <c r="G10" s="1" t="s">
        <v>24</v>
      </c>
      <c r="H10" s="1">
        <v>39</v>
      </c>
      <c r="I10" s="1">
        <v>30.3</v>
      </c>
      <c r="J10" s="25">
        <f t="shared" ref="J10:J73" si="0">(H10-32)/1.8</f>
        <v>3.8888888888888888</v>
      </c>
      <c r="K10" s="24">
        <f t="shared" ref="K10:K73" si="1">I10/0.02953</f>
        <v>1026.0751777853031</v>
      </c>
      <c r="L10" s="1">
        <f t="shared" ref="L10:L73" si="2">IF(F10 ="rain", 1,0)</f>
        <v>0</v>
      </c>
      <c r="M10" s="1">
        <f t="shared" ref="M10:M73" si="3">IF(F10 ="snow", 1,0)</f>
        <v>0</v>
      </c>
      <c r="Q10" s="1">
        <f t="shared" ref="Q10:Q73" si="4">IF($G10 ="N", 1,0)</f>
        <v>0</v>
      </c>
      <c r="R10" s="1">
        <f t="shared" ref="R10:R73" si="5">IF($G10 ="NE", 1,0)</f>
        <v>0</v>
      </c>
      <c r="S10" s="1">
        <f t="shared" ref="S10:S73" si="6">IF($G10 ="E", 1,0)</f>
        <v>0</v>
      </c>
      <c r="T10" s="1">
        <f t="shared" ref="T10:T73" si="7">IF($G10 ="SE", 1,0)</f>
        <v>0</v>
      </c>
      <c r="U10" s="1">
        <f t="shared" ref="U10:U73" si="8">IF($G10 ="S", 1,0)</f>
        <v>0</v>
      </c>
      <c r="V10" s="1">
        <f t="shared" ref="V10:V73" si="9">IF($G10 ="SW", 1,0)</f>
        <v>0</v>
      </c>
      <c r="W10" s="1">
        <f t="shared" ref="W10:W73" si="10">IF($G10 ="W", 1,0)</f>
        <v>0</v>
      </c>
      <c r="X10" s="1">
        <f t="shared" ref="X10:X73" si="11">IF($G10 ="NW", 1,0)</f>
        <v>1</v>
      </c>
    </row>
    <row r="11" spans="3:24" s="33" customFormat="1">
      <c r="C11" s="32"/>
      <c r="D11" s="32">
        <v>11</v>
      </c>
      <c r="E11" s="33" t="s">
        <v>187</v>
      </c>
      <c r="F11" s="32" t="s">
        <v>15</v>
      </c>
      <c r="G11" s="32"/>
      <c r="H11" s="32">
        <v>38</v>
      </c>
      <c r="I11" s="32">
        <v>30.2</v>
      </c>
      <c r="J11" s="34">
        <f t="shared" si="0"/>
        <v>3.333333333333333</v>
      </c>
      <c r="K11" s="35">
        <f t="shared" si="1"/>
        <v>1022.688791059939</v>
      </c>
      <c r="L11" s="32">
        <f t="shared" si="2"/>
        <v>0</v>
      </c>
      <c r="M11" s="32">
        <f t="shared" si="3"/>
        <v>0</v>
      </c>
      <c r="N11" s="36"/>
      <c r="O11" s="36"/>
      <c r="P11" s="36"/>
      <c r="Q11" s="32">
        <f t="shared" si="4"/>
        <v>0</v>
      </c>
      <c r="R11" s="32">
        <f t="shared" si="5"/>
        <v>0</v>
      </c>
      <c r="S11" s="32">
        <f t="shared" si="6"/>
        <v>0</v>
      </c>
      <c r="T11" s="32">
        <f t="shared" si="7"/>
        <v>0</v>
      </c>
      <c r="U11" s="32">
        <f t="shared" si="8"/>
        <v>0</v>
      </c>
      <c r="V11" s="32">
        <f t="shared" si="9"/>
        <v>0</v>
      </c>
      <c r="W11" s="32">
        <f t="shared" si="10"/>
        <v>0</v>
      </c>
      <c r="X11" s="32">
        <f t="shared" si="11"/>
        <v>0</v>
      </c>
    </row>
    <row r="12" spans="3:24">
      <c r="C12" s="1">
        <v>2</v>
      </c>
      <c r="D12" s="1">
        <v>9</v>
      </c>
      <c r="E12" t="s">
        <v>14</v>
      </c>
      <c r="F12" s="1" t="s">
        <v>15</v>
      </c>
      <c r="G12" s="1" t="s">
        <v>24</v>
      </c>
      <c r="H12" s="1">
        <v>40</v>
      </c>
      <c r="I12" s="1">
        <v>30.2</v>
      </c>
      <c r="J12" s="25">
        <f t="shared" si="0"/>
        <v>4.4444444444444446</v>
      </c>
      <c r="K12" s="24">
        <f t="shared" si="1"/>
        <v>1022.688791059939</v>
      </c>
      <c r="L12" s="1">
        <f t="shared" si="2"/>
        <v>0</v>
      </c>
      <c r="M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1"/>
        <v>1</v>
      </c>
    </row>
    <row r="13" spans="3:24">
      <c r="D13" s="1">
        <v>2</v>
      </c>
      <c r="E13" t="s">
        <v>67</v>
      </c>
      <c r="F13" s="1" t="s">
        <v>15</v>
      </c>
      <c r="G13" s="1" t="s">
        <v>27</v>
      </c>
      <c r="H13" s="1">
        <v>44</v>
      </c>
      <c r="I13" s="1">
        <v>30.15</v>
      </c>
      <c r="J13" s="25">
        <f t="shared" si="0"/>
        <v>6.6666666666666661</v>
      </c>
      <c r="K13" s="24">
        <f t="shared" si="1"/>
        <v>1020.9955976972569</v>
      </c>
      <c r="L13" s="1">
        <f t="shared" si="2"/>
        <v>0</v>
      </c>
      <c r="M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0</v>
      </c>
      <c r="W13" s="1">
        <f t="shared" si="10"/>
        <v>1</v>
      </c>
      <c r="X13" s="1">
        <f t="shared" si="11"/>
        <v>0</v>
      </c>
    </row>
    <row r="14" spans="3:24" s="33" customFormat="1">
      <c r="C14" s="32"/>
      <c r="D14" s="32">
        <v>11</v>
      </c>
      <c r="E14" s="33" t="s">
        <v>572</v>
      </c>
      <c r="F14" s="32" t="s">
        <v>15</v>
      </c>
      <c r="G14" s="32"/>
      <c r="H14" s="32">
        <v>36</v>
      </c>
      <c r="I14" s="32">
        <v>30.2</v>
      </c>
      <c r="J14" s="34">
        <f t="shared" si="0"/>
        <v>2.2222222222222223</v>
      </c>
      <c r="K14" s="35">
        <f t="shared" si="1"/>
        <v>1022.688791059939</v>
      </c>
      <c r="L14" s="32">
        <f t="shared" si="2"/>
        <v>0</v>
      </c>
      <c r="M14" s="32">
        <f t="shared" si="3"/>
        <v>0</v>
      </c>
      <c r="N14" s="36"/>
      <c r="O14" s="36"/>
      <c r="P14" s="36"/>
      <c r="Q14" s="32">
        <f t="shared" si="4"/>
        <v>0</v>
      </c>
      <c r="R14" s="32">
        <f t="shared" si="5"/>
        <v>0</v>
      </c>
      <c r="S14" s="32">
        <f t="shared" si="6"/>
        <v>0</v>
      </c>
      <c r="T14" s="32">
        <f t="shared" si="7"/>
        <v>0</v>
      </c>
      <c r="U14" s="32">
        <f t="shared" si="8"/>
        <v>0</v>
      </c>
      <c r="V14" s="32">
        <f t="shared" si="9"/>
        <v>0</v>
      </c>
      <c r="W14" s="32">
        <f t="shared" si="10"/>
        <v>0</v>
      </c>
      <c r="X14" s="32">
        <f t="shared" si="11"/>
        <v>0</v>
      </c>
    </row>
    <row r="15" spans="3:24">
      <c r="C15" s="1">
        <v>3</v>
      </c>
      <c r="D15" s="1">
        <v>9</v>
      </c>
      <c r="E15" s="13" t="s">
        <v>573</v>
      </c>
      <c r="F15" s="1" t="s">
        <v>15</v>
      </c>
      <c r="G15" s="1" t="s">
        <v>27</v>
      </c>
      <c r="H15" s="1">
        <v>35</v>
      </c>
      <c r="I15" s="1">
        <v>30.2</v>
      </c>
      <c r="J15" s="25">
        <f t="shared" si="0"/>
        <v>1.6666666666666665</v>
      </c>
      <c r="K15" s="24">
        <f t="shared" si="1"/>
        <v>1022.688791059939</v>
      </c>
      <c r="L15" s="1">
        <f t="shared" si="2"/>
        <v>0</v>
      </c>
      <c r="M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0</v>
      </c>
      <c r="V15" s="1">
        <f t="shared" si="9"/>
        <v>0</v>
      </c>
      <c r="W15" s="1">
        <f t="shared" si="10"/>
        <v>1</v>
      </c>
      <c r="X15" s="1">
        <f t="shared" si="11"/>
        <v>0</v>
      </c>
    </row>
    <row r="16" spans="3:24">
      <c r="D16" s="9" t="s">
        <v>575</v>
      </c>
      <c r="E16" t="s">
        <v>574</v>
      </c>
      <c r="J16"/>
      <c r="K16"/>
      <c r="L16" s="1">
        <f t="shared" si="2"/>
        <v>0</v>
      </c>
      <c r="M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 t="shared" si="11"/>
        <v>0</v>
      </c>
    </row>
    <row r="17" spans="3:24" s="33" customFormat="1">
      <c r="C17" s="32"/>
      <c r="D17" s="32">
        <v>11</v>
      </c>
      <c r="E17" s="33" t="s">
        <v>267</v>
      </c>
      <c r="F17" s="32" t="s">
        <v>15</v>
      </c>
      <c r="G17" s="32"/>
      <c r="H17" s="32">
        <v>40</v>
      </c>
      <c r="I17" s="32">
        <v>30.2</v>
      </c>
      <c r="J17" s="34">
        <f t="shared" si="0"/>
        <v>4.4444444444444446</v>
      </c>
      <c r="K17" s="35">
        <f t="shared" si="1"/>
        <v>1022.688791059939</v>
      </c>
      <c r="L17" s="32">
        <f t="shared" si="2"/>
        <v>0</v>
      </c>
      <c r="M17" s="32">
        <f t="shared" si="3"/>
        <v>0</v>
      </c>
      <c r="N17" s="36"/>
      <c r="O17" s="36"/>
      <c r="P17" s="36"/>
      <c r="Q17" s="32">
        <f t="shared" si="4"/>
        <v>0</v>
      </c>
      <c r="R17" s="32">
        <f t="shared" si="5"/>
        <v>0</v>
      </c>
      <c r="S17" s="32">
        <f t="shared" si="6"/>
        <v>0</v>
      </c>
      <c r="T17" s="32">
        <f t="shared" si="7"/>
        <v>0</v>
      </c>
      <c r="U17" s="32">
        <f t="shared" si="8"/>
        <v>0</v>
      </c>
      <c r="V17" s="32">
        <f t="shared" si="9"/>
        <v>0</v>
      </c>
      <c r="W17" s="32">
        <f t="shared" si="10"/>
        <v>0</v>
      </c>
      <c r="X17" s="32">
        <f t="shared" si="11"/>
        <v>0</v>
      </c>
    </row>
    <row r="18" spans="3:24">
      <c r="C18" s="1">
        <v>4</v>
      </c>
      <c r="D18" s="1">
        <v>9</v>
      </c>
      <c r="E18" t="s">
        <v>576</v>
      </c>
      <c r="F18" s="1" t="s">
        <v>15</v>
      </c>
      <c r="G18" s="1" t="s">
        <v>16</v>
      </c>
      <c r="H18" s="1">
        <v>41</v>
      </c>
      <c r="I18" s="1">
        <v>30.2</v>
      </c>
      <c r="J18" s="25">
        <f t="shared" si="0"/>
        <v>5</v>
      </c>
      <c r="K18" s="24">
        <f t="shared" si="1"/>
        <v>1022.688791059939</v>
      </c>
      <c r="L18" s="1">
        <f t="shared" si="2"/>
        <v>0</v>
      </c>
      <c r="M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1</v>
      </c>
      <c r="W18" s="1">
        <f t="shared" si="10"/>
        <v>0</v>
      </c>
      <c r="X18" s="1">
        <f t="shared" si="11"/>
        <v>0</v>
      </c>
    </row>
    <row r="19" spans="3:24">
      <c r="D19" s="1">
        <v>2</v>
      </c>
      <c r="E19" t="s">
        <v>577</v>
      </c>
      <c r="F19" s="1" t="s">
        <v>15</v>
      </c>
      <c r="G19" s="1" t="s">
        <v>16</v>
      </c>
      <c r="H19" s="1">
        <v>41</v>
      </c>
      <c r="I19" s="1">
        <v>30.1</v>
      </c>
      <c r="J19" s="25">
        <f t="shared" si="0"/>
        <v>5</v>
      </c>
      <c r="K19" s="24">
        <f t="shared" si="1"/>
        <v>1019.302404334575</v>
      </c>
      <c r="L19" s="1">
        <f t="shared" si="2"/>
        <v>0</v>
      </c>
      <c r="M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1</v>
      </c>
      <c r="W19" s="1">
        <f t="shared" si="10"/>
        <v>0</v>
      </c>
      <c r="X19" s="1">
        <f t="shared" si="11"/>
        <v>0</v>
      </c>
    </row>
    <row r="20" spans="3:24" s="33" customFormat="1">
      <c r="C20" s="32"/>
      <c r="D20" s="32">
        <v>11</v>
      </c>
      <c r="E20" s="33" t="s">
        <v>267</v>
      </c>
      <c r="F20" s="32" t="s">
        <v>15</v>
      </c>
      <c r="G20" s="32"/>
      <c r="H20" s="32">
        <v>39</v>
      </c>
      <c r="I20" s="32">
        <v>30</v>
      </c>
      <c r="J20" s="34">
        <f t="shared" si="0"/>
        <v>3.8888888888888888</v>
      </c>
      <c r="K20" s="35">
        <f t="shared" si="1"/>
        <v>1015.9160176092109</v>
      </c>
      <c r="L20" s="32">
        <f t="shared" si="2"/>
        <v>0</v>
      </c>
      <c r="M20" s="32">
        <f t="shared" si="3"/>
        <v>0</v>
      </c>
      <c r="N20" s="36"/>
      <c r="O20" s="36"/>
      <c r="P20" s="36"/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2">
        <f t="shared" si="8"/>
        <v>0</v>
      </c>
      <c r="V20" s="32">
        <f t="shared" si="9"/>
        <v>0</v>
      </c>
      <c r="W20" s="32">
        <f t="shared" si="10"/>
        <v>0</v>
      </c>
      <c r="X20" s="32">
        <f t="shared" si="11"/>
        <v>0</v>
      </c>
    </row>
    <row r="21" spans="3:24">
      <c r="C21" s="1">
        <v>5</v>
      </c>
      <c r="D21" s="1">
        <v>9</v>
      </c>
      <c r="E21" t="s">
        <v>284</v>
      </c>
      <c r="F21" s="1" t="s">
        <v>15</v>
      </c>
      <c r="G21" s="1" t="s">
        <v>163</v>
      </c>
      <c r="H21" s="1">
        <v>40</v>
      </c>
      <c r="I21" s="1">
        <v>29.8</v>
      </c>
      <c r="J21" s="25">
        <f t="shared" si="0"/>
        <v>4.4444444444444446</v>
      </c>
      <c r="K21" s="24">
        <f t="shared" si="1"/>
        <v>1009.1432441584828</v>
      </c>
      <c r="L21" s="1">
        <f t="shared" si="2"/>
        <v>0</v>
      </c>
      <c r="M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1</v>
      </c>
      <c r="V21" s="1">
        <f t="shared" si="9"/>
        <v>0</v>
      </c>
      <c r="W21" s="1">
        <f t="shared" si="10"/>
        <v>0</v>
      </c>
      <c r="X21" s="1">
        <f t="shared" si="11"/>
        <v>0</v>
      </c>
    </row>
    <row r="22" spans="3:24">
      <c r="D22" s="1">
        <v>2</v>
      </c>
      <c r="E22" t="s">
        <v>578</v>
      </c>
      <c r="F22" s="1" t="s">
        <v>15</v>
      </c>
      <c r="G22" s="1" t="s">
        <v>16</v>
      </c>
      <c r="H22" s="1">
        <v>40</v>
      </c>
      <c r="I22" s="1">
        <v>29.5</v>
      </c>
      <c r="J22" s="25">
        <f t="shared" si="0"/>
        <v>4.4444444444444446</v>
      </c>
      <c r="K22" s="24">
        <f t="shared" si="1"/>
        <v>998.98408398239076</v>
      </c>
      <c r="L22" s="1">
        <f t="shared" si="2"/>
        <v>0</v>
      </c>
      <c r="M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1</v>
      </c>
      <c r="W22" s="1">
        <f t="shared" si="10"/>
        <v>0</v>
      </c>
      <c r="X22" s="1">
        <f t="shared" si="11"/>
        <v>0</v>
      </c>
    </row>
    <row r="23" spans="3:24" s="33" customFormat="1">
      <c r="C23" s="32"/>
      <c r="D23" s="32">
        <v>11</v>
      </c>
      <c r="E23" s="33" t="s">
        <v>60</v>
      </c>
      <c r="F23" s="32" t="s">
        <v>12</v>
      </c>
      <c r="G23" s="32" t="s">
        <v>16</v>
      </c>
      <c r="H23" s="32">
        <v>40</v>
      </c>
      <c r="I23" s="32">
        <v>29.1</v>
      </c>
      <c r="J23" s="34">
        <f t="shared" si="0"/>
        <v>4.4444444444444446</v>
      </c>
      <c r="K23" s="35">
        <f t="shared" si="1"/>
        <v>985.43853708093468</v>
      </c>
      <c r="L23" s="32">
        <f t="shared" si="2"/>
        <v>1</v>
      </c>
      <c r="M23" s="32">
        <f t="shared" si="3"/>
        <v>0</v>
      </c>
      <c r="N23" s="36">
        <v>1</v>
      </c>
      <c r="O23" s="36"/>
      <c r="P23" s="36"/>
      <c r="Q23" s="32">
        <f t="shared" si="4"/>
        <v>0</v>
      </c>
      <c r="R23" s="32">
        <f t="shared" si="5"/>
        <v>0</v>
      </c>
      <c r="S23" s="32">
        <f t="shared" si="6"/>
        <v>0</v>
      </c>
      <c r="T23" s="32">
        <f t="shared" si="7"/>
        <v>0</v>
      </c>
      <c r="U23" s="32">
        <f t="shared" si="8"/>
        <v>0</v>
      </c>
      <c r="V23" s="32">
        <f t="shared" si="9"/>
        <v>1</v>
      </c>
      <c r="W23" s="32">
        <f t="shared" si="10"/>
        <v>0</v>
      </c>
      <c r="X23" s="32">
        <f t="shared" si="11"/>
        <v>0</v>
      </c>
    </row>
    <row r="24" spans="3:24">
      <c r="C24" s="1">
        <v>6</v>
      </c>
      <c r="D24" s="1">
        <v>9</v>
      </c>
      <c r="E24" t="s">
        <v>139</v>
      </c>
      <c r="F24" s="1" t="s">
        <v>15</v>
      </c>
      <c r="G24" s="1" t="s">
        <v>24</v>
      </c>
      <c r="H24" s="1">
        <v>40</v>
      </c>
      <c r="I24" s="1">
        <v>29.1</v>
      </c>
      <c r="J24" s="25">
        <f t="shared" si="0"/>
        <v>4.4444444444444446</v>
      </c>
      <c r="K24" s="24">
        <f t="shared" si="1"/>
        <v>985.43853708093468</v>
      </c>
      <c r="L24" s="1">
        <f t="shared" si="2"/>
        <v>0</v>
      </c>
      <c r="M24" s="1">
        <f t="shared" si="3"/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si="11"/>
        <v>1</v>
      </c>
    </row>
    <row r="25" spans="3:24">
      <c r="D25" s="1">
        <v>2</v>
      </c>
      <c r="E25" t="s">
        <v>579</v>
      </c>
      <c r="F25" s="1" t="s">
        <v>15</v>
      </c>
      <c r="G25" s="1" t="s">
        <v>24</v>
      </c>
      <c r="H25" s="1">
        <v>41</v>
      </c>
      <c r="I25" s="1">
        <v>29.1</v>
      </c>
      <c r="J25" s="25">
        <f t="shared" si="0"/>
        <v>5</v>
      </c>
      <c r="K25" s="24">
        <f t="shared" si="1"/>
        <v>985.43853708093468</v>
      </c>
      <c r="L25" s="1">
        <f t="shared" si="2"/>
        <v>0</v>
      </c>
      <c r="M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si="11"/>
        <v>1</v>
      </c>
    </row>
    <row r="26" spans="3:24" s="33" customFormat="1">
      <c r="C26" s="32"/>
      <c r="D26" s="38">
        <v>12</v>
      </c>
      <c r="E26" s="33" t="s">
        <v>225</v>
      </c>
      <c r="F26" s="32" t="s">
        <v>12</v>
      </c>
      <c r="G26" s="32" t="s">
        <v>56</v>
      </c>
      <c r="H26" s="32">
        <v>37</v>
      </c>
      <c r="I26" s="32">
        <v>29.15</v>
      </c>
      <c r="J26" s="34">
        <f t="shared" si="0"/>
        <v>2.7777777777777777</v>
      </c>
      <c r="K26" s="35">
        <f t="shared" si="1"/>
        <v>987.13173044361656</v>
      </c>
      <c r="L26" s="32">
        <f t="shared" si="2"/>
        <v>1</v>
      </c>
      <c r="M26" s="32">
        <f t="shared" si="3"/>
        <v>0</v>
      </c>
      <c r="N26" s="36">
        <v>1</v>
      </c>
      <c r="O26" s="36"/>
      <c r="P26" s="36"/>
      <c r="Q26" s="32">
        <f t="shared" si="4"/>
        <v>0</v>
      </c>
      <c r="R26" s="32">
        <f t="shared" si="5"/>
        <v>0</v>
      </c>
      <c r="S26" s="32">
        <f t="shared" si="6"/>
        <v>0</v>
      </c>
      <c r="T26" s="32">
        <f t="shared" si="7"/>
        <v>1</v>
      </c>
      <c r="U26" s="32">
        <f t="shared" si="8"/>
        <v>0</v>
      </c>
      <c r="V26" s="32">
        <f t="shared" si="9"/>
        <v>0</v>
      </c>
      <c r="W26" s="32">
        <f t="shared" si="10"/>
        <v>0</v>
      </c>
      <c r="X26" s="32">
        <f t="shared" si="11"/>
        <v>0</v>
      </c>
    </row>
    <row r="27" spans="3:24">
      <c r="C27" s="1">
        <v>7</v>
      </c>
      <c r="D27" s="1">
        <v>9</v>
      </c>
      <c r="E27" t="s">
        <v>580</v>
      </c>
      <c r="F27" s="1" t="s">
        <v>15</v>
      </c>
      <c r="G27" s="1" t="s">
        <v>24</v>
      </c>
      <c r="H27" s="1">
        <v>37</v>
      </c>
      <c r="I27" s="1">
        <v>29.2</v>
      </c>
      <c r="J27" s="25">
        <f t="shared" si="0"/>
        <v>2.7777777777777777</v>
      </c>
      <c r="K27" s="24">
        <f t="shared" si="1"/>
        <v>988.82492380629867</v>
      </c>
      <c r="L27" s="1">
        <f t="shared" si="2"/>
        <v>0</v>
      </c>
      <c r="M27" s="1">
        <f t="shared" si="3"/>
        <v>0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si="11"/>
        <v>1</v>
      </c>
    </row>
    <row r="28" spans="3:24">
      <c r="D28" s="1">
        <v>2</v>
      </c>
      <c r="E28" t="s">
        <v>581</v>
      </c>
      <c r="F28" s="1" t="s">
        <v>15</v>
      </c>
      <c r="G28" s="1" t="s">
        <v>27</v>
      </c>
      <c r="H28" s="1">
        <v>37</v>
      </c>
      <c r="I28" s="1">
        <v>29.2</v>
      </c>
      <c r="J28" s="25">
        <f t="shared" si="0"/>
        <v>2.7777777777777777</v>
      </c>
      <c r="K28" s="24">
        <f t="shared" si="1"/>
        <v>988.82492380629867</v>
      </c>
      <c r="L28" s="1">
        <f t="shared" si="2"/>
        <v>0</v>
      </c>
      <c r="M28" s="1">
        <f t="shared" si="3"/>
        <v>0</v>
      </c>
      <c r="Q28" s="1">
        <f t="shared" si="4"/>
        <v>0</v>
      </c>
      <c r="R28" s="1">
        <f t="shared" si="5"/>
        <v>0</v>
      </c>
      <c r="S28" s="1">
        <f t="shared" si="6"/>
        <v>0</v>
      </c>
      <c r="T28" s="1">
        <f t="shared" si="7"/>
        <v>0</v>
      </c>
      <c r="U28" s="1">
        <f t="shared" si="8"/>
        <v>0</v>
      </c>
      <c r="V28" s="1">
        <f t="shared" si="9"/>
        <v>0</v>
      </c>
      <c r="W28" s="1">
        <f t="shared" si="10"/>
        <v>1</v>
      </c>
      <c r="X28" s="1">
        <f t="shared" si="11"/>
        <v>0</v>
      </c>
    </row>
    <row r="29" spans="3:24" s="33" customFormat="1">
      <c r="C29" s="32"/>
      <c r="D29" s="32">
        <v>11</v>
      </c>
      <c r="E29" s="42" t="s">
        <v>582</v>
      </c>
      <c r="F29" s="32" t="s">
        <v>15</v>
      </c>
      <c r="G29" s="32"/>
      <c r="H29" s="32">
        <v>33</v>
      </c>
      <c r="I29" s="32">
        <v>29.25</v>
      </c>
      <c r="J29" s="34">
        <f t="shared" si="0"/>
        <v>0.55555555555555558</v>
      </c>
      <c r="K29" s="35">
        <f t="shared" si="1"/>
        <v>990.51811716898067</v>
      </c>
      <c r="L29" s="32">
        <f t="shared" si="2"/>
        <v>0</v>
      </c>
      <c r="M29" s="32">
        <f t="shared" si="3"/>
        <v>0</v>
      </c>
      <c r="N29" s="36"/>
      <c r="O29" s="36"/>
      <c r="P29" s="36"/>
      <c r="Q29" s="32">
        <f t="shared" si="4"/>
        <v>0</v>
      </c>
      <c r="R29" s="32">
        <f t="shared" si="5"/>
        <v>0</v>
      </c>
      <c r="S29" s="32">
        <f t="shared" si="6"/>
        <v>0</v>
      </c>
      <c r="T29" s="32">
        <f t="shared" si="7"/>
        <v>0</v>
      </c>
      <c r="U29" s="32">
        <f t="shared" si="8"/>
        <v>0</v>
      </c>
      <c r="V29" s="32">
        <f t="shared" si="9"/>
        <v>0</v>
      </c>
      <c r="W29" s="32">
        <f t="shared" si="10"/>
        <v>0</v>
      </c>
      <c r="X29" s="32">
        <f t="shared" si="11"/>
        <v>0</v>
      </c>
    </row>
    <row r="30" spans="3:24">
      <c r="C30" s="1">
        <v>8</v>
      </c>
      <c r="D30" s="1">
        <v>9</v>
      </c>
      <c r="E30" s="13" t="s">
        <v>583</v>
      </c>
      <c r="F30" s="1" t="s">
        <v>15</v>
      </c>
      <c r="G30" s="1" t="s">
        <v>27</v>
      </c>
      <c r="H30" s="1">
        <v>33</v>
      </c>
      <c r="I30" s="1">
        <v>29.3</v>
      </c>
      <c r="J30" s="25">
        <f t="shared" si="0"/>
        <v>0.55555555555555558</v>
      </c>
      <c r="K30" s="24">
        <f t="shared" si="1"/>
        <v>992.21131053166266</v>
      </c>
      <c r="L30" s="1">
        <f t="shared" si="2"/>
        <v>0</v>
      </c>
      <c r="M30" s="5">
        <v>1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0</v>
      </c>
      <c r="W30" s="1">
        <f t="shared" si="10"/>
        <v>1</v>
      </c>
      <c r="X30" s="1">
        <f t="shared" si="11"/>
        <v>0</v>
      </c>
    </row>
    <row r="31" spans="3:24">
      <c r="D31" s="1">
        <v>2</v>
      </c>
      <c r="E31" t="s">
        <v>584</v>
      </c>
      <c r="F31" s="1" t="s">
        <v>15</v>
      </c>
      <c r="G31" s="1" t="s">
        <v>27</v>
      </c>
      <c r="H31" s="1">
        <v>36</v>
      </c>
      <c r="I31" s="1">
        <v>29.35</v>
      </c>
      <c r="J31" s="25">
        <f t="shared" si="0"/>
        <v>2.2222222222222223</v>
      </c>
      <c r="K31" s="24">
        <f t="shared" si="1"/>
        <v>993.90450389434477</v>
      </c>
      <c r="L31" s="1">
        <f t="shared" si="2"/>
        <v>0</v>
      </c>
      <c r="M31" s="1">
        <f t="shared" si="3"/>
        <v>0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</v>
      </c>
      <c r="U31" s="1">
        <f t="shared" si="8"/>
        <v>0</v>
      </c>
      <c r="V31" s="1">
        <f t="shared" si="9"/>
        <v>0</v>
      </c>
      <c r="W31" s="1">
        <f t="shared" si="10"/>
        <v>1</v>
      </c>
      <c r="X31" s="1">
        <f t="shared" si="11"/>
        <v>0</v>
      </c>
    </row>
    <row r="32" spans="3:24" s="33" customFormat="1">
      <c r="C32" s="32"/>
      <c r="D32" s="32">
        <v>11</v>
      </c>
      <c r="E32" s="33" t="s">
        <v>585</v>
      </c>
      <c r="F32" s="32" t="s">
        <v>15</v>
      </c>
      <c r="G32" s="32"/>
      <c r="H32" s="32">
        <v>35</v>
      </c>
      <c r="I32" s="32">
        <v>29.4</v>
      </c>
      <c r="J32" s="34">
        <f t="shared" si="0"/>
        <v>1.6666666666666665</v>
      </c>
      <c r="K32" s="35">
        <f t="shared" si="1"/>
        <v>995.59769725702665</v>
      </c>
      <c r="L32" s="32">
        <f t="shared" si="2"/>
        <v>0</v>
      </c>
      <c r="M32" s="32">
        <f t="shared" si="3"/>
        <v>0</v>
      </c>
      <c r="N32" s="36"/>
      <c r="O32" s="36">
        <v>1</v>
      </c>
      <c r="P32" s="36"/>
      <c r="Q32" s="32">
        <f t="shared" si="4"/>
        <v>0</v>
      </c>
      <c r="R32" s="32">
        <f t="shared" si="5"/>
        <v>0</v>
      </c>
      <c r="S32" s="32">
        <f t="shared" si="6"/>
        <v>0</v>
      </c>
      <c r="T32" s="32">
        <f t="shared" si="7"/>
        <v>0</v>
      </c>
      <c r="U32" s="32">
        <f t="shared" si="8"/>
        <v>0</v>
      </c>
      <c r="V32" s="32">
        <f t="shared" si="9"/>
        <v>0</v>
      </c>
      <c r="W32" s="32">
        <f t="shared" si="10"/>
        <v>0</v>
      </c>
      <c r="X32" s="32">
        <f t="shared" si="11"/>
        <v>0</v>
      </c>
    </row>
    <row r="33" spans="3:24">
      <c r="C33" s="1">
        <v>9</v>
      </c>
      <c r="D33" s="1">
        <v>9</v>
      </c>
      <c r="E33" t="s">
        <v>586</v>
      </c>
      <c r="F33" s="1" t="s">
        <v>15</v>
      </c>
      <c r="G33" s="1" t="s">
        <v>16</v>
      </c>
      <c r="H33" s="1">
        <v>31</v>
      </c>
      <c r="I33" s="1">
        <v>29.4</v>
      </c>
      <c r="J33" s="48">
        <f t="shared" si="0"/>
        <v>-0.55555555555555558</v>
      </c>
      <c r="K33" s="24">
        <f t="shared" si="1"/>
        <v>995.59769725702665</v>
      </c>
      <c r="L33" s="1">
        <f t="shared" si="2"/>
        <v>0</v>
      </c>
      <c r="M33" s="1">
        <f t="shared" si="3"/>
        <v>0</v>
      </c>
      <c r="Q33" s="1">
        <f t="shared" si="4"/>
        <v>0</v>
      </c>
      <c r="R33" s="1">
        <f t="shared" si="5"/>
        <v>0</v>
      </c>
      <c r="S33" s="1">
        <f t="shared" si="6"/>
        <v>0</v>
      </c>
      <c r="T33" s="1">
        <f t="shared" si="7"/>
        <v>0</v>
      </c>
      <c r="U33" s="1">
        <f t="shared" si="8"/>
        <v>0</v>
      </c>
      <c r="V33" s="1">
        <f t="shared" si="9"/>
        <v>1</v>
      </c>
      <c r="W33" s="1">
        <f t="shared" si="10"/>
        <v>0</v>
      </c>
      <c r="X33" s="1">
        <f t="shared" si="11"/>
        <v>0</v>
      </c>
    </row>
    <row r="34" spans="3:24">
      <c r="D34" s="1">
        <v>2</v>
      </c>
      <c r="E34" t="s">
        <v>284</v>
      </c>
      <c r="F34" s="1" t="s">
        <v>15</v>
      </c>
      <c r="G34" s="1" t="s">
        <v>16</v>
      </c>
      <c r="H34" s="1">
        <v>36</v>
      </c>
      <c r="I34" s="1">
        <v>29.25</v>
      </c>
      <c r="J34" s="25">
        <f t="shared" si="0"/>
        <v>2.2222222222222223</v>
      </c>
      <c r="K34" s="24">
        <f t="shared" si="1"/>
        <v>990.51811716898067</v>
      </c>
      <c r="L34" s="1">
        <f t="shared" si="2"/>
        <v>0</v>
      </c>
      <c r="M34" s="1">
        <f t="shared" si="3"/>
        <v>0</v>
      </c>
      <c r="Q34" s="1">
        <f t="shared" si="4"/>
        <v>0</v>
      </c>
      <c r="R34" s="1">
        <f t="shared" si="5"/>
        <v>0</v>
      </c>
      <c r="S34" s="1">
        <f t="shared" si="6"/>
        <v>0</v>
      </c>
      <c r="T34" s="1">
        <f t="shared" si="7"/>
        <v>0</v>
      </c>
      <c r="U34" s="1">
        <f t="shared" si="8"/>
        <v>0</v>
      </c>
      <c r="V34" s="1">
        <f t="shared" si="9"/>
        <v>1</v>
      </c>
      <c r="W34" s="1">
        <f t="shared" si="10"/>
        <v>0</v>
      </c>
      <c r="X34" s="1">
        <f t="shared" si="11"/>
        <v>0</v>
      </c>
    </row>
    <row r="35" spans="3:24" s="33" customFormat="1">
      <c r="C35" s="32"/>
      <c r="D35" s="32">
        <v>11</v>
      </c>
      <c r="E35" s="46" t="s">
        <v>587</v>
      </c>
      <c r="F35" s="32" t="s">
        <v>15</v>
      </c>
      <c r="G35" s="32" t="s">
        <v>16</v>
      </c>
      <c r="H35" s="32">
        <v>38</v>
      </c>
      <c r="I35" s="32">
        <v>29.3</v>
      </c>
      <c r="J35" s="34">
        <f t="shared" si="0"/>
        <v>3.333333333333333</v>
      </c>
      <c r="K35" s="35">
        <f t="shared" si="1"/>
        <v>992.21131053166266</v>
      </c>
      <c r="L35" s="36">
        <v>1</v>
      </c>
      <c r="M35" s="32">
        <f t="shared" si="3"/>
        <v>0</v>
      </c>
      <c r="N35" s="36">
        <v>1</v>
      </c>
      <c r="O35" s="36"/>
      <c r="P35" s="36">
        <v>1</v>
      </c>
      <c r="Q35" s="32">
        <f t="shared" si="4"/>
        <v>0</v>
      </c>
      <c r="R35" s="32">
        <f t="shared" si="5"/>
        <v>0</v>
      </c>
      <c r="S35" s="32">
        <f t="shared" si="6"/>
        <v>0</v>
      </c>
      <c r="T35" s="32">
        <f t="shared" si="7"/>
        <v>0</v>
      </c>
      <c r="U35" s="32">
        <f t="shared" si="8"/>
        <v>0</v>
      </c>
      <c r="V35" s="32">
        <f t="shared" si="9"/>
        <v>1</v>
      </c>
      <c r="W35" s="32">
        <f t="shared" si="10"/>
        <v>0</v>
      </c>
      <c r="X35" s="32">
        <f t="shared" si="11"/>
        <v>0</v>
      </c>
    </row>
    <row r="36" spans="3:24">
      <c r="C36" s="1">
        <v>10</v>
      </c>
      <c r="D36" s="1">
        <v>9</v>
      </c>
      <c r="E36" s="13" t="s">
        <v>651</v>
      </c>
      <c r="F36" s="1" t="s">
        <v>15</v>
      </c>
      <c r="G36" s="1" t="s">
        <v>27</v>
      </c>
      <c r="H36" s="1">
        <v>34</v>
      </c>
      <c r="I36" s="1">
        <v>29.35</v>
      </c>
      <c r="J36" s="25">
        <f t="shared" si="0"/>
        <v>1.1111111111111112</v>
      </c>
      <c r="K36" s="24">
        <f t="shared" si="1"/>
        <v>993.90450389434477</v>
      </c>
      <c r="L36" s="1">
        <f t="shared" si="2"/>
        <v>0</v>
      </c>
      <c r="M36" s="1">
        <f t="shared" si="3"/>
        <v>0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0</v>
      </c>
      <c r="U36" s="1">
        <f t="shared" si="8"/>
        <v>0</v>
      </c>
      <c r="V36" s="1">
        <f t="shared" si="9"/>
        <v>0</v>
      </c>
      <c r="W36" s="1">
        <f t="shared" si="10"/>
        <v>1</v>
      </c>
      <c r="X36" s="1">
        <f t="shared" si="11"/>
        <v>0</v>
      </c>
    </row>
    <row r="37" spans="3:24">
      <c r="D37" s="1">
        <v>2</v>
      </c>
      <c r="E37" t="s">
        <v>213</v>
      </c>
      <c r="F37" s="1" t="s">
        <v>15</v>
      </c>
      <c r="G37" s="1" t="s">
        <v>24</v>
      </c>
      <c r="H37" s="1">
        <v>39</v>
      </c>
      <c r="I37" s="1">
        <v>29.15</v>
      </c>
      <c r="J37" s="25">
        <f t="shared" si="0"/>
        <v>3.8888888888888888</v>
      </c>
      <c r="K37" s="24">
        <f t="shared" si="1"/>
        <v>987.13173044361656</v>
      </c>
      <c r="L37" s="1">
        <f t="shared" si="2"/>
        <v>0</v>
      </c>
      <c r="M37" s="1">
        <f t="shared" si="3"/>
        <v>0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1">
        <f t="shared" si="8"/>
        <v>0</v>
      </c>
      <c r="V37" s="1">
        <f t="shared" si="9"/>
        <v>0</v>
      </c>
      <c r="W37" s="1">
        <f t="shared" si="10"/>
        <v>0</v>
      </c>
      <c r="X37" s="1">
        <f t="shared" si="11"/>
        <v>1</v>
      </c>
    </row>
    <row r="38" spans="3:24" s="33" customFormat="1">
      <c r="C38" s="32"/>
      <c r="D38" s="32">
        <v>11</v>
      </c>
      <c r="E38" s="42" t="s">
        <v>588</v>
      </c>
      <c r="F38" s="32" t="s">
        <v>15</v>
      </c>
      <c r="G38" s="32"/>
      <c r="H38" s="32">
        <v>39</v>
      </c>
      <c r="I38" s="38">
        <v>28.8</v>
      </c>
      <c r="J38" s="34">
        <f t="shared" si="0"/>
        <v>3.8888888888888888</v>
      </c>
      <c r="K38" s="35">
        <f t="shared" si="1"/>
        <v>975.27937690484248</v>
      </c>
      <c r="L38" s="32">
        <f t="shared" si="2"/>
        <v>0</v>
      </c>
      <c r="M38" s="36">
        <v>1</v>
      </c>
      <c r="N38" s="36"/>
      <c r="O38" s="36">
        <v>1</v>
      </c>
      <c r="P38" s="36"/>
      <c r="Q38" s="32">
        <f t="shared" si="4"/>
        <v>0</v>
      </c>
      <c r="R38" s="32">
        <f t="shared" si="5"/>
        <v>0</v>
      </c>
      <c r="S38" s="32">
        <f t="shared" si="6"/>
        <v>0</v>
      </c>
      <c r="T38" s="32">
        <f t="shared" si="7"/>
        <v>0</v>
      </c>
      <c r="U38" s="32">
        <f t="shared" si="8"/>
        <v>0</v>
      </c>
      <c r="V38" s="32">
        <f t="shared" si="9"/>
        <v>0</v>
      </c>
      <c r="W38" s="32">
        <f t="shared" si="10"/>
        <v>0</v>
      </c>
      <c r="X38" s="32">
        <f t="shared" si="11"/>
        <v>0</v>
      </c>
    </row>
    <row r="39" spans="3:24">
      <c r="C39" s="1">
        <v>11</v>
      </c>
      <c r="D39" s="1">
        <v>9</v>
      </c>
      <c r="E39" t="s">
        <v>589</v>
      </c>
      <c r="F39" s="1" t="s">
        <v>13</v>
      </c>
      <c r="G39" s="1" t="s">
        <v>27</v>
      </c>
      <c r="H39" s="1">
        <v>33</v>
      </c>
      <c r="I39" s="9">
        <v>28.8</v>
      </c>
      <c r="J39" s="25">
        <f t="shared" si="0"/>
        <v>0.55555555555555558</v>
      </c>
      <c r="K39" s="24">
        <f t="shared" si="1"/>
        <v>975.27937690484248</v>
      </c>
      <c r="L39" s="1">
        <f t="shared" si="2"/>
        <v>0</v>
      </c>
      <c r="M39" s="1">
        <f t="shared" si="3"/>
        <v>1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0</v>
      </c>
      <c r="U39" s="1">
        <f t="shared" si="8"/>
        <v>0</v>
      </c>
      <c r="V39" s="1">
        <f t="shared" si="9"/>
        <v>0</v>
      </c>
      <c r="W39" s="1">
        <f t="shared" si="10"/>
        <v>1</v>
      </c>
      <c r="X39" s="1">
        <f t="shared" si="11"/>
        <v>0</v>
      </c>
    </row>
    <row r="40" spans="3:24">
      <c r="D40" s="1">
        <v>2</v>
      </c>
      <c r="E40" s="13" t="s">
        <v>590</v>
      </c>
      <c r="F40" s="1" t="s">
        <v>15</v>
      </c>
      <c r="G40" s="1" t="s">
        <v>27</v>
      </c>
      <c r="H40" s="1">
        <v>36</v>
      </c>
      <c r="I40" s="1">
        <v>28.85</v>
      </c>
      <c r="J40" s="25">
        <f t="shared" si="0"/>
        <v>2.2222222222222223</v>
      </c>
      <c r="K40" s="24">
        <f t="shared" si="1"/>
        <v>976.97257026752459</v>
      </c>
      <c r="L40" s="1">
        <f t="shared" si="2"/>
        <v>0</v>
      </c>
      <c r="M40" s="5">
        <v>1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0</v>
      </c>
      <c r="U40" s="1">
        <f t="shared" si="8"/>
        <v>0</v>
      </c>
      <c r="V40" s="1">
        <f t="shared" si="9"/>
        <v>0</v>
      </c>
      <c r="W40" s="1">
        <f t="shared" si="10"/>
        <v>1</v>
      </c>
      <c r="X40" s="1">
        <f t="shared" si="11"/>
        <v>0</v>
      </c>
    </row>
    <row r="41" spans="3:24" s="33" customFormat="1">
      <c r="C41" s="32"/>
      <c r="D41" s="32">
        <v>11</v>
      </c>
      <c r="E41" s="33" t="s">
        <v>514</v>
      </c>
      <c r="F41" s="32" t="s">
        <v>15</v>
      </c>
      <c r="G41" s="32"/>
      <c r="H41" s="32">
        <v>34</v>
      </c>
      <c r="I41" s="32">
        <v>29</v>
      </c>
      <c r="J41" s="34">
        <f t="shared" si="0"/>
        <v>1.1111111111111112</v>
      </c>
      <c r="K41" s="35">
        <f t="shared" si="1"/>
        <v>982.05215035557057</v>
      </c>
      <c r="L41" s="32">
        <f t="shared" si="2"/>
        <v>0</v>
      </c>
      <c r="M41" s="32">
        <f t="shared" si="3"/>
        <v>0</v>
      </c>
      <c r="N41" s="36"/>
      <c r="O41" s="36">
        <v>1</v>
      </c>
      <c r="P41" s="36"/>
      <c r="Q41" s="32">
        <f t="shared" si="4"/>
        <v>0</v>
      </c>
      <c r="R41" s="32">
        <f t="shared" si="5"/>
        <v>0</v>
      </c>
      <c r="S41" s="32">
        <f t="shared" si="6"/>
        <v>0</v>
      </c>
      <c r="T41" s="32">
        <f t="shared" si="7"/>
        <v>0</v>
      </c>
      <c r="U41" s="32">
        <f t="shared" si="8"/>
        <v>0</v>
      </c>
      <c r="V41" s="32">
        <f t="shared" si="9"/>
        <v>0</v>
      </c>
      <c r="W41" s="32">
        <f t="shared" si="10"/>
        <v>0</v>
      </c>
      <c r="X41" s="32">
        <f t="shared" si="11"/>
        <v>0</v>
      </c>
    </row>
    <row r="42" spans="3:24">
      <c r="C42" s="1">
        <v>12</v>
      </c>
      <c r="D42" s="1">
        <v>9</v>
      </c>
      <c r="E42" s="13" t="s">
        <v>95</v>
      </c>
      <c r="F42" s="1" t="s">
        <v>15</v>
      </c>
      <c r="G42" s="1" t="s">
        <v>16</v>
      </c>
      <c r="H42" s="1">
        <v>32</v>
      </c>
      <c r="I42" s="1">
        <v>29.2</v>
      </c>
      <c r="J42" s="25">
        <f t="shared" si="0"/>
        <v>0</v>
      </c>
      <c r="K42" s="24">
        <f t="shared" si="1"/>
        <v>988.82492380629867</v>
      </c>
      <c r="L42" s="1">
        <f t="shared" si="2"/>
        <v>0</v>
      </c>
      <c r="M42" s="1">
        <f t="shared" si="3"/>
        <v>0</v>
      </c>
      <c r="Q42" s="1">
        <f t="shared" si="4"/>
        <v>0</v>
      </c>
      <c r="R42" s="1">
        <f t="shared" si="5"/>
        <v>0</v>
      </c>
      <c r="S42" s="1">
        <f t="shared" si="6"/>
        <v>0</v>
      </c>
      <c r="T42" s="1">
        <f t="shared" si="7"/>
        <v>0</v>
      </c>
      <c r="U42" s="1">
        <f t="shared" si="8"/>
        <v>0</v>
      </c>
      <c r="V42" s="1">
        <f t="shared" si="9"/>
        <v>1</v>
      </c>
      <c r="W42" s="1">
        <f t="shared" si="10"/>
        <v>0</v>
      </c>
      <c r="X42" s="1">
        <f t="shared" si="11"/>
        <v>0</v>
      </c>
    </row>
    <row r="43" spans="3:24">
      <c r="D43" s="1">
        <v>2</v>
      </c>
      <c r="E43" t="s">
        <v>591</v>
      </c>
      <c r="F43" s="1" t="s">
        <v>15</v>
      </c>
      <c r="G43" s="1" t="s">
        <v>56</v>
      </c>
      <c r="H43" s="1">
        <v>34</v>
      </c>
      <c r="I43" s="1">
        <v>29</v>
      </c>
      <c r="J43" s="25">
        <f t="shared" si="0"/>
        <v>1.1111111111111112</v>
      </c>
      <c r="K43" s="24">
        <f t="shared" si="1"/>
        <v>982.05215035557057</v>
      </c>
      <c r="L43" s="1">
        <f t="shared" si="2"/>
        <v>0</v>
      </c>
      <c r="M43" s="1">
        <f t="shared" si="3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1</v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0</v>
      </c>
    </row>
    <row r="44" spans="3:24" s="33" customFormat="1">
      <c r="C44" s="32"/>
      <c r="D44" s="32">
        <v>11</v>
      </c>
      <c r="E44" s="42" t="s">
        <v>592</v>
      </c>
      <c r="F44" s="32" t="s">
        <v>15</v>
      </c>
      <c r="G44" s="32"/>
      <c r="H44" s="32">
        <v>36</v>
      </c>
      <c r="I44" s="38">
        <v>28.8</v>
      </c>
      <c r="J44" s="34">
        <f t="shared" si="0"/>
        <v>2.2222222222222223</v>
      </c>
      <c r="K44" s="35">
        <f t="shared" si="1"/>
        <v>975.27937690484248</v>
      </c>
      <c r="L44" s="32">
        <f t="shared" si="2"/>
        <v>0</v>
      </c>
      <c r="M44" s="36">
        <v>1</v>
      </c>
      <c r="N44" s="36"/>
      <c r="O44" s="36">
        <v>1</v>
      </c>
      <c r="P44" s="36"/>
      <c r="Q44" s="32">
        <f t="shared" si="4"/>
        <v>0</v>
      </c>
      <c r="R44" s="32">
        <f t="shared" si="5"/>
        <v>0</v>
      </c>
      <c r="S44" s="32">
        <f t="shared" si="6"/>
        <v>0</v>
      </c>
      <c r="T44" s="32">
        <f t="shared" si="7"/>
        <v>0</v>
      </c>
      <c r="U44" s="32">
        <f t="shared" si="8"/>
        <v>0</v>
      </c>
      <c r="V44" s="32">
        <f t="shared" si="9"/>
        <v>0</v>
      </c>
      <c r="W44" s="32">
        <f t="shared" si="10"/>
        <v>0</v>
      </c>
      <c r="X44" s="32">
        <f t="shared" si="11"/>
        <v>0</v>
      </c>
    </row>
    <row r="45" spans="3:24">
      <c r="C45" s="1">
        <v>13</v>
      </c>
      <c r="D45" s="1">
        <v>9</v>
      </c>
      <c r="E45" t="s">
        <v>29</v>
      </c>
      <c r="F45" s="1" t="s">
        <v>15</v>
      </c>
      <c r="G45" s="1" t="s">
        <v>24</v>
      </c>
      <c r="H45" s="1">
        <v>33</v>
      </c>
      <c r="I45" s="1">
        <v>28.9</v>
      </c>
      <c r="J45" s="25">
        <f t="shared" si="0"/>
        <v>0.55555555555555558</v>
      </c>
      <c r="K45" s="24">
        <f t="shared" si="1"/>
        <v>978.66576363020647</v>
      </c>
      <c r="L45" s="1">
        <f t="shared" si="2"/>
        <v>0</v>
      </c>
      <c r="M45" s="1">
        <f t="shared" si="3"/>
        <v>0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1">
        <f t="shared" si="8"/>
        <v>0</v>
      </c>
      <c r="V45" s="1">
        <f t="shared" si="9"/>
        <v>0</v>
      </c>
      <c r="W45" s="1">
        <f t="shared" si="10"/>
        <v>0</v>
      </c>
      <c r="X45" s="1">
        <f t="shared" si="11"/>
        <v>1</v>
      </c>
    </row>
    <row r="46" spans="3:24">
      <c r="D46" s="1">
        <v>2</v>
      </c>
      <c r="E46" s="10" t="s">
        <v>269</v>
      </c>
      <c r="F46" s="1" t="s">
        <v>15</v>
      </c>
      <c r="G46" s="1" t="s">
        <v>16</v>
      </c>
      <c r="H46" s="1">
        <v>37</v>
      </c>
      <c r="I46" s="1">
        <v>28.85</v>
      </c>
      <c r="J46" s="25">
        <f t="shared" si="0"/>
        <v>2.7777777777777777</v>
      </c>
      <c r="K46" s="24">
        <f t="shared" si="1"/>
        <v>976.97257026752459</v>
      </c>
      <c r="L46" s="1">
        <f t="shared" si="2"/>
        <v>0</v>
      </c>
      <c r="M46" s="1">
        <f t="shared" si="3"/>
        <v>0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1">
        <f t="shared" si="8"/>
        <v>0</v>
      </c>
      <c r="V46" s="1">
        <f t="shared" si="9"/>
        <v>1</v>
      </c>
      <c r="W46" s="1">
        <f t="shared" si="10"/>
        <v>0</v>
      </c>
      <c r="X46" s="1">
        <f t="shared" si="11"/>
        <v>0</v>
      </c>
    </row>
    <row r="47" spans="3:24" s="33" customFormat="1">
      <c r="C47" s="32"/>
      <c r="D47" s="32">
        <v>11</v>
      </c>
      <c r="E47" s="46" t="s">
        <v>58</v>
      </c>
      <c r="F47" s="32" t="s">
        <v>15</v>
      </c>
      <c r="G47" s="32"/>
      <c r="H47" s="32">
        <v>37</v>
      </c>
      <c r="I47" s="32">
        <v>28.85</v>
      </c>
      <c r="J47" s="34">
        <f t="shared" si="0"/>
        <v>2.7777777777777777</v>
      </c>
      <c r="K47" s="35">
        <f t="shared" si="1"/>
        <v>976.97257026752459</v>
      </c>
      <c r="L47" s="36">
        <v>1</v>
      </c>
      <c r="M47" s="32">
        <f t="shared" si="3"/>
        <v>0</v>
      </c>
      <c r="N47" s="36">
        <v>1</v>
      </c>
      <c r="O47" s="36"/>
      <c r="P47" s="36"/>
      <c r="Q47" s="32">
        <f t="shared" si="4"/>
        <v>0</v>
      </c>
      <c r="R47" s="32">
        <f t="shared" si="5"/>
        <v>0</v>
      </c>
      <c r="S47" s="32">
        <f t="shared" si="6"/>
        <v>0</v>
      </c>
      <c r="T47" s="32">
        <f t="shared" si="7"/>
        <v>0</v>
      </c>
      <c r="U47" s="32">
        <f t="shared" si="8"/>
        <v>0</v>
      </c>
      <c r="V47" s="32">
        <f t="shared" si="9"/>
        <v>0</v>
      </c>
      <c r="W47" s="32">
        <f t="shared" si="10"/>
        <v>0</v>
      </c>
      <c r="X47" s="32">
        <f t="shared" si="11"/>
        <v>0</v>
      </c>
    </row>
    <row r="48" spans="3:24">
      <c r="C48" s="1">
        <v>14</v>
      </c>
      <c r="D48" s="1">
        <v>9</v>
      </c>
      <c r="E48" t="s">
        <v>593</v>
      </c>
      <c r="F48" s="1" t="s">
        <v>15</v>
      </c>
      <c r="G48" s="1" t="s">
        <v>24</v>
      </c>
      <c r="H48" s="1">
        <v>35</v>
      </c>
      <c r="I48" s="1">
        <v>29.1</v>
      </c>
      <c r="J48" s="25">
        <f t="shared" si="0"/>
        <v>1.6666666666666665</v>
      </c>
      <c r="K48" s="24">
        <f t="shared" si="1"/>
        <v>985.43853708093468</v>
      </c>
      <c r="L48" s="1">
        <f t="shared" si="2"/>
        <v>0</v>
      </c>
      <c r="M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1">
        <f t="shared" si="8"/>
        <v>0</v>
      </c>
      <c r="V48" s="1">
        <f t="shared" si="9"/>
        <v>0</v>
      </c>
      <c r="W48" s="1">
        <f t="shared" si="10"/>
        <v>0</v>
      </c>
      <c r="X48" s="1">
        <f t="shared" si="11"/>
        <v>1</v>
      </c>
    </row>
    <row r="49" spans="3:24">
      <c r="D49" s="1">
        <v>2</v>
      </c>
      <c r="E49" t="s">
        <v>178</v>
      </c>
      <c r="F49" s="1" t="s">
        <v>15</v>
      </c>
      <c r="G49" s="1" t="s">
        <v>27</v>
      </c>
      <c r="H49" s="1">
        <v>37</v>
      </c>
      <c r="I49" s="1">
        <v>29.1</v>
      </c>
      <c r="J49" s="25">
        <f t="shared" si="0"/>
        <v>2.7777777777777777</v>
      </c>
      <c r="K49" s="24">
        <f t="shared" si="1"/>
        <v>985.43853708093468</v>
      </c>
      <c r="L49" s="1">
        <f t="shared" si="2"/>
        <v>0</v>
      </c>
      <c r="M49" s="1">
        <f t="shared" si="3"/>
        <v>0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1">
        <f t="shared" si="8"/>
        <v>0</v>
      </c>
      <c r="V49" s="1">
        <f t="shared" si="9"/>
        <v>0</v>
      </c>
      <c r="W49" s="1">
        <f t="shared" si="10"/>
        <v>1</v>
      </c>
      <c r="X49" s="1">
        <f t="shared" si="11"/>
        <v>0</v>
      </c>
    </row>
    <row r="50" spans="3:24" s="33" customFormat="1">
      <c r="C50" s="32"/>
      <c r="D50" s="32">
        <v>11</v>
      </c>
      <c r="E50" s="33" t="s">
        <v>594</v>
      </c>
      <c r="F50" s="32" t="s">
        <v>12</v>
      </c>
      <c r="G50" s="32"/>
      <c r="H50" s="32">
        <v>35</v>
      </c>
      <c r="I50" s="32">
        <v>29.1</v>
      </c>
      <c r="J50" s="34">
        <f t="shared" si="0"/>
        <v>1.6666666666666665</v>
      </c>
      <c r="K50" s="35">
        <f t="shared" si="1"/>
        <v>985.43853708093468</v>
      </c>
      <c r="L50" s="32">
        <f t="shared" si="2"/>
        <v>1</v>
      </c>
      <c r="M50" s="32">
        <f t="shared" si="3"/>
        <v>0</v>
      </c>
      <c r="N50" s="36">
        <v>1</v>
      </c>
      <c r="O50" s="36"/>
      <c r="P50" s="36"/>
      <c r="Q50" s="32">
        <f t="shared" si="4"/>
        <v>0</v>
      </c>
      <c r="R50" s="32">
        <f t="shared" si="5"/>
        <v>0</v>
      </c>
      <c r="S50" s="32">
        <f t="shared" si="6"/>
        <v>0</v>
      </c>
      <c r="T50" s="32">
        <f t="shared" si="7"/>
        <v>0</v>
      </c>
      <c r="U50" s="32">
        <f t="shared" si="8"/>
        <v>0</v>
      </c>
      <c r="V50" s="32">
        <f t="shared" si="9"/>
        <v>0</v>
      </c>
      <c r="W50" s="32">
        <f t="shared" si="10"/>
        <v>0</v>
      </c>
      <c r="X50" s="32">
        <f t="shared" si="11"/>
        <v>0</v>
      </c>
    </row>
    <row r="51" spans="3:24">
      <c r="C51" s="1">
        <v>15</v>
      </c>
      <c r="D51" s="1">
        <v>9</v>
      </c>
      <c r="E51" t="s">
        <v>533</v>
      </c>
      <c r="F51" s="1" t="s">
        <v>15</v>
      </c>
      <c r="G51" s="1" t="s">
        <v>27</v>
      </c>
      <c r="H51" s="1">
        <v>35</v>
      </c>
      <c r="I51" s="1">
        <v>28.5</v>
      </c>
      <c r="J51" s="25">
        <f t="shared" si="0"/>
        <v>1.6666666666666665</v>
      </c>
      <c r="K51" s="24">
        <f t="shared" si="1"/>
        <v>965.12021672875039</v>
      </c>
      <c r="L51" s="1">
        <f t="shared" si="2"/>
        <v>0</v>
      </c>
      <c r="M51" s="1">
        <f t="shared" si="3"/>
        <v>0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0</v>
      </c>
      <c r="U51" s="1">
        <f t="shared" si="8"/>
        <v>0</v>
      </c>
      <c r="V51" s="1">
        <f t="shared" si="9"/>
        <v>0</v>
      </c>
      <c r="W51" s="1">
        <f t="shared" si="10"/>
        <v>1</v>
      </c>
      <c r="X51" s="1">
        <f t="shared" si="11"/>
        <v>0</v>
      </c>
    </row>
    <row r="52" spans="3:24">
      <c r="D52" s="1">
        <v>2</v>
      </c>
      <c r="E52" t="s">
        <v>287</v>
      </c>
      <c r="F52" s="1" t="s">
        <v>15</v>
      </c>
      <c r="G52" s="1" t="s">
        <v>27</v>
      </c>
      <c r="H52" s="1">
        <v>37</v>
      </c>
      <c r="I52" s="1">
        <v>28.6</v>
      </c>
      <c r="J52" s="25">
        <f t="shared" si="0"/>
        <v>2.7777777777777777</v>
      </c>
      <c r="K52" s="24">
        <f t="shared" si="1"/>
        <v>968.5066034541145</v>
      </c>
      <c r="L52" s="1">
        <f t="shared" si="2"/>
        <v>0</v>
      </c>
      <c r="M52" s="1">
        <f t="shared" si="3"/>
        <v>0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0</v>
      </c>
      <c r="U52" s="1">
        <f t="shared" si="8"/>
        <v>0</v>
      </c>
      <c r="V52" s="1">
        <f t="shared" si="9"/>
        <v>0</v>
      </c>
      <c r="W52" s="1">
        <f t="shared" si="10"/>
        <v>1</v>
      </c>
      <c r="X52" s="1">
        <f t="shared" si="11"/>
        <v>0</v>
      </c>
    </row>
    <row r="53" spans="3:24" s="33" customFormat="1">
      <c r="C53" s="32"/>
      <c r="D53" s="32">
        <v>11</v>
      </c>
      <c r="E53" s="33" t="s">
        <v>141</v>
      </c>
      <c r="F53" s="32" t="s">
        <v>15</v>
      </c>
      <c r="G53" s="32"/>
      <c r="H53" s="32">
        <v>34</v>
      </c>
      <c r="I53" s="32">
        <v>28.8</v>
      </c>
      <c r="J53" s="34">
        <f t="shared" si="0"/>
        <v>1.1111111111111112</v>
      </c>
      <c r="K53" s="35">
        <f t="shared" si="1"/>
        <v>975.27937690484248</v>
      </c>
      <c r="L53" s="32">
        <f t="shared" si="2"/>
        <v>0</v>
      </c>
      <c r="M53" s="32">
        <f t="shared" si="3"/>
        <v>0</v>
      </c>
      <c r="N53" s="36"/>
      <c r="O53" s="36"/>
      <c r="P53" s="36"/>
      <c r="Q53" s="32">
        <f t="shared" si="4"/>
        <v>0</v>
      </c>
      <c r="R53" s="32">
        <f t="shared" si="5"/>
        <v>0</v>
      </c>
      <c r="S53" s="32">
        <f t="shared" si="6"/>
        <v>0</v>
      </c>
      <c r="T53" s="32">
        <f t="shared" si="7"/>
        <v>0</v>
      </c>
      <c r="U53" s="32">
        <f t="shared" si="8"/>
        <v>0</v>
      </c>
      <c r="V53" s="32">
        <f t="shared" si="9"/>
        <v>0</v>
      </c>
      <c r="W53" s="32">
        <f t="shared" si="10"/>
        <v>0</v>
      </c>
      <c r="X53" s="32">
        <f t="shared" si="11"/>
        <v>0</v>
      </c>
    </row>
    <row r="54" spans="3:24">
      <c r="C54" s="1">
        <v>16</v>
      </c>
      <c r="D54" s="1">
        <v>9</v>
      </c>
      <c r="E54" t="s">
        <v>595</v>
      </c>
      <c r="F54" s="1" t="s">
        <v>15</v>
      </c>
      <c r="G54" s="1" t="s">
        <v>27</v>
      </c>
      <c r="H54" s="1">
        <v>34</v>
      </c>
      <c r="I54" s="1">
        <v>29.15</v>
      </c>
      <c r="J54" s="25">
        <f t="shared" si="0"/>
        <v>1.1111111111111112</v>
      </c>
      <c r="K54" s="24">
        <f t="shared" si="1"/>
        <v>987.13173044361656</v>
      </c>
      <c r="L54" s="1">
        <f t="shared" si="2"/>
        <v>0</v>
      </c>
      <c r="M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0</v>
      </c>
      <c r="W54" s="1">
        <f t="shared" si="10"/>
        <v>1</v>
      </c>
      <c r="X54" s="1">
        <f t="shared" si="11"/>
        <v>0</v>
      </c>
    </row>
    <row r="55" spans="3:24">
      <c r="D55" s="1">
        <v>2</v>
      </c>
      <c r="E55" t="s">
        <v>213</v>
      </c>
      <c r="F55" s="1" t="s">
        <v>15</v>
      </c>
      <c r="G55" s="1" t="s">
        <v>27</v>
      </c>
      <c r="H55" s="1">
        <v>35</v>
      </c>
      <c r="I55" s="1">
        <v>29.15</v>
      </c>
      <c r="J55" s="25">
        <f t="shared" si="0"/>
        <v>1.6666666666666665</v>
      </c>
      <c r="K55" s="24">
        <f t="shared" si="1"/>
        <v>987.13173044361656</v>
      </c>
      <c r="L55" s="1">
        <f t="shared" si="2"/>
        <v>0</v>
      </c>
      <c r="M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0</v>
      </c>
      <c r="W55" s="1">
        <f t="shared" si="10"/>
        <v>1</v>
      </c>
      <c r="X55" s="1">
        <f t="shared" si="11"/>
        <v>0</v>
      </c>
    </row>
    <row r="56" spans="3:24" s="33" customFormat="1">
      <c r="C56" s="32"/>
      <c r="D56" s="32">
        <v>11</v>
      </c>
      <c r="E56" s="33" t="s">
        <v>514</v>
      </c>
      <c r="F56" s="32" t="s">
        <v>15</v>
      </c>
      <c r="G56" s="32"/>
      <c r="H56" s="32">
        <v>32</v>
      </c>
      <c r="I56" s="32">
        <v>29.2</v>
      </c>
      <c r="J56" s="34">
        <f t="shared" si="0"/>
        <v>0</v>
      </c>
      <c r="K56" s="35">
        <f t="shared" si="1"/>
        <v>988.82492380629867</v>
      </c>
      <c r="L56" s="32">
        <f t="shared" si="2"/>
        <v>0</v>
      </c>
      <c r="M56" s="32">
        <f t="shared" si="3"/>
        <v>0</v>
      </c>
      <c r="N56" s="36"/>
      <c r="O56" s="36"/>
      <c r="P56" s="36"/>
      <c r="Q56" s="32">
        <f t="shared" si="4"/>
        <v>0</v>
      </c>
      <c r="R56" s="32">
        <f t="shared" si="5"/>
        <v>0</v>
      </c>
      <c r="S56" s="32">
        <f t="shared" si="6"/>
        <v>0</v>
      </c>
      <c r="T56" s="32">
        <f t="shared" si="7"/>
        <v>0</v>
      </c>
      <c r="U56" s="32">
        <f t="shared" si="8"/>
        <v>0</v>
      </c>
      <c r="V56" s="32">
        <f t="shared" si="9"/>
        <v>0</v>
      </c>
      <c r="W56" s="32">
        <f t="shared" si="10"/>
        <v>0</v>
      </c>
      <c r="X56" s="32">
        <f t="shared" si="11"/>
        <v>0</v>
      </c>
    </row>
    <row r="57" spans="3:24">
      <c r="C57" s="1">
        <v>17</v>
      </c>
      <c r="D57" s="1">
        <v>9</v>
      </c>
      <c r="E57" t="s">
        <v>596</v>
      </c>
      <c r="F57" s="1" t="s">
        <v>13</v>
      </c>
      <c r="G57" s="1" t="s">
        <v>16</v>
      </c>
      <c r="H57" s="1">
        <v>36</v>
      </c>
      <c r="I57" s="1">
        <v>29.1</v>
      </c>
      <c r="J57" s="25">
        <f t="shared" si="0"/>
        <v>2.2222222222222223</v>
      </c>
      <c r="K57" s="24">
        <f t="shared" si="1"/>
        <v>985.43853708093468</v>
      </c>
      <c r="L57" s="1">
        <f t="shared" si="2"/>
        <v>0</v>
      </c>
      <c r="M57" s="1">
        <f t="shared" si="3"/>
        <v>1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1</v>
      </c>
      <c r="W57" s="1">
        <f t="shared" si="10"/>
        <v>0</v>
      </c>
      <c r="X57" s="1">
        <f t="shared" si="11"/>
        <v>0</v>
      </c>
    </row>
    <row r="58" spans="3:24">
      <c r="D58" s="1">
        <v>2</v>
      </c>
      <c r="E58" s="13" t="s">
        <v>597</v>
      </c>
      <c r="F58" s="1" t="s">
        <v>15</v>
      </c>
      <c r="G58" s="1" t="s">
        <v>56</v>
      </c>
      <c r="H58" s="1">
        <v>36</v>
      </c>
      <c r="I58" s="1">
        <v>28.9</v>
      </c>
      <c r="J58" s="25">
        <f t="shared" si="0"/>
        <v>2.2222222222222223</v>
      </c>
      <c r="K58" s="24">
        <f t="shared" si="1"/>
        <v>978.66576363020647</v>
      </c>
      <c r="L58" s="1">
        <f t="shared" si="2"/>
        <v>0</v>
      </c>
      <c r="M58" s="5">
        <v>1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1</v>
      </c>
      <c r="U58" s="1">
        <f t="shared" si="8"/>
        <v>0</v>
      </c>
      <c r="V58" s="1">
        <f t="shared" si="9"/>
        <v>0</v>
      </c>
      <c r="W58" s="1">
        <f t="shared" si="10"/>
        <v>0</v>
      </c>
      <c r="X58" s="1">
        <f t="shared" si="11"/>
        <v>0</v>
      </c>
    </row>
    <row r="59" spans="3:24" s="33" customFormat="1">
      <c r="C59" s="32"/>
      <c r="D59" s="32">
        <v>11</v>
      </c>
      <c r="E59" s="33" t="s">
        <v>80</v>
      </c>
      <c r="F59" s="32" t="s">
        <v>15</v>
      </c>
      <c r="G59" s="32"/>
      <c r="H59" s="32">
        <v>37</v>
      </c>
      <c r="I59" s="32">
        <v>29</v>
      </c>
      <c r="J59" s="34">
        <f t="shared" si="0"/>
        <v>2.7777777777777777</v>
      </c>
      <c r="K59" s="35">
        <f t="shared" si="1"/>
        <v>982.05215035557057</v>
      </c>
      <c r="L59" s="32">
        <f t="shared" si="2"/>
        <v>0</v>
      </c>
      <c r="M59" s="32">
        <f t="shared" si="3"/>
        <v>0</v>
      </c>
      <c r="N59" s="36"/>
      <c r="O59" s="36">
        <v>1</v>
      </c>
      <c r="P59" s="36"/>
      <c r="Q59" s="32">
        <f t="shared" si="4"/>
        <v>0</v>
      </c>
      <c r="R59" s="32">
        <f t="shared" si="5"/>
        <v>0</v>
      </c>
      <c r="S59" s="32">
        <f t="shared" si="6"/>
        <v>0</v>
      </c>
      <c r="T59" s="32">
        <f t="shared" si="7"/>
        <v>0</v>
      </c>
      <c r="U59" s="32">
        <f t="shared" si="8"/>
        <v>0</v>
      </c>
      <c r="V59" s="32">
        <f t="shared" si="9"/>
        <v>0</v>
      </c>
      <c r="W59" s="32">
        <f t="shared" si="10"/>
        <v>0</v>
      </c>
      <c r="X59" s="32">
        <f t="shared" si="11"/>
        <v>0</v>
      </c>
    </row>
    <row r="60" spans="3:24">
      <c r="C60" s="1">
        <v>18</v>
      </c>
      <c r="D60" s="1">
        <v>9</v>
      </c>
      <c r="E60" s="13" t="s">
        <v>598</v>
      </c>
      <c r="F60" s="1" t="s">
        <v>15</v>
      </c>
      <c r="G60" s="1" t="s">
        <v>27</v>
      </c>
      <c r="H60" s="1">
        <v>37</v>
      </c>
      <c r="I60" s="1">
        <v>29.2</v>
      </c>
      <c r="J60" s="25">
        <f t="shared" si="0"/>
        <v>2.7777777777777777</v>
      </c>
      <c r="K60" s="24">
        <f t="shared" si="1"/>
        <v>988.82492380629867</v>
      </c>
      <c r="L60" s="5">
        <v>1</v>
      </c>
      <c r="M60" s="1">
        <f t="shared" si="3"/>
        <v>0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0</v>
      </c>
      <c r="U60" s="1">
        <f t="shared" si="8"/>
        <v>0</v>
      </c>
      <c r="V60" s="1">
        <f t="shared" si="9"/>
        <v>0</v>
      </c>
      <c r="W60" s="1">
        <f t="shared" si="10"/>
        <v>1</v>
      </c>
      <c r="X60" s="1">
        <f t="shared" si="11"/>
        <v>0</v>
      </c>
    </row>
    <row r="61" spans="3:24">
      <c r="D61" s="1">
        <v>2</v>
      </c>
      <c r="E61" t="s">
        <v>307</v>
      </c>
      <c r="F61" s="1" t="s">
        <v>12</v>
      </c>
      <c r="J61"/>
      <c r="K61"/>
      <c r="L61" s="1">
        <f t="shared" si="2"/>
        <v>1</v>
      </c>
      <c r="M61" s="1">
        <f t="shared" si="3"/>
        <v>0</v>
      </c>
      <c r="Q61" s="1">
        <f t="shared" si="4"/>
        <v>0</v>
      </c>
      <c r="R61" s="1">
        <f t="shared" si="5"/>
        <v>0</v>
      </c>
      <c r="S61" s="1">
        <f t="shared" si="6"/>
        <v>0</v>
      </c>
      <c r="T61" s="1">
        <f t="shared" si="7"/>
        <v>0</v>
      </c>
      <c r="U61" s="1">
        <f t="shared" si="8"/>
        <v>0</v>
      </c>
      <c r="V61" s="1">
        <f t="shared" si="9"/>
        <v>0</v>
      </c>
      <c r="W61" s="1">
        <f t="shared" si="10"/>
        <v>0</v>
      </c>
      <c r="X61" s="1">
        <f t="shared" si="11"/>
        <v>0</v>
      </c>
    </row>
    <row r="62" spans="3:24" s="33" customFormat="1">
      <c r="C62" s="32"/>
      <c r="D62" s="32">
        <v>11</v>
      </c>
      <c r="E62" s="39" t="s">
        <v>599</v>
      </c>
      <c r="F62" s="32" t="s">
        <v>15</v>
      </c>
      <c r="G62" s="32"/>
      <c r="H62" s="38">
        <v>34.5</v>
      </c>
      <c r="I62" s="32">
        <v>29.8</v>
      </c>
      <c r="J62" s="34">
        <f t="shared" si="0"/>
        <v>1.3888888888888888</v>
      </c>
      <c r="K62" s="35">
        <f t="shared" si="1"/>
        <v>1009.1432441584828</v>
      </c>
      <c r="L62" s="32">
        <f t="shared" si="2"/>
        <v>0</v>
      </c>
      <c r="M62" s="32">
        <f t="shared" si="3"/>
        <v>0</v>
      </c>
      <c r="N62" s="36">
        <v>1</v>
      </c>
      <c r="O62" s="36"/>
      <c r="P62" s="36"/>
      <c r="Q62" s="32">
        <f t="shared" si="4"/>
        <v>0</v>
      </c>
      <c r="R62" s="32">
        <f t="shared" si="5"/>
        <v>0</v>
      </c>
      <c r="S62" s="32">
        <f t="shared" si="6"/>
        <v>0</v>
      </c>
      <c r="T62" s="32">
        <f t="shared" si="7"/>
        <v>0</v>
      </c>
      <c r="U62" s="32">
        <f t="shared" si="8"/>
        <v>0</v>
      </c>
      <c r="V62" s="32">
        <f t="shared" si="9"/>
        <v>0</v>
      </c>
      <c r="W62" s="32">
        <f t="shared" si="10"/>
        <v>0</v>
      </c>
      <c r="X62" s="32">
        <f t="shared" si="11"/>
        <v>0</v>
      </c>
    </row>
    <row r="63" spans="3:24">
      <c r="C63" s="1">
        <v>19</v>
      </c>
      <c r="D63" s="1">
        <v>9</v>
      </c>
      <c r="E63" s="13" t="s">
        <v>600</v>
      </c>
      <c r="F63" s="1" t="s">
        <v>15</v>
      </c>
      <c r="G63" s="1" t="s">
        <v>24</v>
      </c>
      <c r="H63" s="1">
        <v>32</v>
      </c>
      <c r="I63" s="1">
        <v>30.1</v>
      </c>
      <c r="J63" s="25">
        <f t="shared" si="0"/>
        <v>0</v>
      </c>
      <c r="K63" s="24">
        <f t="shared" si="1"/>
        <v>1019.302404334575</v>
      </c>
      <c r="L63" s="1">
        <f t="shared" si="2"/>
        <v>0</v>
      </c>
      <c r="M63" s="5">
        <v>1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0</v>
      </c>
      <c r="W63" s="1">
        <f t="shared" si="10"/>
        <v>0</v>
      </c>
      <c r="X63" s="1">
        <f t="shared" si="11"/>
        <v>1</v>
      </c>
    </row>
    <row r="64" spans="3:24">
      <c r="D64" s="1">
        <v>2</v>
      </c>
      <c r="E64" t="s">
        <v>601</v>
      </c>
      <c r="F64" s="1" t="s">
        <v>13</v>
      </c>
      <c r="G64" s="1" t="s">
        <v>24</v>
      </c>
      <c r="H64" s="1">
        <v>35</v>
      </c>
      <c r="I64" s="1">
        <v>30.1</v>
      </c>
      <c r="J64" s="25">
        <f t="shared" si="0"/>
        <v>1.6666666666666665</v>
      </c>
      <c r="K64" s="24">
        <f t="shared" si="1"/>
        <v>1019.302404334575</v>
      </c>
      <c r="L64" s="1">
        <f t="shared" si="2"/>
        <v>0</v>
      </c>
      <c r="M64" s="1">
        <f t="shared" si="3"/>
        <v>1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0</v>
      </c>
      <c r="W64" s="1">
        <f t="shared" si="10"/>
        <v>0</v>
      </c>
      <c r="X64" s="1">
        <f t="shared" si="11"/>
        <v>1</v>
      </c>
    </row>
    <row r="65" spans="3:24" s="33" customFormat="1">
      <c r="C65" s="32"/>
      <c r="D65" s="38">
        <v>2</v>
      </c>
      <c r="E65" s="42" t="s">
        <v>602</v>
      </c>
      <c r="F65" s="32" t="s">
        <v>15</v>
      </c>
      <c r="G65" s="32"/>
      <c r="H65" s="32">
        <v>32</v>
      </c>
      <c r="I65" s="32">
        <v>30.3</v>
      </c>
      <c r="J65" s="34">
        <f t="shared" si="0"/>
        <v>0</v>
      </c>
      <c r="K65" s="35">
        <f t="shared" si="1"/>
        <v>1026.0751777853031</v>
      </c>
      <c r="L65" s="32">
        <f t="shared" si="2"/>
        <v>0</v>
      </c>
      <c r="M65" s="32">
        <f t="shared" si="3"/>
        <v>0</v>
      </c>
      <c r="N65" s="36"/>
      <c r="O65" s="36">
        <v>1</v>
      </c>
      <c r="P65" s="36"/>
      <c r="Q65" s="32">
        <f t="shared" si="4"/>
        <v>0</v>
      </c>
      <c r="R65" s="32">
        <f t="shared" si="5"/>
        <v>0</v>
      </c>
      <c r="S65" s="32">
        <f t="shared" si="6"/>
        <v>0</v>
      </c>
      <c r="T65" s="32">
        <f t="shared" si="7"/>
        <v>0</v>
      </c>
      <c r="U65" s="32">
        <f t="shared" si="8"/>
        <v>0</v>
      </c>
      <c r="V65" s="32">
        <f t="shared" si="9"/>
        <v>0</v>
      </c>
      <c r="W65" s="32">
        <f t="shared" si="10"/>
        <v>0</v>
      </c>
      <c r="X65" s="32">
        <f t="shared" si="11"/>
        <v>0</v>
      </c>
    </row>
    <row r="66" spans="3:24">
      <c r="C66" s="1">
        <v>20</v>
      </c>
      <c r="D66" s="1">
        <v>9</v>
      </c>
      <c r="E66" t="s">
        <v>95</v>
      </c>
      <c r="F66" s="1" t="s">
        <v>15</v>
      </c>
      <c r="G66" s="1" t="s">
        <v>24</v>
      </c>
      <c r="H66" s="1">
        <v>31</v>
      </c>
      <c r="I66" s="1">
        <v>30.3</v>
      </c>
      <c r="J66" s="48">
        <f t="shared" si="0"/>
        <v>-0.55555555555555558</v>
      </c>
      <c r="K66" s="24">
        <f t="shared" si="1"/>
        <v>1026.0751777853031</v>
      </c>
      <c r="L66" s="1">
        <f t="shared" si="2"/>
        <v>0</v>
      </c>
      <c r="M66" s="1">
        <f t="shared" si="3"/>
        <v>0</v>
      </c>
      <c r="Q66" s="1">
        <f t="shared" si="4"/>
        <v>0</v>
      </c>
      <c r="R66" s="1">
        <f t="shared" si="5"/>
        <v>0</v>
      </c>
      <c r="S66" s="1">
        <f t="shared" si="6"/>
        <v>0</v>
      </c>
      <c r="T66" s="1">
        <f t="shared" si="7"/>
        <v>0</v>
      </c>
      <c r="U66" s="1">
        <f t="shared" si="8"/>
        <v>0</v>
      </c>
      <c r="V66" s="1">
        <f t="shared" si="9"/>
        <v>0</v>
      </c>
      <c r="W66" s="1">
        <f t="shared" si="10"/>
        <v>0</v>
      </c>
      <c r="X66" s="1">
        <f t="shared" si="11"/>
        <v>1</v>
      </c>
    </row>
    <row r="67" spans="3:24">
      <c r="D67" s="1">
        <v>2</v>
      </c>
      <c r="E67" t="s">
        <v>121</v>
      </c>
      <c r="F67" s="1" t="s">
        <v>15</v>
      </c>
      <c r="G67" s="1" t="s">
        <v>27</v>
      </c>
      <c r="H67" s="1">
        <v>33</v>
      </c>
      <c r="I67" s="1">
        <v>30.3</v>
      </c>
      <c r="J67" s="25">
        <f t="shared" si="0"/>
        <v>0.55555555555555558</v>
      </c>
      <c r="K67" s="24">
        <f t="shared" si="1"/>
        <v>1026.0751777853031</v>
      </c>
      <c r="L67" s="1">
        <f t="shared" si="2"/>
        <v>0</v>
      </c>
      <c r="M67" s="1">
        <f t="shared" si="3"/>
        <v>0</v>
      </c>
      <c r="Q67" s="1">
        <f t="shared" si="4"/>
        <v>0</v>
      </c>
      <c r="R67" s="1">
        <f t="shared" si="5"/>
        <v>0</v>
      </c>
      <c r="S67" s="1">
        <f t="shared" si="6"/>
        <v>0</v>
      </c>
      <c r="T67" s="1">
        <f t="shared" si="7"/>
        <v>0</v>
      </c>
      <c r="U67" s="1">
        <f t="shared" si="8"/>
        <v>0</v>
      </c>
      <c r="V67" s="1">
        <f t="shared" si="9"/>
        <v>0</v>
      </c>
      <c r="W67" s="1">
        <f t="shared" si="10"/>
        <v>1</v>
      </c>
      <c r="X67" s="1">
        <f t="shared" si="11"/>
        <v>0</v>
      </c>
    </row>
    <row r="68" spans="3:24" s="33" customFormat="1">
      <c r="C68" s="32"/>
      <c r="D68" s="32">
        <v>11</v>
      </c>
      <c r="E68" s="42" t="s">
        <v>65</v>
      </c>
      <c r="F68" s="32" t="s">
        <v>15</v>
      </c>
      <c r="G68" s="32"/>
      <c r="H68" s="32">
        <v>28</v>
      </c>
      <c r="I68" s="32">
        <v>30.2</v>
      </c>
      <c r="J68" s="49">
        <f t="shared" si="0"/>
        <v>-2.2222222222222223</v>
      </c>
      <c r="K68" s="35">
        <f t="shared" si="1"/>
        <v>1022.688791059939</v>
      </c>
      <c r="L68" s="32">
        <f t="shared" si="2"/>
        <v>0</v>
      </c>
      <c r="M68" s="32">
        <f t="shared" si="3"/>
        <v>0</v>
      </c>
      <c r="N68" s="36"/>
      <c r="O68" s="36"/>
      <c r="P68" s="36">
        <v>1</v>
      </c>
      <c r="Q68" s="32">
        <f t="shared" si="4"/>
        <v>0</v>
      </c>
      <c r="R68" s="32">
        <f t="shared" si="5"/>
        <v>0</v>
      </c>
      <c r="S68" s="32">
        <f t="shared" si="6"/>
        <v>0</v>
      </c>
      <c r="T68" s="32">
        <f t="shared" si="7"/>
        <v>0</v>
      </c>
      <c r="U68" s="32">
        <f t="shared" si="8"/>
        <v>0</v>
      </c>
      <c r="V68" s="32">
        <f t="shared" si="9"/>
        <v>0</v>
      </c>
      <c r="W68" s="32">
        <f t="shared" si="10"/>
        <v>0</v>
      </c>
      <c r="X68" s="32">
        <f t="shared" si="11"/>
        <v>0</v>
      </c>
    </row>
    <row r="69" spans="3:24">
      <c r="C69" s="1">
        <v>21</v>
      </c>
      <c r="D69" s="1">
        <v>9</v>
      </c>
      <c r="E69" t="s">
        <v>603</v>
      </c>
      <c r="F69" s="1" t="s">
        <v>15</v>
      </c>
      <c r="G69" s="1" t="s">
        <v>27</v>
      </c>
      <c r="H69" s="1">
        <v>29</v>
      </c>
      <c r="I69" s="1">
        <v>30.1</v>
      </c>
      <c r="J69" s="48">
        <f t="shared" si="0"/>
        <v>-1.6666666666666665</v>
      </c>
      <c r="K69" s="24">
        <f t="shared" si="1"/>
        <v>1019.302404334575</v>
      </c>
      <c r="L69" s="1">
        <f t="shared" si="2"/>
        <v>0</v>
      </c>
      <c r="M69" s="1">
        <f t="shared" si="3"/>
        <v>0</v>
      </c>
      <c r="Q69" s="1">
        <f t="shared" si="4"/>
        <v>0</v>
      </c>
      <c r="R69" s="1">
        <f t="shared" si="5"/>
        <v>0</v>
      </c>
      <c r="S69" s="1">
        <f t="shared" si="6"/>
        <v>0</v>
      </c>
      <c r="T69" s="1">
        <f t="shared" si="7"/>
        <v>0</v>
      </c>
      <c r="U69" s="1">
        <f t="shared" si="8"/>
        <v>0</v>
      </c>
      <c r="V69" s="1">
        <f t="shared" si="9"/>
        <v>0</v>
      </c>
      <c r="W69" s="1">
        <f t="shared" si="10"/>
        <v>1</v>
      </c>
      <c r="X69" s="1">
        <f t="shared" si="11"/>
        <v>0</v>
      </c>
    </row>
    <row r="70" spans="3:24">
      <c r="D70" s="1">
        <v>2</v>
      </c>
      <c r="E70" s="13" t="s">
        <v>604</v>
      </c>
      <c r="F70" s="1" t="s">
        <v>15</v>
      </c>
      <c r="G70" s="1" t="s">
        <v>27</v>
      </c>
      <c r="H70" s="1">
        <v>32</v>
      </c>
      <c r="I70" s="1">
        <v>29.9</v>
      </c>
      <c r="J70" s="25">
        <f t="shared" ref="J70" si="12">(H70-32)/1.8</f>
        <v>0</v>
      </c>
      <c r="K70" s="24">
        <f t="shared" ref="K70" si="13">I70/0.02953</f>
        <v>1012.5296308838468</v>
      </c>
      <c r="L70" s="1">
        <f t="shared" si="2"/>
        <v>0</v>
      </c>
      <c r="M70" s="1">
        <f t="shared" si="3"/>
        <v>0</v>
      </c>
      <c r="Q70" s="1">
        <f t="shared" si="4"/>
        <v>0</v>
      </c>
      <c r="R70" s="1">
        <f t="shared" si="5"/>
        <v>0</v>
      </c>
      <c r="S70" s="1">
        <f t="shared" si="6"/>
        <v>0</v>
      </c>
      <c r="T70" s="1">
        <f t="shared" si="7"/>
        <v>0</v>
      </c>
      <c r="U70" s="1">
        <f t="shared" si="8"/>
        <v>0</v>
      </c>
      <c r="V70" s="1">
        <f t="shared" si="9"/>
        <v>0</v>
      </c>
      <c r="W70" s="1">
        <f t="shared" si="10"/>
        <v>1</v>
      </c>
      <c r="X70" s="1">
        <f t="shared" si="11"/>
        <v>0</v>
      </c>
    </row>
    <row r="71" spans="3:24" s="33" customFormat="1">
      <c r="C71" s="32"/>
      <c r="D71" s="32">
        <v>11</v>
      </c>
      <c r="E71" s="33" t="s">
        <v>497</v>
      </c>
      <c r="F71" s="32" t="s">
        <v>15</v>
      </c>
      <c r="G71" s="32"/>
      <c r="H71" s="32">
        <v>32</v>
      </c>
      <c r="I71" s="32">
        <v>29.8</v>
      </c>
      <c r="J71" s="34">
        <f t="shared" si="0"/>
        <v>0</v>
      </c>
      <c r="K71" s="35">
        <f t="shared" si="1"/>
        <v>1009.1432441584828</v>
      </c>
      <c r="L71" s="32">
        <f t="shared" si="2"/>
        <v>0</v>
      </c>
      <c r="M71" s="32">
        <f t="shared" si="3"/>
        <v>0</v>
      </c>
      <c r="N71" s="36"/>
      <c r="O71" s="36"/>
      <c r="P71" s="36">
        <v>1</v>
      </c>
      <c r="Q71" s="32">
        <f t="shared" si="4"/>
        <v>0</v>
      </c>
      <c r="R71" s="32">
        <f t="shared" si="5"/>
        <v>0</v>
      </c>
      <c r="S71" s="32">
        <f t="shared" si="6"/>
        <v>0</v>
      </c>
      <c r="T71" s="32">
        <f t="shared" si="7"/>
        <v>0</v>
      </c>
      <c r="U71" s="32">
        <f t="shared" si="8"/>
        <v>0</v>
      </c>
      <c r="V71" s="32">
        <f t="shared" si="9"/>
        <v>0</v>
      </c>
      <c r="W71" s="32">
        <f t="shared" si="10"/>
        <v>0</v>
      </c>
      <c r="X71" s="32">
        <f t="shared" si="11"/>
        <v>0</v>
      </c>
    </row>
    <row r="72" spans="3:24">
      <c r="C72" s="1">
        <v>22</v>
      </c>
      <c r="D72" s="1">
        <v>9</v>
      </c>
      <c r="E72" s="13" t="s">
        <v>605</v>
      </c>
      <c r="F72" s="1" t="s">
        <v>15</v>
      </c>
      <c r="G72" s="1" t="s">
        <v>27</v>
      </c>
      <c r="H72" s="1">
        <v>32</v>
      </c>
      <c r="I72" s="1">
        <v>29.8</v>
      </c>
      <c r="J72" s="25">
        <f t="shared" si="0"/>
        <v>0</v>
      </c>
      <c r="K72" s="24">
        <f t="shared" si="1"/>
        <v>1009.1432441584828</v>
      </c>
      <c r="L72" s="1">
        <f t="shared" si="2"/>
        <v>0</v>
      </c>
      <c r="M72" s="1">
        <f t="shared" si="3"/>
        <v>0</v>
      </c>
      <c r="Q72" s="1">
        <f t="shared" si="4"/>
        <v>0</v>
      </c>
      <c r="R72" s="1">
        <f t="shared" si="5"/>
        <v>0</v>
      </c>
      <c r="S72" s="1">
        <f t="shared" si="6"/>
        <v>0</v>
      </c>
      <c r="T72" s="1">
        <f t="shared" si="7"/>
        <v>0</v>
      </c>
      <c r="U72" s="1">
        <f t="shared" si="8"/>
        <v>0</v>
      </c>
      <c r="V72" s="1">
        <f t="shared" si="9"/>
        <v>0</v>
      </c>
      <c r="W72" s="1">
        <f t="shared" si="10"/>
        <v>1</v>
      </c>
      <c r="X72" s="1">
        <f t="shared" si="11"/>
        <v>0</v>
      </c>
    </row>
    <row r="73" spans="3:24">
      <c r="D73" s="1">
        <v>2</v>
      </c>
      <c r="E73" t="s">
        <v>178</v>
      </c>
      <c r="F73" s="1" t="s">
        <v>15</v>
      </c>
      <c r="G73" s="1" t="s">
        <v>27</v>
      </c>
      <c r="H73" s="1">
        <v>36</v>
      </c>
      <c r="I73" s="1">
        <v>29.8</v>
      </c>
      <c r="J73" s="25">
        <f t="shared" si="0"/>
        <v>2.2222222222222223</v>
      </c>
      <c r="K73" s="24">
        <f t="shared" si="1"/>
        <v>1009.1432441584828</v>
      </c>
      <c r="L73" s="1">
        <f t="shared" si="2"/>
        <v>0</v>
      </c>
      <c r="M73" s="1">
        <f t="shared" si="3"/>
        <v>0</v>
      </c>
      <c r="Q73" s="1">
        <f t="shared" si="4"/>
        <v>0</v>
      </c>
      <c r="R73" s="1">
        <f t="shared" si="5"/>
        <v>0</v>
      </c>
      <c r="S73" s="1">
        <f t="shared" si="6"/>
        <v>0</v>
      </c>
      <c r="T73" s="1">
        <f t="shared" si="7"/>
        <v>0</v>
      </c>
      <c r="U73" s="1">
        <f t="shared" si="8"/>
        <v>0</v>
      </c>
      <c r="V73" s="1">
        <f t="shared" si="9"/>
        <v>0</v>
      </c>
      <c r="W73" s="1">
        <f t="shared" si="10"/>
        <v>1</v>
      </c>
      <c r="X73" s="1">
        <f t="shared" si="11"/>
        <v>0</v>
      </c>
    </row>
    <row r="74" spans="3:24" s="33" customFormat="1">
      <c r="C74" s="32"/>
      <c r="D74" s="32">
        <v>11</v>
      </c>
      <c r="E74" s="39" t="s">
        <v>541</v>
      </c>
      <c r="F74" s="32" t="s">
        <v>15</v>
      </c>
      <c r="G74" s="32"/>
      <c r="H74" s="32">
        <v>37</v>
      </c>
      <c r="I74" s="32">
        <v>29.75</v>
      </c>
      <c r="J74" s="34">
        <f t="shared" ref="J74:J98" si="14">(H74-32)/1.8</f>
        <v>2.7777777777777777</v>
      </c>
      <c r="K74" s="35">
        <f t="shared" ref="K74:K98" si="15">I74/0.02953</f>
        <v>1007.4500507958008</v>
      </c>
      <c r="L74" s="32">
        <f t="shared" ref="L74:L101" si="16">IF(F74 ="rain", 1,0)</f>
        <v>0</v>
      </c>
      <c r="M74" s="32">
        <f t="shared" ref="M74:M101" si="17">IF(F74 ="snow", 1,0)</f>
        <v>0</v>
      </c>
      <c r="N74" s="36"/>
      <c r="O74" s="36"/>
      <c r="P74" s="36"/>
      <c r="Q74" s="32">
        <f t="shared" ref="Q74:Q101" si="18">IF($G74 ="N", 1,0)</f>
        <v>0</v>
      </c>
      <c r="R74" s="32">
        <f t="shared" ref="R74:R101" si="19">IF($G74 ="NE", 1,0)</f>
        <v>0</v>
      </c>
      <c r="S74" s="32">
        <f t="shared" ref="S74:S101" si="20">IF($G74 ="E", 1,0)</f>
        <v>0</v>
      </c>
      <c r="T74" s="32">
        <f t="shared" ref="T74:T101" si="21">IF($G74 ="SE", 1,0)</f>
        <v>0</v>
      </c>
      <c r="U74" s="32">
        <f t="shared" ref="U74:U101" si="22">IF($G74 ="S", 1,0)</f>
        <v>0</v>
      </c>
      <c r="V74" s="32">
        <f t="shared" ref="V74:V101" si="23">IF($G74 ="SW", 1,0)</f>
        <v>0</v>
      </c>
      <c r="W74" s="32">
        <f t="shared" ref="W74:W101" si="24">IF($G74 ="W", 1,0)</f>
        <v>0</v>
      </c>
      <c r="X74" s="32">
        <f t="shared" ref="X74:X101" si="25">IF($G74 ="NW", 1,0)</f>
        <v>0</v>
      </c>
    </row>
    <row r="75" spans="3:24">
      <c r="C75" s="1">
        <v>23</v>
      </c>
      <c r="D75" s="1">
        <v>9</v>
      </c>
      <c r="E75" t="s">
        <v>520</v>
      </c>
      <c r="F75" s="1" t="s">
        <v>15</v>
      </c>
      <c r="G75" s="1" t="s">
        <v>16</v>
      </c>
      <c r="H75" s="1">
        <v>41</v>
      </c>
      <c r="I75" s="1">
        <v>29.5</v>
      </c>
      <c r="J75" s="25">
        <f t="shared" si="14"/>
        <v>5</v>
      </c>
      <c r="K75" s="24">
        <f t="shared" si="15"/>
        <v>998.98408398239076</v>
      </c>
      <c r="L75" s="1">
        <f t="shared" si="16"/>
        <v>0</v>
      </c>
      <c r="M75" s="1">
        <f t="shared" si="17"/>
        <v>0</v>
      </c>
      <c r="Q75" s="1">
        <f t="shared" si="18"/>
        <v>0</v>
      </c>
      <c r="R75" s="1">
        <f t="shared" si="19"/>
        <v>0</v>
      </c>
      <c r="S75" s="1">
        <f t="shared" si="20"/>
        <v>0</v>
      </c>
      <c r="T75" s="1">
        <f t="shared" si="21"/>
        <v>0</v>
      </c>
      <c r="U75" s="1">
        <f t="shared" si="22"/>
        <v>0</v>
      </c>
      <c r="V75" s="1">
        <f t="shared" si="23"/>
        <v>1</v>
      </c>
      <c r="W75" s="1">
        <f t="shared" si="24"/>
        <v>0</v>
      </c>
      <c r="X75" s="1">
        <f t="shared" si="25"/>
        <v>0</v>
      </c>
    </row>
    <row r="76" spans="3:24">
      <c r="D76" s="1">
        <v>2</v>
      </c>
      <c r="E76" t="s">
        <v>606</v>
      </c>
      <c r="F76" s="1" t="s">
        <v>15</v>
      </c>
      <c r="G76" s="1" t="s">
        <v>16</v>
      </c>
      <c r="H76" s="1">
        <v>45</v>
      </c>
      <c r="I76" s="1">
        <v>29.4</v>
      </c>
      <c r="J76" s="25">
        <f t="shared" si="14"/>
        <v>7.2222222222222223</v>
      </c>
      <c r="K76" s="24">
        <f t="shared" si="15"/>
        <v>995.59769725702665</v>
      </c>
      <c r="L76" s="1">
        <f t="shared" si="16"/>
        <v>0</v>
      </c>
      <c r="M76" s="1">
        <f t="shared" si="17"/>
        <v>0</v>
      </c>
      <c r="Q76" s="1">
        <f t="shared" si="18"/>
        <v>0</v>
      </c>
      <c r="R76" s="1">
        <f t="shared" si="19"/>
        <v>0</v>
      </c>
      <c r="S76" s="1">
        <f t="shared" si="20"/>
        <v>0</v>
      </c>
      <c r="T76" s="1">
        <f t="shared" si="21"/>
        <v>0</v>
      </c>
      <c r="U76" s="1">
        <f t="shared" si="22"/>
        <v>0</v>
      </c>
      <c r="V76" s="1">
        <f t="shared" si="23"/>
        <v>1</v>
      </c>
      <c r="W76" s="1">
        <f t="shared" si="24"/>
        <v>0</v>
      </c>
      <c r="X76" s="1">
        <f t="shared" si="25"/>
        <v>0</v>
      </c>
    </row>
    <row r="77" spans="3:24" s="33" customFormat="1">
      <c r="C77" s="32"/>
      <c r="D77" s="32">
        <v>11</v>
      </c>
      <c r="E77" s="33" t="s">
        <v>192</v>
      </c>
      <c r="F77" s="32" t="s">
        <v>15</v>
      </c>
      <c r="G77" s="32"/>
      <c r="H77" s="32">
        <v>47</v>
      </c>
      <c r="I77" s="32">
        <v>29.3</v>
      </c>
      <c r="J77" s="34">
        <f t="shared" si="14"/>
        <v>8.3333333333333339</v>
      </c>
      <c r="K77" s="35">
        <f t="shared" si="15"/>
        <v>992.21131053166266</v>
      </c>
      <c r="L77" s="32">
        <f t="shared" si="16"/>
        <v>0</v>
      </c>
      <c r="M77" s="32">
        <f t="shared" si="17"/>
        <v>0</v>
      </c>
      <c r="N77" s="36"/>
      <c r="O77" s="36"/>
      <c r="P77" s="36"/>
      <c r="Q77" s="32">
        <f t="shared" si="18"/>
        <v>0</v>
      </c>
      <c r="R77" s="32">
        <f t="shared" si="19"/>
        <v>0</v>
      </c>
      <c r="S77" s="32">
        <f t="shared" si="20"/>
        <v>0</v>
      </c>
      <c r="T77" s="32">
        <f t="shared" si="21"/>
        <v>0</v>
      </c>
      <c r="U77" s="32">
        <f t="shared" si="22"/>
        <v>0</v>
      </c>
      <c r="V77" s="32">
        <f t="shared" si="23"/>
        <v>0</v>
      </c>
      <c r="W77" s="32">
        <f t="shared" si="24"/>
        <v>0</v>
      </c>
      <c r="X77" s="32">
        <f t="shared" si="25"/>
        <v>0</v>
      </c>
    </row>
    <row r="78" spans="3:24">
      <c r="C78" s="1">
        <v>24</v>
      </c>
      <c r="D78" s="1">
        <v>9</v>
      </c>
      <c r="E78" t="s">
        <v>607</v>
      </c>
      <c r="F78" s="1" t="s">
        <v>15</v>
      </c>
      <c r="G78" s="1" t="s">
        <v>27</v>
      </c>
      <c r="H78" s="1">
        <v>48</v>
      </c>
      <c r="I78" s="1">
        <v>29.05</v>
      </c>
      <c r="J78" s="25">
        <f t="shared" si="14"/>
        <v>8.8888888888888893</v>
      </c>
      <c r="K78" s="24">
        <f t="shared" si="15"/>
        <v>983.74534371825257</v>
      </c>
      <c r="L78" s="1">
        <f t="shared" si="16"/>
        <v>0</v>
      </c>
      <c r="M78" s="1">
        <f t="shared" si="17"/>
        <v>0</v>
      </c>
      <c r="Q78" s="1">
        <f t="shared" si="18"/>
        <v>0</v>
      </c>
      <c r="R78" s="1">
        <f t="shared" si="19"/>
        <v>0</v>
      </c>
      <c r="S78" s="1">
        <f t="shared" si="20"/>
        <v>0</v>
      </c>
      <c r="T78" s="1">
        <f t="shared" si="21"/>
        <v>0</v>
      </c>
      <c r="U78" s="1">
        <f t="shared" si="22"/>
        <v>0</v>
      </c>
      <c r="V78" s="1">
        <f t="shared" si="23"/>
        <v>0</v>
      </c>
      <c r="W78" s="1">
        <f t="shared" si="24"/>
        <v>1</v>
      </c>
      <c r="X78" s="1">
        <f t="shared" si="25"/>
        <v>0</v>
      </c>
    </row>
    <row r="79" spans="3:24">
      <c r="D79" s="1">
        <v>2</v>
      </c>
      <c r="E79" s="18" t="s">
        <v>608</v>
      </c>
      <c r="F79" s="1" t="s">
        <v>15</v>
      </c>
      <c r="G79" s="1" t="s">
        <v>27</v>
      </c>
      <c r="H79" s="11">
        <v>50</v>
      </c>
      <c r="I79" s="1">
        <v>29.05</v>
      </c>
      <c r="J79" s="25">
        <f t="shared" si="14"/>
        <v>10</v>
      </c>
      <c r="K79" s="24">
        <f t="shared" si="15"/>
        <v>983.74534371825257</v>
      </c>
      <c r="L79" s="5">
        <v>1</v>
      </c>
      <c r="M79" s="1">
        <f t="shared" si="17"/>
        <v>0</v>
      </c>
      <c r="Q79" s="1">
        <f t="shared" si="18"/>
        <v>0</v>
      </c>
      <c r="R79" s="1">
        <f t="shared" si="19"/>
        <v>0</v>
      </c>
      <c r="S79" s="1">
        <f t="shared" si="20"/>
        <v>0</v>
      </c>
      <c r="T79" s="1">
        <f t="shared" si="21"/>
        <v>0</v>
      </c>
      <c r="U79" s="1">
        <f t="shared" si="22"/>
        <v>0</v>
      </c>
      <c r="V79" s="1">
        <f t="shared" si="23"/>
        <v>0</v>
      </c>
      <c r="W79" s="1">
        <f t="shared" si="24"/>
        <v>1</v>
      </c>
      <c r="X79" s="1">
        <f t="shared" si="25"/>
        <v>0</v>
      </c>
    </row>
    <row r="80" spans="3:24" s="33" customFormat="1">
      <c r="C80" s="32"/>
      <c r="D80" s="38">
        <v>10</v>
      </c>
      <c r="E80" s="33" t="s">
        <v>609</v>
      </c>
      <c r="F80" s="32" t="s">
        <v>15</v>
      </c>
      <c r="G80" s="32"/>
      <c r="H80" s="32">
        <v>37</v>
      </c>
      <c r="I80" s="32">
        <v>29.25</v>
      </c>
      <c r="J80" s="34">
        <f t="shared" si="14"/>
        <v>2.7777777777777777</v>
      </c>
      <c r="K80" s="35">
        <f t="shared" si="15"/>
        <v>990.51811716898067</v>
      </c>
      <c r="L80" s="32">
        <f t="shared" si="16"/>
        <v>0</v>
      </c>
      <c r="M80" s="32">
        <f t="shared" si="17"/>
        <v>0</v>
      </c>
      <c r="N80" s="36">
        <v>1</v>
      </c>
      <c r="O80" s="36"/>
      <c r="P80" s="36"/>
      <c r="Q80" s="32">
        <f t="shared" si="18"/>
        <v>0</v>
      </c>
      <c r="R80" s="32">
        <f t="shared" si="19"/>
        <v>0</v>
      </c>
      <c r="S80" s="32">
        <f t="shared" si="20"/>
        <v>0</v>
      </c>
      <c r="T80" s="32">
        <f t="shared" si="21"/>
        <v>0</v>
      </c>
      <c r="U80" s="32">
        <f t="shared" si="22"/>
        <v>0</v>
      </c>
      <c r="V80" s="32">
        <f t="shared" si="23"/>
        <v>0</v>
      </c>
      <c r="W80" s="32">
        <f t="shared" si="24"/>
        <v>0</v>
      </c>
      <c r="X80" s="32">
        <f t="shared" si="25"/>
        <v>0</v>
      </c>
    </row>
    <row r="81" spans="3:24">
      <c r="C81" s="1">
        <v>25</v>
      </c>
      <c r="D81" s="1">
        <v>9</v>
      </c>
      <c r="E81" t="s">
        <v>610</v>
      </c>
      <c r="F81" s="1" t="s">
        <v>15</v>
      </c>
      <c r="G81" s="1" t="s">
        <v>27</v>
      </c>
      <c r="H81" s="1">
        <v>42</v>
      </c>
      <c r="I81" s="1">
        <v>29.4</v>
      </c>
      <c r="J81" s="25">
        <f t="shared" si="14"/>
        <v>5.5555555555555554</v>
      </c>
      <c r="K81" s="24">
        <f t="shared" si="15"/>
        <v>995.59769725702665</v>
      </c>
      <c r="L81" s="1">
        <f t="shared" si="16"/>
        <v>0</v>
      </c>
      <c r="M81" s="1">
        <f t="shared" si="17"/>
        <v>0</v>
      </c>
      <c r="Q81" s="1">
        <f t="shared" si="18"/>
        <v>0</v>
      </c>
      <c r="R81" s="1">
        <f t="shared" si="19"/>
        <v>0</v>
      </c>
      <c r="S81" s="1">
        <f t="shared" si="20"/>
        <v>0</v>
      </c>
      <c r="T81" s="1">
        <f t="shared" si="21"/>
        <v>0</v>
      </c>
      <c r="U81" s="1">
        <f t="shared" si="22"/>
        <v>0</v>
      </c>
      <c r="V81" s="1">
        <f t="shared" si="23"/>
        <v>0</v>
      </c>
      <c r="W81" s="1">
        <f t="shared" si="24"/>
        <v>1</v>
      </c>
      <c r="X81" s="1">
        <f t="shared" si="25"/>
        <v>0</v>
      </c>
    </row>
    <row r="82" spans="3:24">
      <c r="D82" s="1">
        <v>2</v>
      </c>
      <c r="E82" t="s">
        <v>32</v>
      </c>
      <c r="F82" s="1" t="s">
        <v>15</v>
      </c>
      <c r="G82" s="1" t="s">
        <v>16</v>
      </c>
      <c r="H82" s="1">
        <v>42</v>
      </c>
      <c r="I82" s="1">
        <v>29.4</v>
      </c>
      <c r="J82" s="25">
        <f t="shared" si="14"/>
        <v>5.5555555555555554</v>
      </c>
      <c r="K82" s="24">
        <f t="shared" si="15"/>
        <v>995.59769725702665</v>
      </c>
      <c r="L82" s="1">
        <f t="shared" si="16"/>
        <v>0</v>
      </c>
      <c r="M82" s="1">
        <f t="shared" si="17"/>
        <v>0</v>
      </c>
      <c r="Q82" s="1">
        <f t="shared" si="18"/>
        <v>0</v>
      </c>
      <c r="R82" s="1">
        <f t="shared" si="19"/>
        <v>0</v>
      </c>
      <c r="S82" s="1">
        <f t="shared" si="20"/>
        <v>0</v>
      </c>
      <c r="T82" s="1">
        <f t="shared" si="21"/>
        <v>0</v>
      </c>
      <c r="U82" s="1">
        <f t="shared" si="22"/>
        <v>0</v>
      </c>
      <c r="V82" s="1">
        <f t="shared" si="23"/>
        <v>1</v>
      </c>
      <c r="W82" s="1">
        <f t="shared" si="24"/>
        <v>0</v>
      </c>
      <c r="X82" s="1">
        <f t="shared" si="25"/>
        <v>0</v>
      </c>
    </row>
    <row r="83" spans="3:24" s="33" customFormat="1">
      <c r="C83" s="32"/>
      <c r="D83" s="32">
        <v>11</v>
      </c>
      <c r="E83" s="33" t="s">
        <v>611</v>
      </c>
      <c r="F83" s="32" t="s">
        <v>15</v>
      </c>
      <c r="G83" s="32"/>
      <c r="H83" s="32">
        <v>41</v>
      </c>
      <c r="I83" s="32">
        <v>29.1</v>
      </c>
      <c r="J83" s="34">
        <f t="shared" si="14"/>
        <v>5</v>
      </c>
      <c r="K83" s="35">
        <f t="shared" si="15"/>
        <v>985.43853708093468</v>
      </c>
      <c r="L83" s="32">
        <f t="shared" si="16"/>
        <v>0</v>
      </c>
      <c r="M83" s="32">
        <f t="shared" si="17"/>
        <v>0</v>
      </c>
      <c r="N83" s="36"/>
      <c r="O83" s="36"/>
      <c r="P83" s="36"/>
      <c r="Q83" s="32">
        <f t="shared" si="18"/>
        <v>0</v>
      </c>
      <c r="R83" s="32">
        <f t="shared" si="19"/>
        <v>0</v>
      </c>
      <c r="S83" s="32">
        <f t="shared" si="20"/>
        <v>0</v>
      </c>
      <c r="T83" s="32">
        <f t="shared" si="21"/>
        <v>0</v>
      </c>
      <c r="U83" s="32">
        <f t="shared" si="22"/>
        <v>0</v>
      </c>
      <c r="V83" s="32">
        <f t="shared" si="23"/>
        <v>0</v>
      </c>
      <c r="W83" s="32">
        <f t="shared" si="24"/>
        <v>0</v>
      </c>
      <c r="X83" s="32">
        <f t="shared" si="25"/>
        <v>0</v>
      </c>
    </row>
    <row r="84" spans="3:24">
      <c r="C84" s="1">
        <v>26</v>
      </c>
      <c r="D84" s="1">
        <v>9</v>
      </c>
      <c r="E84" t="s">
        <v>612</v>
      </c>
      <c r="F84" s="1" t="s">
        <v>15</v>
      </c>
      <c r="G84" s="1" t="s">
        <v>163</v>
      </c>
      <c r="H84" s="1">
        <v>43</v>
      </c>
      <c r="I84" s="1">
        <v>28.9</v>
      </c>
      <c r="J84" s="25">
        <f t="shared" si="14"/>
        <v>6.1111111111111107</v>
      </c>
      <c r="K84" s="24">
        <f t="shared" si="15"/>
        <v>978.66576363020647</v>
      </c>
      <c r="L84" s="1">
        <f t="shared" si="16"/>
        <v>0</v>
      </c>
      <c r="M84" s="1">
        <f t="shared" si="17"/>
        <v>0</v>
      </c>
      <c r="Q84" s="1">
        <f t="shared" si="18"/>
        <v>0</v>
      </c>
      <c r="R84" s="1">
        <f t="shared" si="19"/>
        <v>0</v>
      </c>
      <c r="S84" s="1">
        <f t="shared" si="20"/>
        <v>0</v>
      </c>
      <c r="T84" s="1">
        <f t="shared" si="21"/>
        <v>0</v>
      </c>
      <c r="U84" s="1">
        <f t="shared" si="22"/>
        <v>1</v>
      </c>
      <c r="V84" s="1">
        <f t="shared" si="23"/>
        <v>0</v>
      </c>
      <c r="W84" s="1">
        <f t="shared" si="24"/>
        <v>0</v>
      </c>
      <c r="X84" s="1">
        <f t="shared" si="25"/>
        <v>0</v>
      </c>
    </row>
    <row r="85" spans="3:24">
      <c r="D85" s="1">
        <v>2</v>
      </c>
      <c r="E85" s="4" t="s">
        <v>33</v>
      </c>
      <c r="F85" s="1" t="s">
        <v>15</v>
      </c>
      <c r="G85" s="1" t="s">
        <v>27</v>
      </c>
      <c r="H85" s="1">
        <v>44</v>
      </c>
      <c r="I85" s="1">
        <v>28.8</v>
      </c>
      <c r="J85" s="25">
        <f t="shared" si="14"/>
        <v>6.6666666666666661</v>
      </c>
      <c r="K85" s="24">
        <f t="shared" si="15"/>
        <v>975.27937690484248</v>
      </c>
      <c r="L85" s="5">
        <v>1</v>
      </c>
      <c r="M85" s="1">
        <f t="shared" si="17"/>
        <v>0</v>
      </c>
      <c r="Q85" s="1">
        <f t="shared" si="18"/>
        <v>0</v>
      </c>
      <c r="R85" s="1">
        <f t="shared" si="19"/>
        <v>0</v>
      </c>
      <c r="S85" s="1">
        <f t="shared" si="20"/>
        <v>0</v>
      </c>
      <c r="T85" s="1">
        <f t="shared" si="21"/>
        <v>0</v>
      </c>
      <c r="U85" s="1">
        <f t="shared" si="22"/>
        <v>0</v>
      </c>
      <c r="V85" s="1">
        <f t="shared" si="23"/>
        <v>0</v>
      </c>
      <c r="W85" s="1">
        <f t="shared" si="24"/>
        <v>1</v>
      </c>
      <c r="X85" s="1">
        <f t="shared" si="25"/>
        <v>0</v>
      </c>
    </row>
    <row r="86" spans="3:24" s="33" customFormat="1">
      <c r="C86" s="32"/>
      <c r="D86" s="38">
        <v>10</v>
      </c>
      <c r="E86" s="33" t="s">
        <v>107</v>
      </c>
      <c r="F86" s="32" t="s">
        <v>15</v>
      </c>
      <c r="G86" s="32"/>
      <c r="H86" s="32">
        <v>37</v>
      </c>
      <c r="I86" s="32">
        <v>29.1</v>
      </c>
      <c r="J86" s="34">
        <f t="shared" si="14"/>
        <v>2.7777777777777777</v>
      </c>
      <c r="K86" s="35">
        <f t="shared" si="15"/>
        <v>985.43853708093468</v>
      </c>
      <c r="L86" s="32">
        <f t="shared" si="16"/>
        <v>0</v>
      </c>
      <c r="M86" s="32">
        <f t="shared" si="17"/>
        <v>0</v>
      </c>
      <c r="N86" s="36">
        <v>1</v>
      </c>
      <c r="O86" s="36"/>
      <c r="P86" s="36"/>
      <c r="Q86" s="32">
        <f t="shared" si="18"/>
        <v>0</v>
      </c>
      <c r="R86" s="32">
        <f t="shared" si="19"/>
        <v>0</v>
      </c>
      <c r="S86" s="32">
        <f t="shared" si="20"/>
        <v>0</v>
      </c>
      <c r="T86" s="32">
        <f t="shared" si="21"/>
        <v>0</v>
      </c>
      <c r="U86" s="32">
        <f t="shared" si="22"/>
        <v>0</v>
      </c>
      <c r="V86" s="32">
        <f t="shared" si="23"/>
        <v>0</v>
      </c>
      <c r="W86" s="32">
        <f t="shared" si="24"/>
        <v>0</v>
      </c>
      <c r="X86" s="32">
        <f t="shared" si="25"/>
        <v>0</v>
      </c>
    </row>
    <row r="87" spans="3:24">
      <c r="C87" s="1">
        <v>27</v>
      </c>
      <c r="D87" s="1">
        <v>9</v>
      </c>
      <c r="E87" t="s">
        <v>613</v>
      </c>
      <c r="F87" s="14" t="s">
        <v>74</v>
      </c>
      <c r="G87" s="1" t="s">
        <v>16</v>
      </c>
      <c r="H87" s="1">
        <v>36</v>
      </c>
      <c r="I87" s="1">
        <v>28.9</v>
      </c>
      <c r="J87" s="25">
        <f t="shared" si="14"/>
        <v>2.2222222222222223</v>
      </c>
      <c r="K87" s="24">
        <f t="shared" si="15"/>
        <v>978.66576363020647</v>
      </c>
      <c r="L87" s="1">
        <f t="shared" si="16"/>
        <v>0</v>
      </c>
      <c r="M87" s="5">
        <v>1</v>
      </c>
      <c r="Q87" s="1">
        <f t="shared" si="18"/>
        <v>0</v>
      </c>
      <c r="R87" s="1">
        <f t="shared" si="19"/>
        <v>0</v>
      </c>
      <c r="S87" s="1">
        <f t="shared" si="20"/>
        <v>0</v>
      </c>
      <c r="T87" s="1">
        <f t="shared" si="21"/>
        <v>0</v>
      </c>
      <c r="U87" s="1">
        <f t="shared" si="22"/>
        <v>0</v>
      </c>
      <c r="V87" s="1">
        <f t="shared" si="23"/>
        <v>1</v>
      </c>
      <c r="W87" s="1">
        <f t="shared" si="24"/>
        <v>0</v>
      </c>
      <c r="X87" s="1">
        <f t="shared" si="25"/>
        <v>0</v>
      </c>
    </row>
    <row r="88" spans="3:24">
      <c r="D88" s="1">
        <v>2</v>
      </c>
      <c r="E88" s="18" t="s">
        <v>614</v>
      </c>
      <c r="F88" s="1" t="s">
        <v>15</v>
      </c>
      <c r="G88" s="1" t="s">
        <v>27</v>
      </c>
      <c r="H88" s="1">
        <v>37</v>
      </c>
      <c r="I88" s="1">
        <v>28.85</v>
      </c>
      <c r="J88" s="25">
        <f t="shared" si="14"/>
        <v>2.7777777777777777</v>
      </c>
      <c r="K88" s="24">
        <f t="shared" si="15"/>
        <v>976.97257026752459</v>
      </c>
      <c r="L88" s="5">
        <v>1</v>
      </c>
      <c r="M88" s="1">
        <f t="shared" si="17"/>
        <v>0</v>
      </c>
      <c r="Q88" s="1">
        <f t="shared" si="18"/>
        <v>0</v>
      </c>
      <c r="R88" s="1">
        <f t="shared" si="19"/>
        <v>0</v>
      </c>
      <c r="S88" s="1">
        <f t="shared" si="20"/>
        <v>0</v>
      </c>
      <c r="T88" s="1">
        <f t="shared" si="21"/>
        <v>0</v>
      </c>
      <c r="U88" s="1">
        <f t="shared" si="22"/>
        <v>0</v>
      </c>
      <c r="V88" s="1">
        <f t="shared" si="23"/>
        <v>0</v>
      </c>
      <c r="W88" s="1">
        <f t="shared" si="24"/>
        <v>1</v>
      </c>
      <c r="X88" s="1">
        <f t="shared" si="25"/>
        <v>0</v>
      </c>
    </row>
    <row r="89" spans="3:24" s="33" customFormat="1">
      <c r="C89" s="32"/>
      <c r="D89" s="32">
        <v>11</v>
      </c>
      <c r="E89" s="33" t="s">
        <v>32</v>
      </c>
      <c r="F89" s="32" t="s">
        <v>15</v>
      </c>
      <c r="G89" s="32"/>
      <c r="H89" s="32">
        <v>33</v>
      </c>
      <c r="I89" s="32">
        <v>29.25</v>
      </c>
      <c r="J89" s="34">
        <f t="shared" si="14"/>
        <v>0.55555555555555558</v>
      </c>
      <c r="K89" s="35">
        <f t="shared" si="15"/>
        <v>990.51811716898067</v>
      </c>
      <c r="L89" s="32">
        <f t="shared" si="16"/>
        <v>0</v>
      </c>
      <c r="M89" s="32">
        <v>0</v>
      </c>
      <c r="N89" s="36">
        <v>1</v>
      </c>
      <c r="O89" s="36">
        <v>1</v>
      </c>
      <c r="P89" s="36"/>
      <c r="Q89" s="32">
        <f t="shared" si="18"/>
        <v>0</v>
      </c>
      <c r="R89" s="32">
        <f t="shared" si="19"/>
        <v>0</v>
      </c>
      <c r="S89" s="32">
        <f t="shared" si="20"/>
        <v>0</v>
      </c>
      <c r="T89" s="32">
        <f t="shared" si="21"/>
        <v>0</v>
      </c>
      <c r="U89" s="32">
        <f t="shared" si="22"/>
        <v>0</v>
      </c>
      <c r="V89" s="32">
        <f t="shared" si="23"/>
        <v>0</v>
      </c>
      <c r="W89" s="32">
        <f t="shared" si="24"/>
        <v>0</v>
      </c>
      <c r="X89" s="32">
        <f t="shared" si="25"/>
        <v>0</v>
      </c>
    </row>
    <row r="90" spans="3:24">
      <c r="C90" s="1">
        <v>28</v>
      </c>
      <c r="D90" s="1">
        <v>9</v>
      </c>
      <c r="E90" s="13" t="s">
        <v>615</v>
      </c>
      <c r="F90" s="1" t="s">
        <v>15</v>
      </c>
      <c r="G90" s="1" t="s">
        <v>16</v>
      </c>
      <c r="H90" s="1">
        <v>35</v>
      </c>
      <c r="I90" s="1">
        <v>29.4</v>
      </c>
      <c r="J90" s="25">
        <f t="shared" si="14"/>
        <v>1.6666666666666665</v>
      </c>
      <c r="K90" s="24">
        <f t="shared" si="15"/>
        <v>995.59769725702665</v>
      </c>
      <c r="L90" s="1">
        <f t="shared" si="16"/>
        <v>0</v>
      </c>
      <c r="M90" s="1">
        <f t="shared" si="17"/>
        <v>0</v>
      </c>
      <c r="Q90" s="1">
        <f t="shared" si="18"/>
        <v>0</v>
      </c>
      <c r="R90" s="1">
        <f t="shared" si="19"/>
        <v>0</v>
      </c>
      <c r="S90" s="1">
        <f t="shared" si="20"/>
        <v>0</v>
      </c>
      <c r="T90" s="1">
        <f t="shared" si="21"/>
        <v>0</v>
      </c>
      <c r="U90" s="1">
        <f t="shared" si="22"/>
        <v>0</v>
      </c>
      <c r="V90" s="1">
        <f t="shared" si="23"/>
        <v>1</v>
      </c>
      <c r="W90" s="1">
        <f t="shared" si="24"/>
        <v>0</v>
      </c>
      <c r="X90" s="1">
        <f t="shared" si="25"/>
        <v>0</v>
      </c>
    </row>
    <row r="91" spans="3:24">
      <c r="D91" s="1">
        <v>2</v>
      </c>
      <c r="E91" t="s">
        <v>186</v>
      </c>
      <c r="F91" s="1" t="s">
        <v>15</v>
      </c>
      <c r="G91" s="1" t="s">
        <v>16</v>
      </c>
      <c r="H91" s="1">
        <v>40</v>
      </c>
      <c r="I91" s="1">
        <v>29.1</v>
      </c>
      <c r="J91" s="25">
        <f t="shared" si="14"/>
        <v>4.4444444444444446</v>
      </c>
      <c r="K91" s="24">
        <f t="shared" si="15"/>
        <v>985.43853708093468</v>
      </c>
      <c r="L91" s="1">
        <f t="shared" si="16"/>
        <v>0</v>
      </c>
      <c r="M91" s="1">
        <f t="shared" si="17"/>
        <v>0</v>
      </c>
      <c r="Q91" s="1">
        <f t="shared" si="18"/>
        <v>0</v>
      </c>
      <c r="R91" s="1">
        <f t="shared" si="19"/>
        <v>0</v>
      </c>
      <c r="S91" s="1">
        <f t="shared" si="20"/>
        <v>0</v>
      </c>
      <c r="T91" s="1">
        <f t="shared" si="21"/>
        <v>0</v>
      </c>
      <c r="U91" s="1">
        <f t="shared" si="22"/>
        <v>0</v>
      </c>
      <c r="V91" s="1">
        <f t="shared" si="23"/>
        <v>1</v>
      </c>
      <c r="W91" s="1">
        <f t="shared" si="24"/>
        <v>0</v>
      </c>
      <c r="X91" s="1">
        <f t="shared" si="25"/>
        <v>0</v>
      </c>
    </row>
    <row r="92" spans="3:24" s="33" customFormat="1">
      <c r="C92" s="32"/>
      <c r="D92" s="32">
        <v>11</v>
      </c>
      <c r="E92" s="46" t="s">
        <v>60</v>
      </c>
      <c r="F92" s="32" t="s">
        <v>15</v>
      </c>
      <c r="G92" s="32"/>
      <c r="H92" s="32">
        <v>41</v>
      </c>
      <c r="I92" s="32">
        <v>28.7</v>
      </c>
      <c r="J92" s="34">
        <f t="shared" si="14"/>
        <v>5</v>
      </c>
      <c r="K92" s="35">
        <f t="shared" si="15"/>
        <v>971.89299017947849</v>
      </c>
      <c r="L92" s="36">
        <v>1</v>
      </c>
      <c r="M92" s="32">
        <f t="shared" si="17"/>
        <v>0</v>
      </c>
      <c r="N92" s="36">
        <v>1</v>
      </c>
      <c r="O92" s="36"/>
      <c r="P92" s="36"/>
      <c r="Q92" s="32">
        <f t="shared" si="18"/>
        <v>0</v>
      </c>
      <c r="R92" s="32">
        <f t="shared" si="19"/>
        <v>0</v>
      </c>
      <c r="S92" s="32">
        <f t="shared" si="20"/>
        <v>0</v>
      </c>
      <c r="T92" s="32">
        <f t="shared" si="21"/>
        <v>0</v>
      </c>
      <c r="U92" s="32">
        <f t="shared" si="22"/>
        <v>0</v>
      </c>
      <c r="V92" s="32">
        <f t="shared" si="23"/>
        <v>0</v>
      </c>
      <c r="W92" s="32">
        <f t="shared" si="24"/>
        <v>0</v>
      </c>
      <c r="X92" s="32">
        <f t="shared" si="25"/>
        <v>0</v>
      </c>
    </row>
    <row r="93" spans="3:24">
      <c r="C93" s="1">
        <v>29</v>
      </c>
      <c r="D93" s="1">
        <v>9</v>
      </c>
      <c r="E93" t="s">
        <v>243</v>
      </c>
      <c r="F93" s="1" t="s">
        <v>15</v>
      </c>
      <c r="G93" s="1" t="s">
        <v>24</v>
      </c>
      <c r="H93" s="1">
        <v>39</v>
      </c>
      <c r="I93" s="1">
        <v>29.9</v>
      </c>
      <c r="J93" s="25">
        <f t="shared" si="14"/>
        <v>3.8888888888888888</v>
      </c>
      <c r="K93" s="24">
        <f t="shared" si="15"/>
        <v>1012.5296308838468</v>
      </c>
      <c r="L93" s="1">
        <f t="shared" si="16"/>
        <v>0</v>
      </c>
      <c r="M93" s="1">
        <f t="shared" si="17"/>
        <v>0</v>
      </c>
      <c r="Q93" s="1">
        <f t="shared" si="18"/>
        <v>0</v>
      </c>
      <c r="R93" s="1">
        <f t="shared" si="19"/>
        <v>0</v>
      </c>
      <c r="S93" s="1">
        <f t="shared" si="20"/>
        <v>0</v>
      </c>
      <c r="T93" s="1">
        <f t="shared" si="21"/>
        <v>0</v>
      </c>
      <c r="U93" s="1">
        <f t="shared" si="22"/>
        <v>0</v>
      </c>
      <c r="V93" s="1">
        <f t="shared" si="23"/>
        <v>0</v>
      </c>
      <c r="W93" s="1">
        <f t="shared" si="24"/>
        <v>0</v>
      </c>
      <c r="X93" s="1">
        <f t="shared" si="25"/>
        <v>1</v>
      </c>
    </row>
    <row r="94" spans="3:24">
      <c r="D94" s="1">
        <v>2</v>
      </c>
      <c r="E94" t="s">
        <v>616</v>
      </c>
      <c r="F94" s="1" t="s">
        <v>15</v>
      </c>
      <c r="G94" s="1" t="s">
        <v>24</v>
      </c>
      <c r="H94" s="1">
        <v>38</v>
      </c>
      <c r="I94" s="1">
        <v>30.05</v>
      </c>
      <c r="J94" s="25">
        <f t="shared" si="14"/>
        <v>3.333333333333333</v>
      </c>
      <c r="K94" s="24">
        <f t="shared" si="15"/>
        <v>1017.6092109718929</v>
      </c>
      <c r="L94" s="1">
        <f t="shared" si="16"/>
        <v>0</v>
      </c>
      <c r="M94" s="1">
        <f t="shared" si="17"/>
        <v>0</v>
      </c>
      <c r="Q94" s="1">
        <f t="shared" si="18"/>
        <v>0</v>
      </c>
      <c r="R94" s="1">
        <f t="shared" si="19"/>
        <v>0</v>
      </c>
      <c r="S94" s="1">
        <f t="shared" si="20"/>
        <v>0</v>
      </c>
      <c r="T94" s="1">
        <f t="shared" si="21"/>
        <v>0</v>
      </c>
      <c r="U94" s="1">
        <f t="shared" si="22"/>
        <v>0</v>
      </c>
      <c r="V94" s="1">
        <f t="shared" si="23"/>
        <v>0</v>
      </c>
      <c r="W94" s="1">
        <f t="shared" si="24"/>
        <v>0</v>
      </c>
      <c r="X94" s="1">
        <f t="shared" si="25"/>
        <v>1</v>
      </c>
    </row>
    <row r="95" spans="3:24" s="33" customFormat="1">
      <c r="C95" s="32"/>
      <c r="D95" s="32">
        <v>11</v>
      </c>
      <c r="E95" s="42" t="s">
        <v>65</v>
      </c>
      <c r="F95" s="32" t="s">
        <v>15</v>
      </c>
      <c r="G95" s="32" t="s">
        <v>118</v>
      </c>
      <c r="H95" s="32">
        <v>30</v>
      </c>
      <c r="I95" s="32">
        <v>30.15</v>
      </c>
      <c r="J95" s="49">
        <f t="shared" si="14"/>
        <v>-1.1111111111111112</v>
      </c>
      <c r="K95" s="35">
        <f t="shared" si="15"/>
        <v>1020.9955976972569</v>
      </c>
      <c r="L95" s="32">
        <f t="shared" si="16"/>
        <v>0</v>
      </c>
      <c r="M95" s="32">
        <f t="shared" si="17"/>
        <v>0</v>
      </c>
      <c r="N95" s="36"/>
      <c r="O95" s="36"/>
      <c r="P95" s="36">
        <v>1</v>
      </c>
      <c r="Q95" s="32">
        <f t="shared" si="18"/>
        <v>1</v>
      </c>
      <c r="R95" s="32">
        <f t="shared" si="19"/>
        <v>0</v>
      </c>
      <c r="S95" s="32">
        <f t="shared" si="20"/>
        <v>0</v>
      </c>
      <c r="T95" s="32">
        <f t="shared" si="21"/>
        <v>0</v>
      </c>
      <c r="U95" s="32">
        <f t="shared" si="22"/>
        <v>0</v>
      </c>
      <c r="V95" s="32">
        <f t="shared" si="23"/>
        <v>0</v>
      </c>
      <c r="W95" s="32">
        <f t="shared" si="24"/>
        <v>0</v>
      </c>
      <c r="X95" s="32">
        <f t="shared" si="25"/>
        <v>0</v>
      </c>
    </row>
    <row r="96" spans="3:24">
      <c r="C96" s="1">
        <v>30</v>
      </c>
      <c r="D96" s="1">
        <v>9</v>
      </c>
      <c r="E96" t="s">
        <v>544</v>
      </c>
      <c r="F96" s="1" t="s">
        <v>15</v>
      </c>
      <c r="G96" s="1" t="s">
        <v>56</v>
      </c>
      <c r="H96" s="1">
        <v>37</v>
      </c>
      <c r="I96" s="1">
        <v>29.7</v>
      </c>
      <c r="J96" s="25">
        <f t="shared" si="14"/>
        <v>2.7777777777777777</v>
      </c>
      <c r="K96" s="24">
        <f t="shared" si="15"/>
        <v>1005.7568574331189</v>
      </c>
      <c r="L96" s="1">
        <f t="shared" si="16"/>
        <v>0</v>
      </c>
      <c r="M96" s="1">
        <f t="shared" si="17"/>
        <v>0</v>
      </c>
      <c r="Q96" s="1">
        <f t="shared" si="18"/>
        <v>0</v>
      </c>
      <c r="R96" s="1">
        <f t="shared" si="19"/>
        <v>0</v>
      </c>
      <c r="S96" s="1">
        <f t="shared" si="20"/>
        <v>0</v>
      </c>
      <c r="T96" s="1">
        <f t="shared" si="21"/>
        <v>1</v>
      </c>
      <c r="U96" s="1">
        <f t="shared" si="22"/>
        <v>0</v>
      </c>
      <c r="V96" s="1">
        <f t="shared" si="23"/>
        <v>0</v>
      </c>
      <c r="W96" s="1">
        <f t="shared" si="24"/>
        <v>0</v>
      </c>
      <c r="X96" s="1">
        <f t="shared" si="25"/>
        <v>0</v>
      </c>
    </row>
    <row r="97" spans="3:25">
      <c r="D97" s="1">
        <v>2</v>
      </c>
      <c r="E97" t="s">
        <v>218</v>
      </c>
      <c r="F97" s="1" t="s">
        <v>15</v>
      </c>
      <c r="G97" s="1" t="s">
        <v>163</v>
      </c>
      <c r="H97" s="1">
        <v>37</v>
      </c>
      <c r="I97" s="1">
        <v>29.75</v>
      </c>
      <c r="J97" s="25">
        <f t="shared" si="14"/>
        <v>2.7777777777777777</v>
      </c>
      <c r="K97" s="24">
        <f t="shared" si="15"/>
        <v>1007.4500507958008</v>
      </c>
      <c r="L97" s="1">
        <f t="shared" si="16"/>
        <v>0</v>
      </c>
      <c r="M97" s="1">
        <f t="shared" si="17"/>
        <v>0</v>
      </c>
      <c r="Q97" s="1">
        <f t="shared" si="18"/>
        <v>0</v>
      </c>
      <c r="R97" s="1">
        <f t="shared" si="19"/>
        <v>0</v>
      </c>
      <c r="S97" s="1">
        <f t="shared" si="20"/>
        <v>0</v>
      </c>
      <c r="T97" s="1">
        <f t="shared" si="21"/>
        <v>0</v>
      </c>
      <c r="U97" s="1">
        <f t="shared" si="22"/>
        <v>1</v>
      </c>
      <c r="V97" s="1">
        <f t="shared" si="23"/>
        <v>0</v>
      </c>
      <c r="W97" s="1">
        <f t="shared" si="24"/>
        <v>0</v>
      </c>
      <c r="X97" s="1">
        <f t="shared" si="25"/>
        <v>0</v>
      </c>
    </row>
    <row r="98" spans="3:25" s="33" customFormat="1">
      <c r="C98" s="32"/>
      <c r="D98" s="32">
        <v>11</v>
      </c>
      <c r="E98" s="33" t="s">
        <v>617</v>
      </c>
      <c r="F98" s="32" t="s">
        <v>15</v>
      </c>
      <c r="G98" s="32"/>
      <c r="H98" s="32">
        <v>37</v>
      </c>
      <c r="I98" s="32">
        <v>29.7</v>
      </c>
      <c r="J98" s="34">
        <f t="shared" si="14"/>
        <v>2.7777777777777777</v>
      </c>
      <c r="K98" s="35">
        <f t="shared" si="15"/>
        <v>1005.7568574331189</v>
      </c>
      <c r="L98" s="32">
        <f t="shared" si="16"/>
        <v>0</v>
      </c>
      <c r="M98" s="32">
        <f t="shared" si="17"/>
        <v>0</v>
      </c>
      <c r="N98" s="36"/>
      <c r="O98" s="36"/>
      <c r="P98" s="36"/>
      <c r="Q98" s="32">
        <f t="shared" si="18"/>
        <v>0</v>
      </c>
      <c r="R98" s="32">
        <f t="shared" si="19"/>
        <v>0</v>
      </c>
      <c r="S98" s="32">
        <f t="shared" si="20"/>
        <v>0</v>
      </c>
      <c r="T98" s="32">
        <f t="shared" si="21"/>
        <v>0</v>
      </c>
      <c r="U98" s="32">
        <f t="shared" si="22"/>
        <v>0</v>
      </c>
      <c r="V98" s="32">
        <f t="shared" si="23"/>
        <v>0</v>
      </c>
      <c r="W98" s="32">
        <f t="shared" si="24"/>
        <v>0</v>
      </c>
      <c r="X98" s="32">
        <f t="shared" si="25"/>
        <v>0</v>
      </c>
    </row>
    <row r="99" spans="3:25">
      <c r="C99" s="1">
        <v>31</v>
      </c>
      <c r="D99" s="1">
        <v>9</v>
      </c>
      <c r="E99" t="s">
        <v>618</v>
      </c>
      <c r="F99" s="1" t="s">
        <v>12</v>
      </c>
      <c r="G99" s="1" t="s">
        <v>56</v>
      </c>
      <c r="H99" s="1">
        <v>39</v>
      </c>
      <c r="I99" s="1">
        <v>29.6</v>
      </c>
      <c r="J99" s="25">
        <f t="shared" ref="J99:J101" si="26">(H99-32)/1.8</f>
        <v>3.8888888888888888</v>
      </c>
      <c r="K99" s="24">
        <f t="shared" ref="K99:K101" si="27">I99/0.02953</f>
        <v>1002.3704707077549</v>
      </c>
      <c r="L99" s="1">
        <f t="shared" si="16"/>
        <v>1</v>
      </c>
      <c r="M99" s="1">
        <f t="shared" si="17"/>
        <v>0</v>
      </c>
      <c r="Q99" s="1">
        <f t="shared" si="18"/>
        <v>0</v>
      </c>
      <c r="R99" s="1">
        <f t="shared" si="19"/>
        <v>0</v>
      </c>
      <c r="S99" s="1">
        <f t="shared" si="20"/>
        <v>0</v>
      </c>
      <c r="T99" s="1">
        <f t="shared" si="21"/>
        <v>1</v>
      </c>
      <c r="U99" s="1">
        <f t="shared" si="22"/>
        <v>0</v>
      </c>
      <c r="V99" s="1">
        <f t="shared" si="23"/>
        <v>0</v>
      </c>
      <c r="W99" s="1">
        <f t="shared" si="24"/>
        <v>0</v>
      </c>
      <c r="X99" s="1">
        <f t="shared" si="25"/>
        <v>0</v>
      </c>
    </row>
    <row r="100" spans="3:25">
      <c r="D100" s="1">
        <v>2</v>
      </c>
      <c r="E100" t="s">
        <v>218</v>
      </c>
      <c r="F100" s="1" t="s">
        <v>12</v>
      </c>
      <c r="H100" s="1">
        <v>40</v>
      </c>
      <c r="I100" s="1">
        <v>29.45</v>
      </c>
      <c r="J100" s="25">
        <f t="shared" si="26"/>
        <v>4.4444444444444446</v>
      </c>
      <c r="K100" s="24">
        <f t="shared" si="27"/>
        <v>997.29089061970876</v>
      </c>
      <c r="L100" s="1">
        <f t="shared" si="16"/>
        <v>1</v>
      </c>
      <c r="M100" s="1">
        <f t="shared" si="17"/>
        <v>0</v>
      </c>
      <c r="Q100" s="1">
        <f t="shared" si="18"/>
        <v>0</v>
      </c>
      <c r="R100" s="1">
        <f t="shared" si="19"/>
        <v>0</v>
      </c>
      <c r="S100" s="1">
        <f t="shared" si="20"/>
        <v>0</v>
      </c>
      <c r="T100" s="1">
        <f t="shared" si="21"/>
        <v>0</v>
      </c>
      <c r="U100" s="1">
        <f t="shared" si="22"/>
        <v>0</v>
      </c>
      <c r="V100" s="1">
        <f t="shared" si="23"/>
        <v>0</v>
      </c>
      <c r="W100" s="1">
        <f t="shared" si="24"/>
        <v>0</v>
      </c>
      <c r="X100" s="1">
        <f t="shared" si="25"/>
        <v>0</v>
      </c>
    </row>
    <row r="101" spans="3:25" s="33" customFormat="1">
      <c r="C101" s="32"/>
      <c r="D101" s="32">
        <v>11</v>
      </c>
      <c r="E101" s="33" t="s">
        <v>619</v>
      </c>
      <c r="F101" s="32" t="s">
        <v>12</v>
      </c>
      <c r="G101" s="32"/>
      <c r="H101" s="32">
        <v>40</v>
      </c>
      <c r="I101" s="32">
        <v>29.4</v>
      </c>
      <c r="J101" s="34">
        <f t="shared" si="26"/>
        <v>4.4444444444444446</v>
      </c>
      <c r="K101" s="35">
        <f t="shared" si="27"/>
        <v>995.59769725702665</v>
      </c>
      <c r="L101" s="32">
        <f t="shared" si="16"/>
        <v>1</v>
      </c>
      <c r="M101" s="32">
        <f t="shared" si="17"/>
        <v>0</v>
      </c>
      <c r="N101" s="36">
        <v>1</v>
      </c>
      <c r="O101" s="36"/>
      <c r="P101" s="36"/>
      <c r="Q101" s="32">
        <f t="shared" si="18"/>
        <v>0</v>
      </c>
      <c r="R101" s="32">
        <f t="shared" si="19"/>
        <v>0</v>
      </c>
      <c r="S101" s="32">
        <f t="shared" si="20"/>
        <v>0</v>
      </c>
      <c r="T101" s="32">
        <f t="shared" si="21"/>
        <v>0</v>
      </c>
      <c r="U101" s="32">
        <f t="shared" si="22"/>
        <v>0</v>
      </c>
      <c r="V101" s="32">
        <f t="shared" si="23"/>
        <v>0</v>
      </c>
      <c r="W101" s="32">
        <f t="shared" si="24"/>
        <v>0</v>
      </c>
      <c r="X101" s="32">
        <f t="shared" si="25"/>
        <v>0</v>
      </c>
    </row>
    <row r="103" spans="3:25">
      <c r="D103" s="1" t="s">
        <v>9</v>
      </c>
      <c r="H103" s="8">
        <f>(H9+H12+H15+H18+H21+H24+H27+H30+H33+H36+H39+H42+H45+H48+H51+H54+H57+H60+H63+H66+H69+H72+H75+H78+H81+H84+H87+H90+H93+H96+H99)/31</f>
        <v>36.29032258064516</v>
      </c>
      <c r="I103" s="8">
        <f>(I9+I12+I15+I18+I21+I24+I27+I30+I33+I36+I39+I42+I45+I48+I51+I54+I57+I60+I63+I66+I69+I72+I75+I78+I81+I84+I87+I90+I93+I96+I99)/31</f>
        <v>29.4758064516129</v>
      </c>
      <c r="J103" s="24">
        <f>(J9+J12+J15+J18+J21+J24+J27+J30+J33+J36+J39+J42+J45+J48+J51+J54+J57+J60+J63+J66+J69+J72+J75+J78+J81+J84+J87+J90+J93+J96+J99)/31</f>
        <v>2.3835125448028673</v>
      </c>
      <c r="K103" s="24">
        <f>(K9+K12+K15+K18+K21+K24+K27+K30+K33+K36+K39+K42+K45+K48+K51+K54+K57+K60+K63+K66+K69+K72+K75+K78+K81+K84+K87+K90+K93+K96+K99)/31</f>
        <v>998.164796871416</v>
      </c>
      <c r="L103" s="1">
        <f>SUM(L9:L99)</f>
        <v>12</v>
      </c>
      <c r="M103" s="1">
        <f>SUM(M9:M99)</f>
        <v>10</v>
      </c>
      <c r="N103" s="5">
        <f>SUM(N9:N99)</f>
        <v>10</v>
      </c>
      <c r="O103" s="5">
        <f>SUM(O9:O99)</f>
        <v>7</v>
      </c>
      <c r="P103" s="5">
        <f>SUM(P9:P99)</f>
        <v>4</v>
      </c>
      <c r="Q103" s="1">
        <f>SUM(Q9:Q101)</f>
        <v>1</v>
      </c>
      <c r="R103" s="1">
        <f t="shared" ref="R103:X103" si="28">SUM(R9:R101)</f>
        <v>0</v>
      </c>
      <c r="S103" s="1">
        <f t="shared" si="28"/>
        <v>0</v>
      </c>
      <c r="T103" s="1">
        <f t="shared" si="28"/>
        <v>5</v>
      </c>
      <c r="U103" s="1">
        <f t="shared" si="28"/>
        <v>3</v>
      </c>
      <c r="V103" s="1">
        <f t="shared" si="28"/>
        <v>16</v>
      </c>
      <c r="W103" s="1">
        <f t="shared" si="28"/>
        <v>24</v>
      </c>
      <c r="X103" s="1">
        <f t="shared" si="28"/>
        <v>14</v>
      </c>
      <c r="Y103" s="1">
        <f>SUM(Q103:X103)</f>
        <v>63</v>
      </c>
    </row>
    <row r="104" spans="3:25">
      <c r="D104" s="1" t="s">
        <v>11</v>
      </c>
      <c r="H104" s="8">
        <f>(H10+H13+H19+H22+H25+H28+H31+H34+H37+H40+H43+H46+H49+H52+H55+H58+H64+H67+H70+H73+H76+H79+H82+H85+H88+H91+H94+H97+H100)/29</f>
        <v>38.413793103448278</v>
      </c>
      <c r="I104" s="8">
        <f>(I10+I13+I19+I22+I25+I28+I31+I34+I37+I40+I43+I46+I49+I52+I55+I58+I64+I67+I70+I73+I76+I79+I82+I85+I88+I91+I94+I97+I100)/29</f>
        <v>29.396551724137929</v>
      </c>
      <c r="J104" s="24">
        <f>(J10+J13+J19+J22+J25+J28+J31+J34+J37+J40+J43+J46+J49+J52+J55+J58+J64+J67+J70+J73+J76+J79+J82+J85+J88+J91+J94+J97+J100)/29</f>
        <v>3.5632183908045971</v>
      </c>
      <c r="K104" s="24">
        <f>(K10+K13+K19+K22+K25+K28+K31+K34+K37+K40+K43+K46+K49+K52+K55+K58+K64+K67+K70+K73+K76+K79+K82+K85+K88+K91+K94+K97+K100)/29</f>
        <v>995.48092530097972</v>
      </c>
    </row>
    <row r="105" spans="3:25">
      <c r="D105" s="1" t="s">
        <v>10</v>
      </c>
      <c r="H105" s="8">
        <f>(H11+H14+H17+H20+H23+H26+H29+H32+H35+H38+H41+H44+H47+H50+H53+H56+H59+H62+H65+H68+H71+H74+H77+H80+H83+H86+H89+H92+H95+H98+H101)/31</f>
        <v>36.338709677419352</v>
      </c>
      <c r="I105" s="8">
        <f>(I11+I14+I17+I20+I23+I26+I29+I32+I35+I38+I41+I44+I47+I50+I53+I56+I59+I62+I65+I68+I71+I74+I77+I80+I83+I86+I89+I92+I95+I98+I101)/31</f>
        <v>29.424193548387098</v>
      </c>
      <c r="J105" s="24">
        <f>(J11+J14+J17+J20+J23+J26+J29+J32+J35+J38+J41+J44+J47+J50+J53+J56+J59+J62+J65+J68+J71+J74+J77+J80+J83+J86+J89+J92+J95+J98+J101)/31</f>
        <v>2.4103942652329748</v>
      </c>
      <c r="K105" s="24">
        <f>(K11+K14+K17+K20+K23+K26+K29+K32+K35+K38+K41+K44+K47+K50+K53+K56+K59+K62+K65+K68+K71+K74+K77+K80+K83+K86+K89+K92+K95+K98+K101)/31</f>
        <v>996.41698436800209</v>
      </c>
      <c r="M105" s="1" t="s">
        <v>620</v>
      </c>
      <c r="Q105" s="21">
        <f>(Q103/Y103)*100</f>
        <v>1.5873015873015872</v>
      </c>
      <c r="R105" s="21">
        <f>(R103/Y103)*100</f>
        <v>0</v>
      </c>
      <c r="S105" s="21">
        <f>(S103/Y103)*100</f>
        <v>0</v>
      </c>
      <c r="T105" s="21">
        <f>(T103/Y103)*100</f>
        <v>7.9365079365079358</v>
      </c>
      <c r="U105" s="21">
        <f>(U103/Y103)*100</f>
        <v>4.7619047619047619</v>
      </c>
      <c r="V105" s="21">
        <f>(V103/Y103)*100</f>
        <v>25.396825396825395</v>
      </c>
      <c r="W105" s="21">
        <f>(W103/Y103)*100</f>
        <v>38.095238095238095</v>
      </c>
      <c r="X105" s="21">
        <f>(X103/Y103)*100</f>
        <v>22.222222222222221</v>
      </c>
    </row>
    <row r="107" spans="3:25">
      <c r="I107" s="1" t="s">
        <v>624</v>
      </c>
      <c r="J107" s="25">
        <f>MAX(J9:J101)</f>
        <v>10</v>
      </c>
    </row>
    <row r="108" spans="3:25">
      <c r="I108" s="1" t="s">
        <v>625</v>
      </c>
      <c r="J108" s="25">
        <f>MIN(J9:J101)</f>
        <v>-2.2222222222222223</v>
      </c>
      <c r="Q108" s="22"/>
    </row>
    <row r="109" spans="3:25">
      <c r="I109" s="1" t="s">
        <v>626</v>
      </c>
      <c r="J109" s="5">
        <v>4</v>
      </c>
    </row>
    <row r="110" spans="3:25">
      <c r="I110" s="1" t="s">
        <v>627</v>
      </c>
      <c r="J110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8"/>
  <sheetViews>
    <sheetView workbookViewId="0">
      <selection activeCell="H35" sqref="H35"/>
    </sheetView>
  </sheetViews>
  <sheetFormatPr baseColWidth="10" defaultRowHeight="15" x14ac:dyDescent="0"/>
  <cols>
    <col min="4" max="4" width="14.6640625" style="1" bestFit="1" customWidth="1"/>
    <col min="5" max="9" width="11.83203125" style="1" bestFit="1" customWidth="1"/>
    <col min="10" max="10" width="11" style="1" bestFit="1" customWidth="1"/>
    <col min="11" max="13" width="11.83203125" style="1" bestFit="1" customWidth="1"/>
    <col min="14" max="15" width="11" style="1" bestFit="1" customWidth="1"/>
    <col min="16" max="16" width="10.83203125" style="1"/>
  </cols>
  <sheetData>
    <row r="3" spans="3:16" s="12" customFormat="1">
      <c r="D3" s="9" t="s">
        <v>633</v>
      </c>
      <c r="E3" s="9" t="s">
        <v>634</v>
      </c>
      <c r="F3" s="9" t="s">
        <v>635</v>
      </c>
      <c r="G3" s="9" t="s">
        <v>636</v>
      </c>
      <c r="H3" s="9" t="s">
        <v>635</v>
      </c>
      <c r="I3" s="9" t="s">
        <v>633</v>
      </c>
      <c r="J3" s="9" t="s">
        <v>633</v>
      </c>
      <c r="K3" s="9" t="s">
        <v>636</v>
      </c>
      <c r="L3" s="9" t="s">
        <v>163</v>
      </c>
      <c r="M3" s="9" t="s">
        <v>637</v>
      </c>
      <c r="N3" s="9" t="s">
        <v>118</v>
      </c>
      <c r="O3" s="9" t="s">
        <v>638</v>
      </c>
      <c r="P3" s="9" t="s">
        <v>647</v>
      </c>
    </row>
    <row r="4" spans="3:16">
      <c r="C4" t="s">
        <v>639</v>
      </c>
      <c r="D4" s="26">
        <v>1.5053763440860211</v>
      </c>
      <c r="E4" s="26">
        <v>1.6666666666666665</v>
      </c>
      <c r="F4" s="50">
        <v>2.5185185185185186</v>
      </c>
      <c r="G4" s="26">
        <v>4.8412698412698418</v>
      </c>
      <c r="H4" s="50">
        <v>9.2407407407407369</v>
      </c>
      <c r="I4" s="26">
        <v>12.375478927203067</v>
      </c>
      <c r="J4" s="26">
        <v>13.602150537634415</v>
      </c>
      <c r="K4" s="26">
        <v>13.279569892473116</v>
      </c>
      <c r="L4" s="26">
        <v>12.148148148148149</v>
      </c>
      <c r="M4" s="26">
        <v>9.6236559139784976</v>
      </c>
      <c r="N4" s="26">
        <v>3.9814814814814814</v>
      </c>
      <c r="O4" s="26">
        <v>2.3835125448028673</v>
      </c>
      <c r="P4" s="26">
        <f t="shared" ref="P4:P6" si="0">AVERAGE(D4:O4)</f>
        <v>7.2638807964169487</v>
      </c>
    </row>
    <row r="5" spans="3:16">
      <c r="C5" t="s">
        <v>640</v>
      </c>
      <c r="D5" s="26">
        <v>2.8075396825396823</v>
      </c>
      <c r="E5" s="26">
        <v>4.1658119658119652</v>
      </c>
      <c r="F5" s="50">
        <v>4.9066666666666663</v>
      </c>
      <c r="G5" s="26">
        <v>6.8642857142857148</v>
      </c>
      <c r="H5" s="50">
        <v>11.321072796934869</v>
      </c>
      <c r="I5" s="26">
        <v>14.489999999999998</v>
      </c>
      <c r="J5" s="26">
        <v>15.286738351254481</v>
      </c>
      <c r="K5" s="26">
        <v>15.759259259259256</v>
      </c>
      <c r="L5" s="26">
        <v>14.166666666666666</v>
      </c>
      <c r="M5" s="26">
        <v>10.944444444444448</v>
      </c>
      <c r="N5" s="26">
        <v>4.4642857142857144</v>
      </c>
      <c r="O5" s="26">
        <v>3.5632183908045971</v>
      </c>
      <c r="P5" s="26">
        <f t="shared" si="0"/>
        <v>9.0616658044128382</v>
      </c>
    </row>
    <row r="6" spans="3:16">
      <c r="C6" t="s">
        <v>641</v>
      </c>
      <c r="D6" s="26">
        <v>1.559139784946237</v>
      </c>
      <c r="E6" s="26">
        <v>1.2724014336917564</v>
      </c>
      <c r="F6" s="50">
        <v>2.1594982078853047</v>
      </c>
      <c r="G6" s="26">
        <v>3.563218390804598</v>
      </c>
      <c r="H6" s="50">
        <v>7.3655913978494629</v>
      </c>
      <c r="I6" s="26">
        <v>10.018518518518521</v>
      </c>
      <c r="J6" s="26">
        <v>11.537037037037036</v>
      </c>
      <c r="K6" s="26">
        <v>12.043010752688172</v>
      </c>
      <c r="L6" s="26">
        <v>10.425925925925924</v>
      </c>
      <c r="M6" s="26">
        <v>9.0322580645161299</v>
      </c>
      <c r="N6" s="26">
        <v>3.6666666666666665</v>
      </c>
      <c r="O6" s="26">
        <v>2.4103942652329748</v>
      </c>
      <c r="P6" s="26">
        <f t="shared" si="0"/>
        <v>6.2544717038135653</v>
      </c>
    </row>
    <row r="7" spans="3:16" s="4" customFormat="1">
      <c r="C7" s="4" t="s">
        <v>645</v>
      </c>
      <c r="D7" s="25">
        <v>7.2</v>
      </c>
      <c r="E7" s="25">
        <v>9.4</v>
      </c>
      <c r="F7" s="25">
        <v>10</v>
      </c>
      <c r="G7" s="25">
        <v>12.2</v>
      </c>
      <c r="H7" s="25">
        <v>14.4</v>
      </c>
      <c r="I7" s="25">
        <v>20</v>
      </c>
      <c r="J7" s="25">
        <v>20.6</v>
      </c>
      <c r="K7" s="25">
        <v>20.6</v>
      </c>
      <c r="L7" s="25">
        <v>20.6</v>
      </c>
      <c r="M7" s="25">
        <v>15</v>
      </c>
      <c r="N7" s="25">
        <v>12.2</v>
      </c>
      <c r="O7" s="25">
        <v>10</v>
      </c>
      <c r="P7" s="25">
        <f>MAX(D7:O7)</f>
        <v>20.6</v>
      </c>
    </row>
    <row r="8" spans="3:16" s="7" customFormat="1">
      <c r="C8" s="7" t="s">
        <v>644</v>
      </c>
      <c r="D8" s="47">
        <v>-5</v>
      </c>
      <c r="E8" s="47">
        <v>-7.2</v>
      </c>
      <c r="F8" s="47">
        <v>-3.9</v>
      </c>
      <c r="G8" s="47">
        <v>-1.1000000000000001</v>
      </c>
      <c r="H8" s="47">
        <v>1.7</v>
      </c>
      <c r="I8" s="47">
        <v>2.2000000000000002</v>
      </c>
      <c r="J8" s="47">
        <v>9.4</v>
      </c>
      <c r="K8" s="47">
        <v>8.3000000000000007</v>
      </c>
      <c r="L8" s="47">
        <v>5</v>
      </c>
      <c r="M8" s="47">
        <v>3.9</v>
      </c>
      <c r="N8" s="47">
        <v>-3.9</v>
      </c>
      <c r="O8" s="47">
        <v>-2.2000000000000002</v>
      </c>
      <c r="P8" s="47">
        <f>MIN(D8:O8)</f>
        <v>-7.2</v>
      </c>
    </row>
    <row r="10" spans="3:16">
      <c r="D10" s="1" t="s">
        <v>633</v>
      </c>
      <c r="E10" s="1" t="s">
        <v>634</v>
      </c>
      <c r="F10" s="1" t="s">
        <v>635</v>
      </c>
      <c r="G10" s="1" t="s">
        <v>636</v>
      </c>
      <c r="H10" s="1" t="s">
        <v>635</v>
      </c>
      <c r="I10" s="1" t="s">
        <v>633</v>
      </c>
      <c r="J10" s="1" t="s">
        <v>633</v>
      </c>
      <c r="K10" s="1" t="s">
        <v>636</v>
      </c>
      <c r="L10" s="1" t="s">
        <v>163</v>
      </c>
      <c r="M10" s="1" t="s">
        <v>637</v>
      </c>
      <c r="N10" s="1" t="s">
        <v>118</v>
      </c>
      <c r="O10" s="1" t="s">
        <v>638</v>
      </c>
    </row>
    <row r="11" spans="3:16">
      <c r="C11" t="s">
        <v>642</v>
      </c>
      <c r="D11" s="1">
        <v>12</v>
      </c>
      <c r="E11" s="1">
        <v>4</v>
      </c>
      <c r="F11" s="1">
        <v>9</v>
      </c>
      <c r="G11" s="1">
        <v>13</v>
      </c>
      <c r="H11" s="1">
        <v>11</v>
      </c>
      <c r="I11" s="1">
        <v>11</v>
      </c>
      <c r="J11" s="1">
        <v>20</v>
      </c>
      <c r="K11" s="1">
        <v>14</v>
      </c>
      <c r="L11" s="1">
        <v>13</v>
      </c>
      <c r="M11" s="1">
        <v>14</v>
      </c>
      <c r="N11" s="1">
        <v>6</v>
      </c>
      <c r="O11" s="1">
        <v>10</v>
      </c>
      <c r="P11" s="1">
        <f>SUM(D11:O11)</f>
        <v>137</v>
      </c>
    </row>
    <row r="12" spans="3:16">
      <c r="C12" t="s">
        <v>643</v>
      </c>
      <c r="D12" s="1">
        <v>5</v>
      </c>
      <c r="E12" s="1">
        <v>5</v>
      </c>
      <c r="F12" s="1">
        <v>7</v>
      </c>
      <c r="G12" s="1">
        <v>6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5</v>
      </c>
      <c r="O12" s="1">
        <v>7</v>
      </c>
      <c r="P12" s="1">
        <f t="shared" ref="P12:P14" si="1">SUM(D12:O12)</f>
        <v>37</v>
      </c>
    </row>
    <row r="13" spans="3:16">
      <c r="C13" t="s">
        <v>646</v>
      </c>
      <c r="D13" s="1">
        <v>7</v>
      </c>
      <c r="E13" s="1">
        <v>14</v>
      </c>
      <c r="F13" s="1">
        <v>5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8</v>
      </c>
      <c r="O13" s="1">
        <v>4</v>
      </c>
      <c r="P13" s="1">
        <f t="shared" si="1"/>
        <v>40</v>
      </c>
    </row>
    <row r="14" spans="3:16">
      <c r="C14" t="s">
        <v>627</v>
      </c>
      <c r="D14" s="1">
        <v>3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f t="shared" si="1"/>
        <v>6</v>
      </c>
    </row>
    <row r="16" spans="3:16">
      <c r="C16" t="s">
        <v>118</v>
      </c>
      <c r="D16" s="51">
        <v>0</v>
      </c>
      <c r="E16" s="26">
        <v>3.5087719298245612</v>
      </c>
      <c r="F16" s="26">
        <v>0</v>
      </c>
      <c r="G16" s="26">
        <v>3.7037037037037033</v>
      </c>
      <c r="H16" s="26">
        <v>0</v>
      </c>
      <c r="I16" s="51">
        <v>6.3492063492063489</v>
      </c>
      <c r="J16" s="26">
        <v>3.5087719298245612</v>
      </c>
      <c r="K16" s="26">
        <v>0</v>
      </c>
      <c r="L16" s="26">
        <v>0</v>
      </c>
      <c r="M16" s="26">
        <v>6.25</v>
      </c>
      <c r="N16" s="26">
        <v>4.6511627906976747</v>
      </c>
      <c r="O16" s="26">
        <v>1.5873015873015872</v>
      </c>
      <c r="P16" s="26">
        <f t="shared" ref="P16:P23" si="2">AVERAGE(D16:O16)</f>
        <v>2.46324319087987</v>
      </c>
    </row>
    <row r="17" spans="3:16">
      <c r="C17" t="s">
        <v>86</v>
      </c>
      <c r="D17" s="26">
        <v>6.1224489795918364</v>
      </c>
      <c r="E17" s="26">
        <v>10.526315789473683</v>
      </c>
      <c r="F17" s="26">
        <v>6.8965517241379306</v>
      </c>
      <c r="G17" s="26">
        <v>20.37037037037037</v>
      </c>
      <c r="H17" s="26">
        <v>6.1538461538461542</v>
      </c>
      <c r="I17" s="51">
        <v>6.3492063492063489</v>
      </c>
      <c r="J17" s="26">
        <v>7.0175438596491224</v>
      </c>
      <c r="K17" s="26">
        <v>6.1538461538461542</v>
      </c>
      <c r="L17" s="26">
        <v>6.3492063492063489</v>
      </c>
      <c r="M17" s="26">
        <v>3.125</v>
      </c>
      <c r="N17" s="26">
        <v>4.6511627906976747</v>
      </c>
      <c r="O17" s="26">
        <v>0</v>
      </c>
      <c r="P17" s="26">
        <f t="shared" si="2"/>
        <v>6.9762915433354697</v>
      </c>
    </row>
    <row r="18" spans="3:16">
      <c r="C18" t="s">
        <v>72</v>
      </c>
      <c r="D18" s="26">
        <v>6.1224489795918364</v>
      </c>
      <c r="E18" s="26">
        <v>0</v>
      </c>
      <c r="F18" s="26">
        <v>10.344827586206897</v>
      </c>
      <c r="G18" s="26">
        <v>9.2592592592592595</v>
      </c>
      <c r="H18" s="52">
        <v>24.615384615384617</v>
      </c>
      <c r="I18" s="53">
        <v>17.460317460317459</v>
      </c>
      <c r="J18" s="52">
        <v>26.315789473684209</v>
      </c>
      <c r="K18" s="26">
        <v>9.2307692307692317</v>
      </c>
      <c r="L18" s="26">
        <v>15.873015873015872</v>
      </c>
      <c r="M18" s="26">
        <v>14.0625</v>
      </c>
      <c r="N18" s="26">
        <v>0</v>
      </c>
      <c r="O18" s="26">
        <v>0</v>
      </c>
      <c r="P18" s="26">
        <f t="shared" si="2"/>
        <v>11.107026039852448</v>
      </c>
    </row>
    <row r="19" spans="3:16">
      <c r="C19" t="s">
        <v>163</v>
      </c>
      <c r="D19" s="26">
        <v>20.408163265306122</v>
      </c>
      <c r="E19" s="26">
        <v>1.7543859649122806</v>
      </c>
      <c r="F19" s="52">
        <v>24.137931034482758</v>
      </c>
      <c r="G19" s="52">
        <v>25.925925925925924</v>
      </c>
      <c r="H19" s="26">
        <v>23.076923076923077</v>
      </c>
      <c r="I19" s="51">
        <v>14.285714285714285</v>
      </c>
      <c r="J19" s="26">
        <v>17.543859649122805</v>
      </c>
      <c r="K19" s="26">
        <v>4.6153846153846159</v>
      </c>
      <c r="L19" s="26">
        <v>9.5238095238095237</v>
      </c>
      <c r="M19" s="26">
        <v>15.625</v>
      </c>
      <c r="N19" s="26">
        <v>18.604651162790699</v>
      </c>
      <c r="O19" s="26">
        <v>7.9365079365079358</v>
      </c>
      <c r="P19" s="26">
        <f t="shared" si="2"/>
        <v>15.286521370073336</v>
      </c>
    </row>
    <row r="20" spans="3:16">
      <c r="C20" t="s">
        <v>56</v>
      </c>
      <c r="D20" s="26">
        <v>0</v>
      </c>
      <c r="E20" s="26">
        <v>0</v>
      </c>
      <c r="F20" s="26">
        <v>8.6206896551724146</v>
      </c>
      <c r="G20" s="26">
        <v>3.7037037037037033</v>
      </c>
      <c r="H20" s="26">
        <v>4.6153846153846159</v>
      </c>
      <c r="I20" s="51">
        <v>6.3492063492063489</v>
      </c>
      <c r="J20" s="26">
        <v>1.7543859649122806</v>
      </c>
      <c r="K20" s="26">
        <v>1.5384615384615385</v>
      </c>
      <c r="L20" s="26">
        <v>0</v>
      </c>
      <c r="M20" s="26">
        <v>9.375</v>
      </c>
      <c r="N20" s="26">
        <v>4.6511627906976747</v>
      </c>
      <c r="O20" s="26">
        <v>4.7619047619047619</v>
      </c>
      <c r="P20" s="26">
        <f t="shared" si="2"/>
        <v>3.7808249482869449</v>
      </c>
    </row>
    <row r="21" spans="3:16">
      <c r="C21" t="s">
        <v>16</v>
      </c>
      <c r="D21" s="52">
        <v>24.489795918367346</v>
      </c>
      <c r="E21" s="52">
        <v>38.596491228070171</v>
      </c>
      <c r="F21" s="26">
        <v>18.96551724137931</v>
      </c>
      <c r="G21" s="26">
        <v>18.518518518518519</v>
      </c>
      <c r="H21" s="26">
        <v>7.6923076923076925</v>
      </c>
      <c r="I21" s="51">
        <v>12.698412698412698</v>
      </c>
      <c r="J21" s="26">
        <v>8.7719298245614024</v>
      </c>
      <c r="K21" s="26">
        <v>6.1538461538461542</v>
      </c>
      <c r="L21" s="26">
        <v>30.158730158730158</v>
      </c>
      <c r="M21" s="26">
        <v>6.25</v>
      </c>
      <c r="N21" s="52">
        <v>27.906976744186046</v>
      </c>
      <c r="O21" s="26">
        <v>25.396825396825395</v>
      </c>
      <c r="P21" s="26">
        <f t="shared" si="2"/>
        <v>18.799945964600408</v>
      </c>
    </row>
    <row r="22" spans="3:16">
      <c r="C22" t="s">
        <v>27</v>
      </c>
      <c r="D22" s="26">
        <v>16.326530612244898</v>
      </c>
      <c r="E22" s="26">
        <v>10.526315789473683</v>
      </c>
      <c r="F22" s="26">
        <v>25.862068965517242</v>
      </c>
      <c r="G22" s="26">
        <v>11.111111111111111</v>
      </c>
      <c r="H22" s="52">
        <v>24.615384615384617</v>
      </c>
      <c r="I22" s="53">
        <v>17.460317460317459</v>
      </c>
      <c r="J22" s="26">
        <v>17.543859649122805</v>
      </c>
      <c r="K22" s="52">
        <v>46.153846153846153</v>
      </c>
      <c r="L22" s="52">
        <v>31.746031746031743</v>
      </c>
      <c r="M22" s="52">
        <v>35.9375</v>
      </c>
      <c r="N22" s="26">
        <v>20.930232558139537</v>
      </c>
      <c r="O22" s="52">
        <v>38.095238095238095</v>
      </c>
      <c r="P22" s="52">
        <f t="shared" si="2"/>
        <v>24.692369729702278</v>
      </c>
    </row>
    <row r="23" spans="3:16">
      <c r="C23" t="s">
        <v>24</v>
      </c>
      <c r="D23" s="26">
        <v>26.530612244897959</v>
      </c>
      <c r="E23" s="26">
        <v>35.087719298245609</v>
      </c>
      <c r="F23" s="26">
        <v>5.1724137931034484</v>
      </c>
      <c r="G23" s="26">
        <v>7.4074074074074066</v>
      </c>
      <c r="H23" s="26">
        <v>9.2307692307692317</v>
      </c>
      <c r="I23" s="51">
        <v>19.047619047619047</v>
      </c>
      <c r="J23" s="26">
        <v>17.543859649122805</v>
      </c>
      <c r="K23" s="26">
        <v>26.153846153846157</v>
      </c>
      <c r="L23" s="26">
        <v>6.3492063492063489</v>
      </c>
      <c r="M23" s="26">
        <v>9.375</v>
      </c>
      <c r="N23" s="26">
        <v>18.604651162790699</v>
      </c>
      <c r="O23" s="26">
        <v>22.222222222222221</v>
      </c>
      <c r="P23" s="26">
        <f t="shared" si="2"/>
        <v>16.893777213269246</v>
      </c>
    </row>
    <row r="24" spans="3:16">
      <c r="D24" s="26"/>
      <c r="E24" s="26"/>
      <c r="F24" s="26"/>
      <c r="G24" s="26"/>
      <c r="H24" s="26"/>
      <c r="I24" s="51"/>
      <c r="J24" s="26"/>
      <c r="K24" s="26"/>
      <c r="L24" s="26"/>
      <c r="M24" s="26"/>
      <c r="N24" s="26"/>
      <c r="O24" s="26"/>
      <c r="P24" s="26"/>
    </row>
    <row r="25" spans="3:16">
      <c r="D25" s="1" t="s">
        <v>633</v>
      </c>
      <c r="E25" s="1" t="s">
        <v>634</v>
      </c>
      <c r="F25" s="1" t="s">
        <v>635</v>
      </c>
      <c r="G25" s="1" t="s">
        <v>636</v>
      </c>
      <c r="H25" s="1" t="s">
        <v>635</v>
      </c>
      <c r="I25" s="1" t="s">
        <v>633</v>
      </c>
      <c r="J25" s="1" t="s">
        <v>633</v>
      </c>
      <c r="K25" s="1" t="s">
        <v>636</v>
      </c>
      <c r="L25" s="1" t="s">
        <v>163</v>
      </c>
      <c r="M25" s="1" t="s">
        <v>637</v>
      </c>
      <c r="N25" s="1" t="s">
        <v>118</v>
      </c>
      <c r="O25" s="1" t="s">
        <v>638</v>
      </c>
    </row>
    <row r="26" spans="3:16">
      <c r="C26" t="s">
        <v>652</v>
      </c>
      <c r="D26" s="26">
        <v>996.4169843680022</v>
      </c>
      <c r="E26" s="26">
        <v>1001.6179403243407</v>
      </c>
      <c r="F26" s="26">
        <v>998.87120442487856</v>
      </c>
      <c r="G26" s="26">
        <v>1000.0501686922275</v>
      </c>
      <c r="H26" s="26">
        <v>1003.6121458403885</v>
      </c>
      <c r="I26" s="26">
        <v>1005.231383630907</v>
      </c>
      <c r="J26" s="26">
        <v>997.45474804190383</v>
      </c>
      <c r="K26" s="26">
        <v>1005.8660957145823</v>
      </c>
      <c r="L26" s="26">
        <v>1003.6685856191441</v>
      </c>
      <c r="M26" s="26">
        <v>1002.9166621150717</v>
      </c>
      <c r="N26" s="26">
        <v>999.71780110621955</v>
      </c>
      <c r="O26" s="26">
        <v>998.164796871416</v>
      </c>
    </row>
    <row r="27" spans="3:16">
      <c r="C27" t="s">
        <v>653</v>
      </c>
      <c r="D27" s="26">
        <v>994.66039378839923</v>
      </c>
      <c r="E27" s="26">
        <v>1000.1328607711288</v>
      </c>
      <c r="F27" s="26">
        <v>998.13732317417316</v>
      </c>
      <c r="G27" s="26">
        <v>999.95144719655559</v>
      </c>
      <c r="H27" s="26">
        <v>1002.1951429872599</v>
      </c>
      <c r="I27" s="26">
        <v>1004.9665364036573</v>
      </c>
      <c r="J27" s="26">
        <v>996.74469921239188</v>
      </c>
      <c r="K27" s="26">
        <v>1005.4182187605822</v>
      </c>
      <c r="L27" s="26">
        <v>1002.7091093802911</v>
      </c>
      <c r="M27" s="26">
        <v>1000.4437334329788</v>
      </c>
      <c r="N27" s="26">
        <v>998.62125683324473</v>
      </c>
      <c r="O27" s="26">
        <v>995.48092530097972</v>
      </c>
    </row>
    <row r="28" spans="3:16">
      <c r="C28" t="s">
        <v>654</v>
      </c>
      <c r="D28" s="26">
        <v>995.65231639775868</v>
      </c>
      <c r="E28" s="26">
        <v>1002.2495283247063</v>
      </c>
      <c r="F28" s="26">
        <v>1000.0764667970245</v>
      </c>
      <c r="G28" s="26">
        <v>1000.1518035428611</v>
      </c>
      <c r="H28" s="26">
        <v>1003.6267109445836</v>
      </c>
      <c r="I28" s="26">
        <v>1005.9261767693871</v>
      </c>
      <c r="J28" s="26">
        <v>997.6859690710013</v>
      </c>
      <c r="K28" s="26">
        <v>1005.8114765738505</v>
      </c>
      <c r="L28" s="26">
        <v>1003.6121458403883</v>
      </c>
      <c r="M28" s="26">
        <v>1002.8620429743399</v>
      </c>
      <c r="N28" s="26">
        <v>999.66136132746385</v>
      </c>
      <c r="O28" s="26">
        <v>996.41698436800209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0"/>
  <sheetViews>
    <sheetView tabSelected="1" workbookViewId="0">
      <selection activeCell="D11" sqref="D11:O11"/>
    </sheetView>
  </sheetViews>
  <sheetFormatPr baseColWidth="10" defaultRowHeight="15" x14ac:dyDescent="0"/>
  <cols>
    <col min="3" max="3" width="24" style="20" customWidth="1"/>
  </cols>
  <sheetData>
    <row r="4" spans="3:16">
      <c r="C4" s="2"/>
      <c r="D4" s="9" t="s">
        <v>633</v>
      </c>
      <c r="E4" s="9" t="s">
        <v>634</v>
      </c>
      <c r="F4" s="9" t="s">
        <v>635</v>
      </c>
      <c r="G4" s="9" t="s">
        <v>636</v>
      </c>
      <c r="H4" s="9" t="s">
        <v>635</v>
      </c>
      <c r="I4" s="9" t="s">
        <v>633</v>
      </c>
      <c r="J4" s="9" t="s">
        <v>633</v>
      </c>
      <c r="K4" s="9" t="s">
        <v>636</v>
      </c>
      <c r="L4" s="9" t="s">
        <v>163</v>
      </c>
      <c r="M4" s="9" t="s">
        <v>637</v>
      </c>
      <c r="N4" s="9" t="s">
        <v>118</v>
      </c>
      <c r="O4" s="9" t="s">
        <v>638</v>
      </c>
      <c r="P4" s="9" t="s">
        <v>647</v>
      </c>
    </row>
    <row r="5" spans="3:16">
      <c r="C5" s="20" t="s">
        <v>639</v>
      </c>
      <c r="D5" s="26">
        <v>1.5053763440860211</v>
      </c>
      <c r="E5" s="26">
        <v>1.6666666666666665</v>
      </c>
      <c r="F5" s="50">
        <v>2.5185185185185186</v>
      </c>
      <c r="G5" s="26">
        <v>4.8412698412698418</v>
      </c>
      <c r="H5" s="50">
        <v>9.2407407407407369</v>
      </c>
      <c r="I5" s="26">
        <v>12.375478927203067</v>
      </c>
      <c r="J5" s="26">
        <v>13.602150537634415</v>
      </c>
      <c r="K5" s="26">
        <v>13.279569892473116</v>
      </c>
      <c r="L5" s="26">
        <v>12.148148148148149</v>
      </c>
      <c r="M5" s="26">
        <v>9.6236559139784976</v>
      </c>
      <c r="N5" s="26">
        <v>3.9814814814814814</v>
      </c>
      <c r="O5" s="26">
        <v>2.3835125448028673</v>
      </c>
      <c r="P5" s="26">
        <v>7.2638807964169487</v>
      </c>
    </row>
    <row r="6" spans="3:16">
      <c r="C6" s="20" t="s">
        <v>640</v>
      </c>
      <c r="D6" s="26">
        <v>2.8075396825396823</v>
      </c>
      <c r="E6" s="26">
        <v>4.1658119658119652</v>
      </c>
      <c r="F6" s="50">
        <v>4.9066666666666663</v>
      </c>
      <c r="G6" s="26">
        <v>6.8642857142857148</v>
      </c>
      <c r="H6" s="50">
        <v>11.321072796934869</v>
      </c>
      <c r="I6" s="26">
        <v>14.489999999999998</v>
      </c>
      <c r="J6" s="26">
        <v>15.286738351254481</v>
      </c>
      <c r="K6" s="26">
        <v>15.759259259259256</v>
      </c>
      <c r="L6" s="26">
        <v>14.166666666666666</v>
      </c>
      <c r="M6" s="26">
        <v>10.944444444444448</v>
      </c>
      <c r="N6" s="26">
        <v>4.4642857142857144</v>
      </c>
      <c r="O6" s="26">
        <v>3.5632183908045971</v>
      </c>
      <c r="P6" s="26">
        <v>9.0616658044128382</v>
      </c>
    </row>
    <row r="7" spans="3:16">
      <c r="C7" s="20" t="s">
        <v>641</v>
      </c>
      <c r="D7" s="26">
        <v>1.559139784946237</v>
      </c>
      <c r="E7" s="26">
        <v>1.2724014336917564</v>
      </c>
      <c r="F7" s="50">
        <v>2.1594982078853047</v>
      </c>
      <c r="G7" s="26">
        <v>3.563218390804598</v>
      </c>
      <c r="H7" s="50">
        <v>7.3655913978494629</v>
      </c>
      <c r="I7" s="26">
        <v>10.018518518518521</v>
      </c>
      <c r="J7" s="26">
        <v>11.537037037037036</v>
      </c>
      <c r="K7" s="26">
        <v>12.043010752688172</v>
      </c>
      <c r="L7" s="26">
        <v>10.425925925925924</v>
      </c>
      <c r="M7" s="26">
        <v>9.0322580645161299</v>
      </c>
      <c r="N7" s="26">
        <v>3.6666666666666665</v>
      </c>
      <c r="O7" s="26">
        <v>2.4103942652329748</v>
      </c>
      <c r="P7" s="26">
        <v>6.2544717038135653</v>
      </c>
    </row>
    <row r="8" spans="3:16">
      <c r="C8" s="54" t="s">
        <v>645</v>
      </c>
      <c r="D8" s="25">
        <v>7.2</v>
      </c>
      <c r="E8" s="25">
        <v>9.4</v>
      </c>
      <c r="F8" s="25">
        <v>10</v>
      </c>
      <c r="G8" s="25">
        <v>12.2</v>
      </c>
      <c r="H8" s="25">
        <v>14.4</v>
      </c>
      <c r="I8" s="25">
        <v>20</v>
      </c>
      <c r="J8" s="25">
        <v>20.6</v>
      </c>
      <c r="K8" s="25">
        <v>20.6</v>
      </c>
      <c r="L8" s="25">
        <v>20.6</v>
      </c>
      <c r="M8" s="25">
        <v>15</v>
      </c>
      <c r="N8" s="25">
        <v>12.2</v>
      </c>
      <c r="O8" s="25">
        <v>10</v>
      </c>
      <c r="P8" s="25">
        <v>20.6</v>
      </c>
    </row>
    <row r="9" spans="3:16">
      <c r="C9" s="55" t="s">
        <v>644</v>
      </c>
      <c r="D9" s="47">
        <v>-5</v>
      </c>
      <c r="E9" s="47">
        <v>-7.2</v>
      </c>
      <c r="F9" s="47">
        <v>-3.9</v>
      </c>
      <c r="G9" s="47">
        <v>-1.1000000000000001</v>
      </c>
      <c r="H9" s="47">
        <v>1.7</v>
      </c>
      <c r="I9" s="47">
        <v>2.2000000000000002</v>
      </c>
      <c r="J9" s="47">
        <v>9.4</v>
      </c>
      <c r="K9" s="47">
        <v>8.3000000000000007</v>
      </c>
      <c r="L9" s="47">
        <v>5</v>
      </c>
      <c r="M9" s="47">
        <v>3.9</v>
      </c>
      <c r="N9" s="47">
        <v>-3.9</v>
      </c>
      <c r="O9" s="47">
        <v>-2.2000000000000002</v>
      </c>
      <c r="P9" s="47">
        <v>-7.2</v>
      </c>
    </row>
    <row r="11" spans="3:16" s="9" customFormat="1">
      <c r="C11" s="2" t="s">
        <v>656</v>
      </c>
      <c r="D11" s="52">
        <f>AVERAGE(D5:D7)</f>
        <v>1.9573519371906469</v>
      </c>
      <c r="E11" s="52">
        <f t="shared" ref="E11:P11" si="0">AVERAGE(E5:E7)</f>
        <v>2.3682933553901293</v>
      </c>
      <c r="F11" s="52">
        <f t="shared" si="0"/>
        <v>3.19489446435683</v>
      </c>
      <c r="G11" s="52">
        <f t="shared" si="0"/>
        <v>5.0895913154533847</v>
      </c>
      <c r="H11" s="52">
        <f t="shared" si="0"/>
        <v>9.3091349785083555</v>
      </c>
      <c r="I11" s="52">
        <f t="shared" si="0"/>
        <v>12.294665815240528</v>
      </c>
      <c r="J11" s="52">
        <f t="shared" si="0"/>
        <v>13.47530864197531</v>
      </c>
      <c r="K11" s="52">
        <f t="shared" si="0"/>
        <v>13.693946634806849</v>
      </c>
      <c r="L11" s="52">
        <f t="shared" si="0"/>
        <v>12.246913580246913</v>
      </c>
      <c r="M11" s="52">
        <f t="shared" si="0"/>
        <v>9.8667861409796913</v>
      </c>
      <c r="N11" s="52">
        <f t="shared" si="0"/>
        <v>4.0374779541446211</v>
      </c>
      <c r="O11" s="52">
        <f t="shared" si="0"/>
        <v>2.7857084002801464</v>
      </c>
      <c r="P11" s="52">
        <f t="shared" si="0"/>
        <v>7.5266727682144507</v>
      </c>
    </row>
    <row r="13" spans="3:16" s="1" customFormat="1">
      <c r="C13" s="20" t="s">
        <v>657</v>
      </c>
      <c r="D13" s="1">
        <v>3.4</v>
      </c>
      <c r="E13" s="1">
        <v>3.5</v>
      </c>
      <c r="F13" s="1">
        <v>5.5</v>
      </c>
      <c r="G13" s="1">
        <v>7.5</v>
      </c>
      <c r="H13" s="1">
        <v>10.4</v>
      </c>
      <c r="I13" s="1">
        <v>13.5</v>
      </c>
      <c r="J13" s="1">
        <v>15.3</v>
      </c>
      <c r="K13" s="1">
        <v>15</v>
      </c>
      <c r="L13" s="1">
        <v>13.1</v>
      </c>
      <c r="M13" s="1">
        <v>10.199999999999999</v>
      </c>
      <c r="N13" s="1">
        <v>6.4</v>
      </c>
      <c r="O13" s="1">
        <v>4.5999999999999996</v>
      </c>
      <c r="P13" s="1">
        <v>9.1</v>
      </c>
    </row>
    <row r="14" spans="3:16" s="1" customFormat="1">
      <c r="C14" s="20" t="s">
        <v>658</v>
      </c>
      <c r="D14" s="1">
        <v>1.63</v>
      </c>
      <c r="E14" s="1">
        <v>1.68</v>
      </c>
      <c r="F14" s="1">
        <v>1.5</v>
      </c>
      <c r="G14" s="1">
        <v>1.0900000000000001</v>
      </c>
      <c r="H14" s="1">
        <v>1.06</v>
      </c>
      <c r="I14" s="1">
        <v>1</v>
      </c>
      <c r="J14" s="1">
        <v>0.99</v>
      </c>
      <c r="K14" s="1">
        <v>1.1100000000000001</v>
      </c>
      <c r="L14" s="1">
        <v>0.93</v>
      </c>
      <c r="M14" s="1">
        <v>1.1299999999999999</v>
      </c>
      <c r="N14" s="1">
        <v>1.18</v>
      </c>
      <c r="O14" s="1">
        <v>1.72</v>
      </c>
      <c r="P14" s="1">
        <v>0.4</v>
      </c>
    </row>
    <row r="16" spans="3:16" s="1" customFormat="1">
      <c r="C16" s="20" t="s">
        <v>659</v>
      </c>
      <c r="D16" s="8">
        <f>(D13-D11)/D14</f>
        <v>0.8850601612327319</v>
      </c>
      <c r="E16" s="8">
        <f t="shared" ref="E16:P16" si="1">(E13-E11)/E14</f>
        <v>0.6736349075058754</v>
      </c>
      <c r="F16" s="8">
        <f t="shared" si="1"/>
        <v>1.5367370237621134</v>
      </c>
      <c r="G16" s="8">
        <f t="shared" si="1"/>
        <v>2.2113841142629496</v>
      </c>
      <c r="H16" s="8">
        <f t="shared" si="1"/>
        <v>1.0291179448034384</v>
      </c>
      <c r="I16" s="8">
        <f t="shared" si="1"/>
        <v>1.2053341847594723</v>
      </c>
      <c r="J16" s="8">
        <f t="shared" si="1"/>
        <v>1.8431225838633236</v>
      </c>
      <c r="K16" s="8">
        <f t="shared" si="1"/>
        <v>1.1766246533271627</v>
      </c>
      <c r="L16" s="8">
        <f t="shared" si="1"/>
        <v>0.91729722554095339</v>
      </c>
      <c r="M16" s="8">
        <f t="shared" si="1"/>
        <v>0.29487952125690975</v>
      </c>
      <c r="N16" s="8">
        <f t="shared" si="1"/>
        <v>2.0021373269960843</v>
      </c>
      <c r="O16" s="8">
        <f t="shared" si="1"/>
        <v>1.0548206975115426</v>
      </c>
      <c r="P16" s="8">
        <f t="shared" si="1"/>
        <v>3.9333180794638722</v>
      </c>
    </row>
    <row r="18" spans="3:16" s="1" customFormat="1">
      <c r="C18" s="20" t="s">
        <v>661</v>
      </c>
      <c r="D18" s="1">
        <v>0.5</v>
      </c>
      <c r="E18" s="1">
        <v>-0.5</v>
      </c>
      <c r="F18" s="1">
        <v>2.5</v>
      </c>
      <c r="G18" s="1">
        <v>5.6</v>
      </c>
      <c r="H18" s="1">
        <v>8.3000000000000007</v>
      </c>
      <c r="I18" s="1">
        <v>11.7</v>
      </c>
      <c r="J18" s="1">
        <v>12.8</v>
      </c>
      <c r="K18" s="1">
        <v>12.6</v>
      </c>
      <c r="L18" s="1">
        <v>10.6</v>
      </c>
      <c r="M18" s="1">
        <v>7.4</v>
      </c>
      <c r="N18" s="1">
        <v>3.5</v>
      </c>
      <c r="O18" s="1">
        <v>0.5</v>
      </c>
      <c r="P18" s="1">
        <v>8.3000000000000007</v>
      </c>
    </row>
    <row r="20" spans="3:16" s="1" customFormat="1">
      <c r="C20" s="20" t="s">
        <v>660</v>
      </c>
      <c r="D20" s="26">
        <v>-10.6</v>
      </c>
      <c r="E20" s="26">
        <v>-8.1999999999999993</v>
      </c>
      <c r="F20" s="26">
        <v>-7</v>
      </c>
      <c r="G20" s="26">
        <v>-3.8</v>
      </c>
      <c r="H20" s="26">
        <v>-1.5</v>
      </c>
      <c r="I20" s="26">
        <v>2.5</v>
      </c>
      <c r="J20" s="26">
        <v>3.1</v>
      </c>
      <c r="K20" s="26">
        <v>2.6</v>
      </c>
      <c r="L20" s="26">
        <v>1.7</v>
      </c>
      <c r="M20" s="26">
        <v>-1.2</v>
      </c>
      <c r="N20" s="26">
        <v>-5</v>
      </c>
      <c r="O20" s="26">
        <v>-8.3000000000000007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110"/>
  <sheetViews>
    <sheetView topLeftCell="B68" zoomScale="125" zoomScaleNormal="125" zoomScalePageLayoutView="125" workbookViewId="0">
      <selection activeCell="E97" sqref="E97"/>
    </sheetView>
  </sheetViews>
  <sheetFormatPr baseColWidth="10" defaultRowHeight="15" x14ac:dyDescent="0"/>
  <cols>
    <col min="3" max="4" width="10.83203125" style="1"/>
    <col min="5" max="5" width="43.33203125" customWidth="1"/>
    <col min="6" max="6" width="10.83203125" style="1" customWidth="1"/>
    <col min="7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6" width="10.83203125" style="5"/>
  </cols>
  <sheetData>
    <row r="3" spans="3:24">
      <c r="C3" s="2" t="s">
        <v>0</v>
      </c>
    </row>
    <row r="4" spans="3:24">
      <c r="C4" s="2"/>
    </row>
    <row r="5" spans="3:24">
      <c r="C5" s="3" t="s">
        <v>1</v>
      </c>
      <c r="D5" s="1" t="s">
        <v>101</v>
      </c>
    </row>
    <row r="6" spans="3:24">
      <c r="J6" s="5" t="s">
        <v>621</v>
      </c>
      <c r="K6" s="5" t="s">
        <v>621</v>
      </c>
      <c r="N6" s="5" t="s">
        <v>623</v>
      </c>
      <c r="O6" s="5" t="s">
        <v>623</v>
      </c>
      <c r="P6" s="5" t="s">
        <v>623</v>
      </c>
    </row>
    <row r="7" spans="3:24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5" t="s">
        <v>628</v>
      </c>
      <c r="Q7" s="1" t="s">
        <v>118</v>
      </c>
      <c r="R7" s="1" t="s">
        <v>86</v>
      </c>
      <c r="S7" s="1" t="s">
        <v>72</v>
      </c>
      <c r="T7" s="1" t="s">
        <v>56</v>
      </c>
      <c r="U7" s="1" t="s">
        <v>163</v>
      </c>
      <c r="V7" s="1" t="s">
        <v>16</v>
      </c>
      <c r="W7" s="1" t="s">
        <v>27</v>
      </c>
      <c r="X7" s="1" t="s">
        <v>24</v>
      </c>
    </row>
    <row r="9" spans="3:24">
      <c r="C9" s="1">
        <v>1</v>
      </c>
      <c r="D9" s="1">
        <v>9</v>
      </c>
      <c r="E9" t="s">
        <v>95</v>
      </c>
      <c r="F9" s="1" t="s">
        <v>15</v>
      </c>
      <c r="G9" s="1" t="s">
        <v>16</v>
      </c>
      <c r="H9" s="1">
        <v>24</v>
      </c>
      <c r="I9" s="1">
        <v>29.7</v>
      </c>
      <c r="J9" s="48">
        <f>(H9-32)/1.8</f>
        <v>-4.4444444444444446</v>
      </c>
      <c r="K9" s="24">
        <f>I9/0.02953</f>
        <v>1005.7568574331189</v>
      </c>
      <c r="L9" s="1">
        <f>IF(F9 ="rain", 1,0)</f>
        <v>0</v>
      </c>
      <c r="M9" s="1">
        <f>IF(F9 ="snow", 1,0)</f>
        <v>0</v>
      </c>
      <c r="Q9" s="1">
        <f>IF($G9 ="N", 1,0)</f>
        <v>0</v>
      </c>
      <c r="R9" s="1">
        <f>IF($G9 ="NE", 1,0)</f>
        <v>0</v>
      </c>
      <c r="S9" s="1">
        <f>IF($G9 ="E", 1,0)</f>
        <v>0</v>
      </c>
      <c r="T9" s="1">
        <f>IF($G9 ="SE", 1,0)</f>
        <v>0</v>
      </c>
      <c r="U9" s="1">
        <f>IF($G9 ="S", 1,0)</f>
        <v>0</v>
      </c>
      <c r="V9" s="1">
        <f>IF($G9 ="SW", 1,0)</f>
        <v>1</v>
      </c>
      <c r="W9" s="1">
        <f>IF($G9 ="W", 1,0)</f>
        <v>0</v>
      </c>
      <c r="X9" s="1">
        <f>IF($G9 ="NW", 1,0)</f>
        <v>0</v>
      </c>
    </row>
    <row r="10" spans="3:24">
      <c r="D10" s="1">
        <v>2</v>
      </c>
      <c r="E10" t="s">
        <v>102</v>
      </c>
      <c r="F10" s="1" t="s">
        <v>15</v>
      </c>
      <c r="G10" s="1" t="s">
        <v>16</v>
      </c>
      <c r="H10" s="1">
        <v>31</v>
      </c>
      <c r="I10" s="1">
        <v>29.65</v>
      </c>
      <c r="J10" s="48">
        <f t="shared" ref="J10:J73" si="0">(H10-32)/1.8</f>
        <v>-0.55555555555555558</v>
      </c>
      <c r="K10" s="24">
        <f t="shared" ref="K10:K73" si="1">I10/0.02953</f>
        <v>1004.0636640704367</v>
      </c>
      <c r="L10" s="1">
        <f t="shared" ref="L10:L73" si="2">IF(F10 ="rain", 1,0)</f>
        <v>0</v>
      </c>
      <c r="M10" s="1">
        <f t="shared" ref="M10:M73" si="3">IF(F10 ="snow", 1,0)</f>
        <v>0</v>
      </c>
      <c r="Q10" s="1">
        <f t="shared" ref="Q10:Q73" si="4">IF($G10 ="N", 1,0)</f>
        <v>0</v>
      </c>
      <c r="R10" s="1">
        <f t="shared" ref="R10:R73" si="5">IF($G10 ="NE", 1,0)</f>
        <v>0</v>
      </c>
      <c r="S10" s="1">
        <f t="shared" ref="S10:S73" si="6">IF($G10 ="E", 1,0)</f>
        <v>0</v>
      </c>
      <c r="T10" s="1">
        <f t="shared" ref="T10:T73" si="7">IF($G10 ="SE", 1,0)</f>
        <v>0</v>
      </c>
      <c r="U10" s="1">
        <f t="shared" ref="U10:U73" si="8">IF($G10 ="S", 1,0)</f>
        <v>0</v>
      </c>
      <c r="V10" s="1">
        <f t="shared" ref="V10:V73" si="9">IF($G10 ="SW", 1,0)</f>
        <v>1</v>
      </c>
      <c r="W10" s="1">
        <f t="shared" ref="W10:W73" si="10">IF($G10 ="W", 1,0)</f>
        <v>0</v>
      </c>
      <c r="X10" s="1">
        <f t="shared" ref="X10:X73" si="11">IF($G10 ="NW", 1,0)</f>
        <v>0</v>
      </c>
    </row>
    <row r="11" spans="3:24" s="33" customFormat="1">
      <c r="C11" s="32"/>
      <c r="D11" s="32">
        <v>11</v>
      </c>
      <c r="E11" s="33" t="s">
        <v>78</v>
      </c>
      <c r="F11" s="32" t="s">
        <v>15</v>
      </c>
      <c r="G11" s="32"/>
      <c r="H11" s="32">
        <v>30</v>
      </c>
      <c r="I11" s="32">
        <v>29.6</v>
      </c>
      <c r="J11" s="49">
        <f t="shared" si="0"/>
        <v>-1.1111111111111112</v>
      </c>
      <c r="K11" s="35">
        <f t="shared" si="1"/>
        <v>1002.3704707077549</v>
      </c>
      <c r="L11" s="32">
        <f t="shared" si="2"/>
        <v>0</v>
      </c>
      <c r="M11" s="32">
        <f t="shared" si="3"/>
        <v>0</v>
      </c>
      <c r="N11" s="36"/>
      <c r="O11" s="36"/>
      <c r="P11" s="36">
        <v>1</v>
      </c>
      <c r="Q11" s="32">
        <f t="shared" si="4"/>
        <v>0</v>
      </c>
      <c r="R11" s="32">
        <f t="shared" si="5"/>
        <v>0</v>
      </c>
      <c r="S11" s="32">
        <f t="shared" si="6"/>
        <v>0</v>
      </c>
      <c r="T11" s="32">
        <f t="shared" si="7"/>
        <v>0</v>
      </c>
      <c r="U11" s="32">
        <f t="shared" si="8"/>
        <v>0</v>
      </c>
      <c r="V11" s="32">
        <f t="shared" si="9"/>
        <v>0</v>
      </c>
      <c r="W11" s="32">
        <f t="shared" si="10"/>
        <v>0</v>
      </c>
      <c r="X11" s="32">
        <f t="shared" si="11"/>
        <v>0</v>
      </c>
    </row>
    <row r="12" spans="3:24">
      <c r="C12" s="1">
        <v>2</v>
      </c>
      <c r="D12" s="1">
        <v>9</v>
      </c>
      <c r="E12" t="s">
        <v>103</v>
      </c>
      <c r="F12" s="1" t="s">
        <v>15</v>
      </c>
      <c r="G12" s="1" t="s">
        <v>27</v>
      </c>
      <c r="H12" s="1">
        <v>31</v>
      </c>
      <c r="I12" s="1">
        <v>29.5</v>
      </c>
      <c r="J12" s="48">
        <f t="shared" si="0"/>
        <v>-0.55555555555555558</v>
      </c>
      <c r="K12" s="24">
        <f t="shared" si="1"/>
        <v>998.98408398239076</v>
      </c>
      <c r="L12" s="1">
        <f t="shared" si="2"/>
        <v>0</v>
      </c>
      <c r="M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0</v>
      </c>
      <c r="W12" s="1">
        <f t="shared" si="10"/>
        <v>1</v>
      </c>
      <c r="X12" s="1">
        <f t="shared" si="11"/>
        <v>0</v>
      </c>
    </row>
    <row r="13" spans="3:24">
      <c r="D13" s="1">
        <v>2</v>
      </c>
      <c r="E13" t="s">
        <v>64</v>
      </c>
      <c r="F13" s="1" t="s">
        <v>15</v>
      </c>
      <c r="H13" s="1">
        <v>35</v>
      </c>
      <c r="I13" s="1">
        <v>29.35</v>
      </c>
      <c r="J13" s="25">
        <f t="shared" si="0"/>
        <v>1.6666666666666665</v>
      </c>
      <c r="K13" s="24">
        <f t="shared" si="1"/>
        <v>993.90450389434477</v>
      </c>
      <c r="L13" s="1">
        <f t="shared" si="2"/>
        <v>0</v>
      </c>
      <c r="M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1"/>
        <v>0</v>
      </c>
    </row>
    <row r="14" spans="3:24" s="33" customFormat="1">
      <c r="C14" s="32"/>
      <c r="D14" s="32">
        <v>11</v>
      </c>
      <c r="E14" s="37" t="s">
        <v>104</v>
      </c>
      <c r="F14" s="32" t="s">
        <v>15</v>
      </c>
      <c r="G14" s="32"/>
      <c r="H14" s="32">
        <v>31</v>
      </c>
      <c r="I14" s="32">
        <v>29.3</v>
      </c>
      <c r="J14" s="49">
        <f t="shared" si="0"/>
        <v>-0.55555555555555558</v>
      </c>
      <c r="K14" s="35">
        <f t="shared" si="1"/>
        <v>992.21131053166266</v>
      </c>
      <c r="L14" s="32">
        <f t="shared" si="2"/>
        <v>0</v>
      </c>
      <c r="M14" s="32">
        <f t="shared" si="3"/>
        <v>0</v>
      </c>
      <c r="N14" s="36"/>
      <c r="O14" s="36"/>
      <c r="P14" s="36">
        <v>1</v>
      </c>
      <c r="Q14" s="32">
        <f t="shared" si="4"/>
        <v>0</v>
      </c>
      <c r="R14" s="32">
        <f t="shared" si="5"/>
        <v>0</v>
      </c>
      <c r="S14" s="32">
        <f t="shared" si="6"/>
        <v>0</v>
      </c>
      <c r="T14" s="32">
        <f t="shared" si="7"/>
        <v>0</v>
      </c>
      <c r="U14" s="32">
        <f t="shared" si="8"/>
        <v>0</v>
      </c>
      <c r="V14" s="32">
        <f t="shared" si="9"/>
        <v>0</v>
      </c>
      <c r="W14" s="32">
        <f t="shared" si="10"/>
        <v>0</v>
      </c>
      <c r="X14" s="32">
        <f t="shared" si="11"/>
        <v>0</v>
      </c>
    </row>
    <row r="15" spans="3:24">
      <c r="C15" s="1">
        <v>3</v>
      </c>
      <c r="D15" s="1">
        <v>9</v>
      </c>
      <c r="E15" t="s">
        <v>14</v>
      </c>
      <c r="F15" s="1" t="s">
        <v>15</v>
      </c>
      <c r="G15" s="1" t="s">
        <v>16</v>
      </c>
      <c r="H15" s="1">
        <v>36</v>
      </c>
      <c r="I15" s="1">
        <v>29.2</v>
      </c>
      <c r="J15" s="25">
        <f t="shared" si="0"/>
        <v>2.2222222222222223</v>
      </c>
      <c r="K15" s="24">
        <f t="shared" si="1"/>
        <v>988.82492380629867</v>
      </c>
      <c r="L15" s="1">
        <f t="shared" si="2"/>
        <v>0</v>
      </c>
      <c r="M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0</v>
      </c>
      <c r="V15" s="1">
        <f t="shared" si="9"/>
        <v>1</v>
      </c>
      <c r="W15" s="1">
        <f t="shared" si="10"/>
        <v>0</v>
      </c>
      <c r="X15" s="1">
        <f t="shared" si="11"/>
        <v>0</v>
      </c>
    </row>
    <row r="16" spans="3:24">
      <c r="D16" s="1">
        <v>2</v>
      </c>
      <c r="E16" t="s">
        <v>105</v>
      </c>
      <c r="F16" s="1" t="s">
        <v>15</v>
      </c>
      <c r="G16" s="1" t="s">
        <v>16</v>
      </c>
      <c r="H16" s="1">
        <v>41</v>
      </c>
      <c r="I16" s="1">
        <v>29.2</v>
      </c>
      <c r="J16" s="25">
        <f t="shared" ref="J16" si="12">(H16-32)/1.8</f>
        <v>5</v>
      </c>
      <c r="K16" s="24">
        <f t="shared" ref="K16" si="13">I16/0.02953</f>
        <v>988.82492380629867</v>
      </c>
      <c r="L16" s="1">
        <f t="shared" si="2"/>
        <v>0</v>
      </c>
      <c r="M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0</v>
      </c>
      <c r="V16" s="1">
        <f t="shared" si="9"/>
        <v>1</v>
      </c>
      <c r="W16" s="1">
        <f t="shared" si="10"/>
        <v>0</v>
      </c>
      <c r="X16" s="1">
        <f t="shared" si="11"/>
        <v>0</v>
      </c>
    </row>
    <row r="17" spans="3:24" s="33" customFormat="1">
      <c r="C17" s="32"/>
      <c r="D17" s="32">
        <v>11</v>
      </c>
      <c r="E17" s="33" t="s">
        <v>106</v>
      </c>
      <c r="F17" s="32" t="s">
        <v>15</v>
      </c>
      <c r="G17" s="32"/>
      <c r="H17" s="32">
        <v>38</v>
      </c>
      <c r="I17" s="32">
        <v>29.2</v>
      </c>
      <c r="J17" s="34">
        <f t="shared" si="0"/>
        <v>3.333333333333333</v>
      </c>
      <c r="K17" s="35">
        <f t="shared" si="1"/>
        <v>988.82492380629867</v>
      </c>
      <c r="L17" s="32">
        <f t="shared" si="2"/>
        <v>0</v>
      </c>
      <c r="M17" s="32">
        <f t="shared" si="3"/>
        <v>0</v>
      </c>
      <c r="N17" s="36"/>
      <c r="O17" s="36"/>
      <c r="P17" s="36">
        <v>1</v>
      </c>
      <c r="Q17" s="32">
        <f t="shared" si="4"/>
        <v>0</v>
      </c>
      <c r="R17" s="32">
        <f t="shared" si="5"/>
        <v>0</v>
      </c>
      <c r="S17" s="32">
        <f t="shared" si="6"/>
        <v>0</v>
      </c>
      <c r="T17" s="32">
        <f t="shared" si="7"/>
        <v>0</v>
      </c>
      <c r="U17" s="32">
        <f t="shared" si="8"/>
        <v>0</v>
      </c>
      <c r="V17" s="32">
        <f t="shared" si="9"/>
        <v>0</v>
      </c>
      <c r="W17" s="32">
        <f t="shared" si="10"/>
        <v>0</v>
      </c>
      <c r="X17" s="32">
        <f t="shared" si="11"/>
        <v>0</v>
      </c>
    </row>
    <row r="18" spans="3:24">
      <c r="C18" s="1">
        <v>4</v>
      </c>
      <c r="D18" s="1">
        <v>9</v>
      </c>
      <c r="E18" t="s">
        <v>53</v>
      </c>
      <c r="F18" s="1" t="s">
        <v>15</v>
      </c>
      <c r="G18" s="1" t="s">
        <v>16</v>
      </c>
      <c r="H18" s="1">
        <v>37</v>
      </c>
      <c r="I18" s="1">
        <v>29.2</v>
      </c>
      <c r="J18" s="25">
        <f t="shared" si="0"/>
        <v>2.7777777777777777</v>
      </c>
      <c r="K18" s="24">
        <f t="shared" si="1"/>
        <v>988.82492380629867</v>
      </c>
      <c r="L18" s="1">
        <f t="shared" si="2"/>
        <v>0</v>
      </c>
      <c r="M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1</v>
      </c>
      <c r="W18" s="1">
        <f t="shared" si="10"/>
        <v>0</v>
      </c>
      <c r="X18" s="1">
        <f t="shared" si="11"/>
        <v>0</v>
      </c>
    </row>
    <row r="19" spans="3:24">
      <c r="D19" s="1">
        <v>2</v>
      </c>
      <c r="E19" t="s">
        <v>67</v>
      </c>
      <c r="F19" s="1" t="s">
        <v>15</v>
      </c>
      <c r="G19" s="1" t="s">
        <v>16</v>
      </c>
      <c r="H19" s="1">
        <v>41</v>
      </c>
      <c r="I19" s="1">
        <v>29.2</v>
      </c>
      <c r="J19" s="25">
        <f t="shared" si="0"/>
        <v>5</v>
      </c>
      <c r="K19" s="24">
        <f t="shared" si="1"/>
        <v>988.82492380629867</v>
      </c>
      <c r="L19" s="1">
        <f t="shared" si="2"/>
        <v>0</v>
      </c>
      <c r="M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1</v>
      </c>
      <c r="W19" s="1">
        <f t="shared" si="10"/>
        <v>0</v>
      </c>
      <c r="X19" s="1">
        <f t="shared" si="11"/>
        <v>0</v>
      </c>
    </row>
    <row r="20" spans="3:24" s="33" customFormat="1">
      <c r="C20" s="32"/>
      <c r="D20" s="32">
        <v>11</v>
      </c>
      <c r="E20" s="33" t="s">
        <v>107</v>
      </c>
      <c r="F20" s="32" t="s">
        <v>15</v>
      </c>
      <c r="G20" s="32"/>
      <c r="H20" s="32">
        <v>36</v>
      </c>
      <c r="I20" s="32">
        <v>29.15</v>
      </c>
      <c r="J20" s="34">
        <f t="shared" si="0"/>
        <v>2.2222222222222223</v>
      </c>
      <c r="K20" s="35">
        <f t="shared" si="1"/>
        <v>987.13173044361656</v>
      </c>
      <c r="L20" s="32">
        <f t="shared" si="2"/>
        <v>0</v>
      </c>
      <c r="M20" s="32">
        <f t="shared" si="3"/>
        <v>0</v>
      </c>
      <c r="N20" s="36"/>
      <c r="O20" s="36"/>
      <c r="P20" s="36"/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2">
        <f t="shared" si="8"/>
        <v>0</v>
      </c>
      <c r="V20" s="32">
        <f t="shared" si="9"/>
        <v>0</v>
      </c>
      <c r="W20" s="32">
        <f t="shared" si="10"/>
        <v>0</v>
      </c>
      <c r="X20" s="32">
        <f t="shared" si="11"/>
        <v>0</v>
      </c>
    </row>
    <row r="21" spans="3:24">
      <c r="C21" s="1">
        <v>5</v>
      </c>
      <c r="D21" s="1">
        <v>9</v>
      </c>
      <c r="E21" t="s">
        <v>29</v>
      </c>
      <c r="F21" s="1" t="s">
        <v>15</v>
      </c>
      <c r="G21" s="1" t="s">
        <v>27</v>
      </c>
      <c r="H21" s="1">
        <v>37</v>
      </c>
      <c r="I21" s="1">
        <v>29.15</v>
      </c>
      <c r="J21" s="25">
        <f t="shared" si="0"/>
        <v>2.7777777777777777</v>
      </c>
      <c r="K21" s="24">
        <f t="shared" si="1"/>
        <v>987.13173044361656</v>
      </c>
      <c r="L21" s="1">
        <f t="shared" si="2"/>
        <v>0</v>
      </c>
      <c r="M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0</v>
      </c>
      <c r="W21" s="1">
        <f t="shared" si="10"/>
        <v>1</v>
      </c>
      <c r="X21" s="1">
        <f t="shared" si="11"/>
        <v>0</v>
      </c>
    </row>
    <row r="22" spans="3:24">
      <c r="D22" s="1">
        <v>2</v>
      </c>
      <c r="E22" t="s">
        <v>108</v>
      </c>
      <c r="F22" s="1" t="s">
        <v>15</v>
      </c>
      <c r="G22" s="1" t="s">
        <v>24</v>
      </c>
      <c r="H22" s="1">
        <v>38</v>
      </c>
      <c r="I22" s="1">
        <v>29.15</v>
      </c>
      <c r="J22" s="25">
        <f t="shared" si="0"/>
        <v>3.333333333333333</v>
      </c>
      <c r="K22" s="24">
        <f t="shared" si="1"/>
        <v>987.13173044361656</v>
      </c>
      <c r="L22" s="1">
        <f t="shared" si="2"/>
        <v>0</v>
      </c>
      <c r="M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1"/>
        <v>1</v>
      </c>
    </row>
    <row r="23" spans="3:24" s="33" customFormat="1">
      <c r="C23" s="32"/>
      <c r="D23" s="32">
        <v>11</v>
      </c>
      <c r="E23" s="33" t="s">
        <v>58</v>
      </c>
      <c r="F23" s="32" t="s">
        <v>89</v>
      </c>
      <c r="G23" s="32" t="s">
        <v>86</v>
      </c>
      <c r="H23" s="32">
        <v>34</v>
      </c>
      <c r="I23" s="32">
        <v>29.2</v>
      </c>
      <c r="J23" s="34">
        <f t="shared" si="0"/>
        <v>1.1111111111111112</v>
      </c>
      <c r="K23" s="35">
        <f t="shared" si="1"/>
        <v>988.82492380629867</v>
      </c>
      <c r="L23" s="32">
        <f t="shared" si="2"/>
        <v>0</v>
      </c>
      <c r="M23" s="32">
        <f t="shared" si="3"/>
        <v>0</v>
      </c>
      <c r="N23" s="36"/>
      <c r="O23" s="36"/>
      <c r="P23" s="36"/>
      <c r="Q23" s="32">
        <f t="shared" si="4"/>
        <v>0</v>
      </c>
      <c r="R23" s="32">
        <f t="shared" si="5"/>
        <v>1</v>
      </c>
      <c r="S23" s="32">
        <f t="shared" si="6"/>
        <v>0</v>
      </c>
      <c r="T23" s="32">
        <f t="shared" si="7"/>
        <v>0</v>
      </c>
      <c r="U23" s="32">
        <f t="shared" si="8"/>
        <v>0</v>
      </c>
      <c r="V23" s="32">
        <f t="shared" si="9"/>
        <v>0</v>
      </c>
      <c r="W23" s="32">
        <f t="shared" si="10"/>
        <v>0</v>
      </c>
      <c r="X23" s="32">
        <f t="shared" si="11"/>
        <v>0</v>
      </c>
    </row>
    <row r="24" spans="3:24">
      <c r="C24" s="1">
        <v>6</v>
      </c>
      <c r="D24" s="1">
        <v>9</v>
      </c>
      <c r="E24" t="s">
        <v>95</v>
      </c>
      <c r="F24" s="1" t="s">
        <v>15</v>
      </c>
      <c r="G24" s="1" t="s">
        <v>86</v>
      </c>
      <c r="H24" s="1">
        <v>31</v>
      </c>
      <c r="I24" s="1">
        <v>29.2</v>
      </c>
      <c r="J24" s="48">
        <f t="shared" si="0"/>
        <v>-0.55555555555555558</v>
      </c>
      <c r="K24" s="24">
        <f t="shared" si="1"/>
        <v>988.82492380629867</v>
      </c>
      <c r="L24" s="1">
        <f t="shared" si="2"/>
        <v>0</v>
      </c>
      <c r="M24" s="1">
        <f t="shared" si="3"/>
        <v>0</v>
      </c>
      <c r="Q24" s="1">
        <f t="shared" si="4"/>
        <v>0</v>
      </c>
      <c r="R24" s="1">
        <f t="shared" si="5"/>
        <v>1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si="11"/>
        <v>0</v>
      </c>
    </row>
    <row r="25" spans="3:24">
      <c r="D25" s="1">
        <v>2</v>
      </c>
      <c r="E25" t="s">
        <v>64</v>
      </c>
      <c r="F25" s="1" t="s">
        <v>15</v>
      </c>
      <c r="G25" s="1" t="s">
        <v>24</v>
      </c>
      <c r="H25" s="1">
        <v>32</v>
      </c>
      <c r="I25" s="1">
        <v>29.1</v>
      </c>
      <c r="J25" s="25">
        <f t="shared" si="0"/>
        <v>0</v>
      </c>
      <c r="K25" s="24">
        <f t="shared" si="1"/>
        <v>985.43853708093468</v>
      </c>
      <c r="L25" s="1">
        <f t="shared" si="2"/>
        <v>0</v>
      </c>
      <c r="M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si="11"/>
        <v>1</v>
      </c>
    </row>
    <row r="26" spans="3:24" s="33" customFormat="1">
      <c r="C26" s="32"/>
      <c r="D26" s="32">
        <v>11</v>
      </c>
      <c r="E26" s="33" t="s">
        <v>109</v>
      </c>
      <c r="F26" s="32" t="s">
        <v>13</v>
      </c>
      <c r="G26" s="32"/>
      <c r="H26" s="32">
        <v>31</v>
      </c>
      <c r="I26" s="32">
        <v>29.95</v>
      </c>
      <c r="J26" s="49">
        <f t="shared" si="0"/>
        <v>-0.55555555555555558</v>
      </c>
      <c r="K26" s="35">
        <f t="shared" si="1"/>
        <v>1014.2228242465289</v>
      </c>
      <c r="L26" s="32">
        <f t="shared" si="2"/>
        <v>0</v>
      </c>
      <c r="M26" s="32">
        <f t="shared" si="3"/>
        <v>1</v>
      </c>
      <c r="N26" s="36"/>
      <c r="O26" s="36">
        <v>1</v>
      </c>
      <c r="P26" s="36">
        <v>1</v>
      </c>
      <c r="Q26" s="32">
        <f t="shared" si="4"/>
        <v>0</v>
      </c>
      <c r="R26" s="32">
        <f t="shared" si="5"/>
        <v>0</v>
      </c>
      <c r="S26" s="32">
        <f t="shared" si="6"/>
        <v>0</v>
      </c>
      <c r="T26" s="32">
        <f t="shared" si="7"/>
        <v>0</v>
      </c>
      <c r="U26" s="32">
        <f t="shared" si="8"/>
        <v>0</v>
      </c>
      <c r="V26" s="32">
        <f t="shared" si="9"/>
        <v>0</v>
      </c>
      <c r="W26" s="32">
        <f t="shared" si="10"/>
        <v>0</v>
      </c>
      <c r="X26" s="32">
        <f t="shared" si="11"/>
        <v>0</v>
      </c>
    </row>
    <row r="27" spans="3:24">
      <c r="C27" s="1">
        <v>7</v>
      </c>
      <c r="D27" s="1">
        <v>9</v>
      </c>
      <c r="E27" t="s">
        <v>110</v>
      </c>
      <c r="F27" s="1" t="s">
        <v>13</v>
      </c>
      <c r="G27" s="1" t="s">
        <v>86</v>
      </c>
      <c r="H27" s="1">
        <v>27</v>
      </c>
      <c r="I27" s="1">
        <v>29.15</v>
      </c>
      <c r="J27" s="48">
        <f t="shared" si="0"/>
        <v>-2.7777777777777777</v>
      </c>
      <c r="K27" s="24">
        <f t="shared" si="1"/>
        <v>987.13173044361656</v>
      </c>
      <c r="L27" s="1">
        <f t="shared" si="2"/>
        <v>0</v>
      </c>
      <c r="M27" s="1">
        <f t="shared" si="3"/>
        <v>1</v>
      </c>
      <c r="Q27" s="1">
        <f t="shared" si="4"/>
        <v>0</v>
      </c>
      <c r="R27" s="1">
        <f t="shared" si="5"/>
        <v>1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si="11"/>
        <v>0</v>
      </c>
    </row>
    <row r="28" spans="3:24">
      <c r="D28" s="1">
        <v>2</v>
      </c>
      <c r="E28" t="s">
        <v>111</v>
      </c>
      <c r="F28" s="1" t="s">
        <v>15</v>
      </c>
      <c r="G28" s="1" t="s">
        <v>86</v>
      </c>
      <c r="H28" s="1">
        <v>28</v>
      </c>
      <c r="I28" s="1">
        <v>29.1</v>
      </c>
      <c r="J28" s="48">
        <f t="shared" ref="J28" si="14">(H28-32)/1.8</f>
        <v>-2.2222222222222223</v>
      </c>
      <c r="K28" s="24">
        <f t="shared" ref="K28" si="15">I28/0.02953</f>
        <v>985.43853708093468</v>
      </c>
      <c r="L28" s="1">
        <f t="shared" si="2"/>
        <v>0</v>
      </c>
      <c r="M28" s="1">
        <f t="shared" si="3"/>
        <v>0</v>
      </c>
      <c r="Q28" s="1">
        <f t="shared" si="4"/>
        <v>0</v>
      </c>
      <c r="R28" s="1">
        <f t="shared" si="5"/>
        <v>1</v>
      </c>
      <c r="S28" s="1">
        <f t="shared" si="6"/>
        <v>0</v>
      </c>
      <c r="T28" s="1">
        <f t="shared" si="7"/>
        <v>0</v>
      </c>
      <c r="U28" s="1">
        <f t="shared" si="8"/>
        <v>0</v>
      </c>
      <c r="V28" s="1">
        <f t="shared" si="9"/>
        <v>0</v>
      </c>
      <c r="W28" s="1">
        <f t="shared" si="10"/>
        <v>0</v>
      </c>
      <c r="X28" s="1">
        <f t="shared" si="11"/>
        <v>0</v>
      </c>
    </row>
    <row r="29" spans="3:24" s="33" customFormat="1">
      <c r="C29" s="32"/>
      <c r="D29" s="32">
        <v>11</v>
      </c>
      <c r="E29" s="33" t="s">
        <v>107</v>
      </c>
      <c r="F29" s="32" t="s">
        <v>15</v>
      </c>
      <c r="G29" s="32"/>
      <c r="H29" s="32">
        <v>26</v>
      </c>
      <c r="I29" s="32">
        <v>29.2</v>
      </c>
      <c r="J29" s="49">
        <f t="shared" si="0"/>
        <v>-3.333333333333333</v>
      </c>
      <c r="K29" s="35">
        <f t="shared" si="1"/>
        <v>988.82492380629867</v>
      </c>
      <c r="L29" s="32">
        <f t="shared" si="2"/>
        <v>0</v>
      </c>
      <c r="M29" s="32">
        <f t="shared" si="3"/>
        <v>0</v>
      </c>
      <c r="N29" s="36"/>
      <c r="O29" s="36">
        <v>1</v>
      </c>
      <c r="P29" s="36">
        <v>1</v>
      </c>
      <c r="Q29" s="32">
        <f t="shared" si="4"/>
        <v>0</v>
      </c>
      <c r="R29" s="32">
        <f t="shared" si="5"/>
        <v>0</v>
      </c>
      <c r="S29" s="32">
        <f t="shared" si="6"/>
        <v>0</v>
      </c>
      <c r="T29" s="32">
        <f t="shared" si="7"/>
        <v>0</v>
      </c>
      <c r="U29" s="32">
        <f t="shared" si="8"/>
        <v>0</v>
      </c>
      <c r="V29" s="32">
        <f t="shared" si="9"/>
        <v>0</v>
      </c>
      <c r="W29" s="32">
        <f t="shared" si="10"/>
        <v>0</v>
      </c>
      <c r="X29" s="32">
        <f t="shared" si="11"/>
        <v>0</v>
      </c>
    </row>
    <row r="30" spans="3:24">
      <c r="C30" s="1">
        <v>8</v>
      </c>
      <c r="D30" s="1">
        <v>9</v>
      </c>
      <c r="E30" t="s">
        <v>95</v>
      </c>
      <c r="F30" s="1" t="s">
        <v>15</v>
      </c>
      <c r="G30" s="1" t="s">
        <v>86</v>
      </c>
      <c r="J30"/>
      <c r="K30"/>
      <c r="L30" s="1">
        <f t="shared" si="2"/>
        <v>0</v>
      </c>
      <c r="M30" s="1">
        <f t="shared" si="3"/>
        <v>0</v>
      </c>
      <c r="Q30" s="1">
        <f t="shared" si="4"/>
        <v>0</v>
      </c>
      <c r="R30" s="1">
        <f t="shared" si="5"/>
        <v>1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0</v>
      </c>
      <c r="W30" s="1">
        <f t="shared" si="10"/>
        <v>0</v>
      </c>
      <c r="X30" s="1">
        <f t="shared" si="11"/>
        <v>0</v>
      </c>
    </row>
    <row r="31" spans="3:24">
      <c r="D31" s="1">
        <v>2</v>
      </c>
      <c r="E31" t="s">
        <v>112</v>
      </c>
      <c r="F31" s="1" t="s">
        <v>15</v>
      </c>
      <c r="G31" s="1" t="s">
        <v>24</v>
      </c>
      <c r="J31"/>
      <c r="K31"/>
      <c r="L31" s="1">
        <f t="shared" si="2"/>
        <v>0</v>
      </c>
      <c r="M31" s="1">
        <f t="shared" si="3"/>
        <v>0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</v>
      </c>
      <c r="U31" s="1">
        <f t="shared" si="8"/>
        <v>0</v>
      </c>
      <c r="V31" s="1">
        <f t="shared" si="9"/>
        <v>0</v>
      </c>
      <c r="W31" s="1">
        <f t="shared" si="10"/>
        <v>0</v>
      </c>
      <c r="X31" s="1">
        <f t="shared" si="11"/>
        <v>1</v>
      </c>
    </row>
    <row r="32" spans="3:24" s="33" customFormat="1">
      <c r="C32" s="32"/>
      <c r="D32" s="32">
        <v>11</v>
      </c>
      <c r="E32" s="33" t="s">
        <v>107</v>
      </c>
      <c r="F32" s="32" t="s">
        <v>15</v>
      </c>
      <c r="G32" s="32"/>
      <c r="H32" s="32">
        <v>23</v>
      </c>
      <c r="I32" s="32">
        <v>29.4</v>
      </c>
      <c r="J32" s="49">
        <f t="shared" si="0"/>
        <v>-5</v>
      </c>
      <c r="K32" s="35">
        <f t="shared" si="1"/>
        <v>995.59769725702665</v>
      </c>
      <c r="L32" s="32">
        <f t="shared" si="2"/>
        <v>0</v>
      </c>
      <c r="M32" s="32">
        <f t="shared" si="3"/>
        <v>0</v>
      </c>
      <c r="N32" s="36"/>
      <c r="O32" s="36"/>
      <c r="P32" s="36">
        <v>1</v>
      </c>
      <c r="Q32" s="32">
        <f t="shared" si="4"/>
        <v>0</v>
      </c>
      <c r="R32" s="32">
        <f t="shared" si="5"/>
        <v>0</v>
      </c>
      <c r="S32" s="32">
        <f t="shared" si="6"/>
        <v>0</v>
      </c>
      <c r="T32" s="32">
        <f t="shared" si="7"/>
        <v>0</v>
      </c>
      <c r="U32" s="32">
        <f t="shared" si="8"/>
        <v>0</v>
      </c>
      <c r="V32" s="32">
        <f t="shared" si="9"/>
        <v>0</v>
      </c>
      <c r="W32" s="32">
        <f t="shared" si="10"/>
        <v>0</v>
      </c>
      <c r="X32" s="32">
        <f t="shared" si="11"/>
        <v>0</v>
      </c>
    </row>
    <row r="33" spans="3:24">
      <c r="C33" s="1">
        <v>9</v>
      </c>
      <c r="D33" s="1">
        <v>9</v>
      </c>
      <c r="E33" s="7" t="s">
        <v>113</v>
      </c>
      <c r="F33" s="6" t="s">
        <v>15</v>
      </c>
      <c r="G33" s="6" t="s">
        <v>27</v>
      </c>
      <c r="H33" s="6">
        <v>19</v>
      </c>
      <c r="I33" s="1">
        <v>29.4</v>
      </c>
      <c r="J33" s="48">
        <f t="shared" si="0"/>
        <v>-7.2222222222222223</v>
      </c>
      <c r="K33" s="24">
        <f t="shared" si="1"/>
        <v>995.59769725702665</v>
      </c>
      <c r="L33" s="1">
        <f t="shared" si="2"/>
        <v>0</v>
      </c>
      <c r="M33" s="1">
        <f t="shared" si="3"/>
        <v>0</v>
      </c>
      <c r="Q33" s="1">
        <f t="shared" si="4"/>
        <v>0</v>
      </c>
      <c r="R33" s="1">
        <f t="shared" si="5"/>
        <v>0</v>
      </c>
      <c r="S33" s="1">
        <f t="shared" si="6"/>
        <v>0</v>
      </c>
      <c r="T33" s="1">
        <f t="shared" si="7"/>
        <v>0</v>
      </c>
      <c r="U33" s="1">
        <f t="shared" si="8"/>
        <v>0</v>
      </c>
      <c r="V33" s="1">
        <f t="shared" si="9"/>
        <v>0</v>
      </c>
      <c r="W33" s="1">
        <f t="shared" si="10"/>
        <v>1</v>
      </c>
      <c r="X33" s="1">
        <f t="shared" si="11"/>
        <v>0</v>
      </c>
    </row>
    <row r="34" spans="3:24">
      <c r="D34" s="1">
        <v>2</v>
      </c>
      <c r="E34" t="s">
        <v>64</v>
      </c>
      <c r="F34" s="1" t="s">
        <v>15</v>
      </c>
      <c r="G34" s="1" t="s">
        <v>86</v>
      </c>
      <c r="H34" s="1">
        <v>29</v>
      </c>
      <c r="I34" s="1">
        <v>29.4</v>
      </c>
      <c r="J34" s="25">
        <v>2.2000000000000002</v>
      </c>
      <c r="K34" s="24">
        <v>988.82</v>
      </c>
      <c r="L34" s="1">
        <f t="shared" si="2"/>
        <v>0</v>
      </c>
      <c r="M34" s="1">
        <f t="shared" si="3"/>
        <v>0</v>
      </c>
      <c r="Q34" s="1">
        <f t="shared" si="4"/>
        <v>0</v>
      </c>
      <c r="R34" s="1">
        <f t="shared" si="5"/>
        <v>1</v>
      </c>
      <c r="S34" s="1">
        <f t="shared" si="6"/>
        <v>0</v>
      </c>
      <c r="T34" s="1">
        <f t="shared" si="7"/>
        <v>0</v>
      </c>
      <c r="U34" s="1">
        <f t="shared" si="8"/>
        <v>0</v>
      </c>
      <c r="V34" s="1">
        <f t="shared" si="9"/>
        <v>0</v>
      </c>
      <c r="W34" s="1">
        <f t="shared" si="10"/>
        <v>0</v>
      </c>
      <c r="X34" s="1">
        <f t="shared" si="11"/>
        <v>0</v>
      </c>
    </row>
    <row r="35" spans="3:24" s="33" customFormat="1">
      <c r="C35" s="32"/>
      <c r="D35" s="32">
        <v>11</v>
      </c>
      <c r="E35" s="33" t="s">
        <v>114</v>
      </c>
      <c r="F35" s="32" t="s">
        <v>15</v>
      </c>
      <c r="G35" s="32"/>
      <c r="H35" s="32">
        <v>22</v>
      </c>
      <c r="I35" s="32">
        <v>29.4</v>
      </c>
      <c r="J35" s="49">
        <f t="shared" si="0"/>
        <v>-5.5555555555555554</v>
      </c>
      <c r="K35" s="35">
        <f t="shared" si="1"/>
        <v>995.59769725702665</v>
      </c>
      <c r="L35" s="32">
        <f t="shared" si="2"/>
        <v>0</v>
      </c>
      <c r="M35" s="32">
        <f t="shared" si="3"/>
        <v>0</v>
      </c>
      <c r="N35" s="36"/>
      <c r="O35" s="36"/>
      <c r="P35" s="36">
        <v>1</v>
      </c>
      <c r="Q35" s="32">
        <f t="shared" si="4"/>
        <v>0</v>
      </c>
      <c r="R35" s="32">
        <f t="shared" si="5"/>
        <v>0</v>
      </c>
      <c r="S35" s="32">
        <f t="shared" si="6"/>
        <v>0</v>
      </c>
      <c r="T35" s="32">
        <f t="shared" si="7"/>
        <v>0</v>
      </c>
      <c r="U35" s="32">
        <f t="shared" si="8"/>
        <v>0</v>
      </c>
      <c r="V35" s="32">
        <f t="shared" si="9"/>
        <v>0</v>
      </c>
      <c r="W35" s="32">
        <f t="shared" si="10"/>
        <v>0</v>
      </c>
      <c r="X35" s="32">
        <f t="shared" si="11"/>
        <v>0</v>
      </c>
    </row>
    <row r="36" spans="3:24">
      <c r="C36" s="1">
        <v>10</v>
      </c>
      <c r="D36" s="1">
        <v>9</v>
      </c>
      <c r="E36" t="s">
        <v>115</v>
      </c>
      <c r="F36" s="1" t="s">
        <v>15</v>
      </c>
      <c r="G36" s="1" t="s">
        <v>56</v>
      </c>
      <c r="H36" s="1">
        <v>27</v>
      </c>
      <c r="I36" s="1">
        <v>29.3</v>
      </c>
      <c r="J36" s="48">
        <f t="shared" si="0"/>
        <v>-2.7777777777777777</v>
      </c>
      <c r="K36" s="24">
        <f t="shared" si="1"/>
        <v>992.21131053166266</v>
      </c>
      <c r="L36" s="1">
        <f t="shared" si="2"/>
        <v>0</v>
      </c>
      <c r="M36" s="1">
        <f t="shared" si="3"/>
        <v>0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1</v>
      </c>
      <c r="U36" s="1">
        <f t="shared" si="8"/>
        <v>0</v>
      </c>
      <c r="V36" s="1">
        <f t="shared" si="9"/>
        <v>0</v>
      </c>
      <c r="W36" s="1">
        <f t="shared" si="10"/>
        <v>0</v>
      </c>
      <c r="X36" s="1">
        <f t="shared" si="11"/>
        <v>0</v>
      </c>
    </row>
    <row r="37" spans="3:24">
      <c r="D37" s="1">
        <v>2</v>
      </c>
      <c r="E37" t="s">
        <v>116</v>
      </c>
      <c r="F37" s="1" t="s">
        <v>15</v>
      </c>
      <c r="G37" s="1" t="s">
        <v>16</v>
      </c>
      <c r="H37" s="1">
        <v>30</v>
      </c>
      <c r="I37" s="1">
        <v>29.25</v>
      </c>
      <c r="J37" s="48">
        <f t="shared" si="0"/>
        <v>-1.1111111111111112</v>
      </c>
      <c r="K37" s="24">
        <f t="shared" si="1"/>
        <v>990.51811716898067</v>
      </c>
      <c r="L37" s="1">
        <f t="shared" si="2"/>
        <v>0</v>
      </c>
      <c r="M37" s="1">
        <f t="shared" si="3"/>
        <v>0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1">
        <f t="shared" si="8"/>
        <v>0</v>
      </c>
      <c r="V37" s="1">
        <f t="shared" si="9"/>
        <v>1</v>
      </c>
      <c r="W37" s="1">
        <f t="shared" si="10"/>
        <v>0</v>
      </c>
      <c r="X37" s="1">
        <f t="shared" si="11"/>
        <v>0</v>
      </c>
    </row>
    <row r="38" spans="3:24" s="33" customFormat="1">
      <c r="C38" s="32"/>
      <c r="D38" s="32">
        <v>11</v>
      </c>
      <c r="E38" s="33" t="s">
        <v>71</v>
      </c>
      <c r="F38" s="32" t="s">
        <v>15</v>
      </c>
      <c r="G38" s="32"/>
      <c r="H38" s="32">
        <v>34</v>
      </c>
      <c r="I38" s="32">
        <v>29.3</v>
      </c>
      <c r="J38" s="34">
        <f t="shared" si="0"/>
        <v>1.1111111111111112</v>
      </c>
      <c r="K38" s="35">
        <f t="shared" si="1"/>
        <v>992.21131053166266</v>
      </c>
      <c r="L38" s="32">
        <f t="shared" si="2"/>
        <v>0</v>
      </c>
      <c r="M38" s="32">
        <f t="shared" si="3"/>
        <v>0</v>
      </c>
      <c r="N38" s="36"/>
      <c r="O38" s="36"/>
      <c r="P38" s="36">
        <v>1</v>
      </c>
      <c r="Q38" s="32">
        <f t="shared" si="4"/>
        <v>0</v>
      </c>
      <c r="R38" s="32">
        <f t="shared" si="5"/>
        <v>0</v>
      </c>
      <c r="S38" s="32">
        <f t="shared" si="6"/>
        <v>0</v>
      </c>
      <c r="T38" s="32">
        <f t="shared" si="7"/>
        <v>0</v>
      </c>
      <c r="U38" s="32">
        <f t="shared" si="8"/>
        <v>0</v>
      </c>
      <c r="V38" s="32">
        <f t="shared" si="9"/>
        <v>0</v>
      </c>
      <c r="W38" s="32">
        <f t="shared" si="10"/>
        <v>0</v>
      </c>
      <c r="X38" s="32">
        <f t="shared" si="11"/>
        <v>0</v>
      </c>
    </row>
    <row r="39" spans="3:24">
      <c r="C39" s="1">
        <v>11</v>
      </c>
      <c r="D39" s="1">
        <v>9</v>
      </c>
      <c r="E39" t="s">
        <v>95</v>
      </c>
      <c r="F39" s="1" t="s">
        <v>15</v>
      </c>
      <c r="G39" s="1" t="s">
        <v>24</v>
      </c>
      <c r="H39" s="1">
        <v>30</v>
      </c>
      <c r="I39" s="1">
        <v>29.6</v>
      </c>
      <c r="J39" s="48">
        <f t="shared" si="0"/>
        <v>-1.1111111111111112</v>
      </c>
      <c r="K39" s="24">
        <f t="shared" si="1"/>
        <v>1002.3704707077549</v>
      </c>
      <c r="L39" s="1">
        <f t="shared" si="2"/>
        <v>0</v>
      </c>
      <c r="M39" s="1">
        <f t="shared" si="3"/>
        <v>0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0</v>
      </c>
      <c r="U39" s="1">
        <f t="shared" si="8"/>
        <v>0</v>
      </c>
      <c r="V39" s="1">
        <f t="shared" si="9"/>
        <v>0</v>
      </c>
      <c r="W39" s="1">
        <f t="shared" si="10"/>
        <v>0</v>
      </c>
      <c r="X39" s="1">
        <f t="shared" si="11"/>
        <v>1</v>
      </c>
    </row>
    <row r="40" spans="3:24">
      <c r="D40" s="1">
        <v>2</v>
      </c>
      <c r="E40" t="s">
        <v>117</v>
      </c>
      <c r="F40" s="1" t="s">
        <v>15</v>
      </c>
      <c r="G40" s="1" t="s">
        <v>118</v>
      </c>
      <c r="H40" s="1">
        <v>29</v>
      </c>
      <c r="I40" s="1">
        <v>29.7</v>
      </c>
      <c r="J40" s="48">
        <f t="shared" si="0"/>
        <v>-1.6666666666666665</v>
      </c>
      <c r="K40" s="24">
        <f t="shared" si="1"/>
        <v>1005.7568574331189</v>
      </c>
      <c r="L40" s="1">
        <f t="shared" si="2"/>
        <v>0</v>
      </c>
      <c r="M40" s="1">
        <f t="shared" si="3"/>
        <v>0</v>
      </c>
      <c r="Q40" s="1">
        <f t="shared" si="4"/>
        <v>1</v>
      </c>
      <c r="R40" s="1">
        <f t="shared" si="5"/>
        <v>0</v>
      </c>
      <c r="S40" s="1">
        <f t="shared" si="6"/>
        <v>0</v>
      </c>
      <c r="T40" s="1">
        <f t="shared" si="7"/>
        <v>0</v>
      </c>
      <c r="U40" s="1">
        <f t="shared" si="8"/>
        <v>0</v>
      </c>
      <c r="V40" s="1">
        <f t="shared" si="9"/>
        <v>0</v>
      </c>
      <c r="W40" s="1">
        <f t="shared" si="10"/>
        <v>0</v>
      </c>
      <c r="X40" s="1">
        <f t="shared" si="11"/>
        <v>0</v>
      </c>
    </row>
    <row r="41" spans="3:24" s="33" customFormat="1">
      <c r="C41" s="32"/>
      <c r="D41" s="38">
        <v>10</v>
      </c>
      <c r="E41" s="33" t="s">
        <v>119</v>
      </c>
      <c r="F41" s="32" t="s">
        <v>15</v>
      </c>
      <c r="G41" s="32"/>
      <c r="H41" s="32"/>
      <c r="I41" s="32"/>
      <c r="L41" s="32">
        <f t="shared" si="2"/>
        <v>0</v>
      </c>
      <c r="M41" s="32">
        <f t="shared" si="3"/>
        <v>0</v>
      </c>
      <c r="N41" s="36"/>
      <c r="O41" s="36"/>
      <c r="P41" s="36">
        <v>1</v>
      </c>
      <c r="Q41" s="32">
        <f t="shared" si="4"/>
        <v>0</v>
      </c>
      <c r="R41" s="32">
        <f t="shared" si="5"/>
        <v>0</v>
      </c>
      <c r="S41" s="32">
        <f t="shared" si="6"/>
        <v>0</v>
      </c>
      <c r="T41" s="32">
        <f t="shared" si="7"/>
        <v>0</v>
      </c>
      <c r="U41" s="32">
        <f t="shared" si="8"/>
        <v>0</v>
      </c>
      <c r="V41" s="32">
        <f t="shared" si="9"/>
        <v>0</v>
      </c>
      <c r="W41" s="32">
        <f t="shared" si="10"/>
        <v>0</v>
      </c>
      <c r="X41" s="32">
        <f t="shared" si="11"/>
        <v>0</v>
      </c>
    </row>
    <row r="42" spans="3:24">
      <c r="C42" s="1">
        <v>12</v>
      </c>
      <c r="D42" s="1">
        <v>9</v>
      </c>
      <c r="E42" t="s">
        <v>120</v>
      </c>
      <c r="F42" s="1" t="s">
        <v>15</v>
      </c>
      <c r="G42" s="1" t="s">
        <v>24</v>
      </c>
      <c r="H42" s="1">
        <v>23</v>
      </c>
      <c r="I42" s="1">
        <v>30</v>
      </c>
      <c r="J42" s="48">
        <f t="shared" si="0"/>
        <v>-5</v>
      </c>
      <c r="K42" s="24">
        <f t="shared" si="1"/>
        <v>1015.9160176092109</v>
      </c>
      <c r="L42" s="1">
        <f t="shared" si="2"/>
        <v>0</v>
      </c>
      <c r="M42" s="1">
        <f t="shared" si="3"/>
        <v>0</v>
      </c>
      <c r="Q42" s="1">
        <f t="shared" si="4"/>
        <v>0</v>
      </c>
      <c r="R42" s="1">
        <f t="shared" si="5"/>
        <v>0</v>
      </c>
      <c r="S42" s="1">
        <f t="shared" si="6"/>
        <v>0</v>
      </c>
      <c r="T42" s="1">
        <f t="shared" si="7"/>
        <v>0</v>
      </c>
      <c r="U42" s="1">
        <f t="shared" si="8"/>
        <v>0</v>
      </c>
      <c r="V42" s="1">
        <f t="shared" si="9"/>
        <v>0</v>
      </c>
      <c r="W42" s="1">
        <f t="shared" si="10"/>
        <v>0</v>
      </c>
      <c r="X42" s="1">
        <f t="shared" si="11"/>
        <v>1</v>
      </c>
    </row>
    <row r="43" spans="3:24">
      <c r="D43" s="1">
        <v>2</v>
      </c>
      <c r="E43" t="s">
        <v>121</v>
      </c>
      <c r="F43" s="1" t="s">
        <v>15</v>
      </c>
      <c r="G43" s="1" t="s">
        <v>24</v>
      </c>
      <c r="H43" s="1">
        <v>35</v>
      </c>
      <c r="I43" s="1">
        <v>30</v>
      </c>
      <c r="J43" s="25">
        <f t="shared" si="0"/>
        <v>1.6666666666666665</v>
      </c>
      <c r="K43" s="24">
        <f t="shared" si="1"/>
        <v>1015.9160176092109</v>
      </c>
      <c r="L43" s="1">
        <f t="shared" si="2"/>
        <v>0</v>
      </c>
      <c r="M43" s="1">
        <f t="shared" si="3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0</v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1</v>
      </c>
    </row>
    <row r="44" spans="3:24" s="33" customFormat="1">
      <c r="C44" s="32"/>
      <c r="D44" s="32">
        <v>11</v>
      </c>
      <c r="E44" s="33" t="s">
        <v>122</v>
      </c>
      <c r="F44" s="32" t="s">
        <v>15</v>
      </c>
      <c r="G44" s="32"/>
      <c r="H44" s="32">
        <v>30</v>
      </c>
      <c r="I44" s="32">
        <v>30</v>
      </c>
      <c r="J44" s="49">
        <f t="shared" si="0"/>
        <v>-1.1111111111111112</v>
      </c>
      <c r="K44" s="35">
        <f t="shared" si="1"/>
        <v>1015.9160176092109</v>
      </c>
      <c r="L44" s="32">
        <f t="shared" si="2"/>
        <v>0</v>
      </c>
      <c r="M44" s="32">
        <f t="shared" si="3"/>
        <v>0</v>
      </c>
      <c r="N44" s="36"/>
      <c r="O44" s="36"/>
      <c r="P44" s="36">
        <v>1</v>
      </c>
      <c r="Q44" s="32">
        <f t="shared" si="4"/>
        <v>0</v>
      </c>
      <c r="R44" s="32">
        <f t="shared" si="5"/>
        <v>0</v>
      </c>
      <c r="S44" s="32">
        <f t="shared" si="6"/>
        <v>0</v>
      </c>
      <c r="T44" s="32">
        <f t="shared" si="7"/>
        <v>0</v>
      </c>
      <c r="U44" s="32">
        <f t="shared" si="8"/>
        <v>0</v>
      </c>
      <c r="V44" s="32">
        <f t="shared" si="9"/>
        <v>0</v>
      </c>
      <c r="W44" s="32">
        <f t="shared" si="10"/>
        <v>0</v>
      </c>
      <c r="X44" s="32">
        <f t="shared" si="11"/>
        <v>0</v>
      </c>
    </row>
    <row r="45" spans="3:24">
      <c r="C45" s="1">
        <v>13</v>
      </c>
      <c r="D45" s="1">
        <v>9</v>
      </c>
      <c r="E45" t="s">
        <v>123</v>
      </c>
      <c r="F45" s="1" t="s">
        <v>15</v>
      </c>
      <c r="G45" s="1" t="s">
        <v>24</v>
      </c>
      <c r="H45" s="1">
        <v>35</v>
      </c>
      <c r="I45" s="1">
        <v>29.9</v>
      </c>
      <c r="J45" s="25">
        <f t="shared" si="0"/>
        <v>1.6666666666666665</v>
      </c>
      <c r="K45" s="24">
        <f t="shared" si="1"/>
        <v>1012.5296308838468</v>
      </c>
      <c r="L45" s="1">
        <f t="shared" si="2"/>
        <v>0</v>
      </c>
      <c r="M45" s="1">
        <f t="shared" si="3"/>
        <v>0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1">
        <f t="shared" si="8"/>
        <v>0</v>
      </c>
      <c r="V45" s="1">
        <f t="shared" si="9"/>
        <v>0</v>
      </c>
      <c r="W45" s="1">
        <f t="shared" si="10"/>
        <v>0</v>
      </c>
      <c r="X45" s="1">
        <f t="shared" si="11"/>
        <v>1</v>
      </c>
    </row>
    <row r="46" spans="3:24">
      <c r="D46" s="1">
        <v>2</v>
      </c>
      <c r="E46" t="s">
        <v>124</v>
      </c>
      <c r="F46" s="1" t="s">
        <v>15</v>
      </c>
      <c r="G46" s="1" t="s">
        <v>16</v>
      </c>
      <c r="H46" s="1">
        <v>39</v>
      </c>
      <c r="I46" s="1">
        <v>29.95</v>
      </c>
      <c r="J46" s="25">
        <f t="shared" si="0"/>
        <v>3.8888888888888888</v>
      </c>
      <c r="K46" s="24">
        <f t="shared" si="1"/>
        <v>1014.2228242465289</v>
      </c>
      <c r="L46" s="1">
        <f t="shared" si="2"/>
        <v>0</v>
      </c>
      <c r="M46" s="1">
        <f t="shared" si="3"/>
        <v>0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1">
        <f t="shared" si="8"/>
        <v>0</v>
      </c>
      <c r="V46" s="1">
        <f t="shared" si="9"/>
        <v>1</v>
      </c>
      <c r="W46" s="1">
        <f t="shared" si="10"/>
        <v>0</v>
      </c>
      <c r="X46" s="1">
        <f t="shared" si="11"/>
        <v>0</v>
      </c>
    </row>
    <row r="47" spans="3:24" s="33" customFormat="1">
      <c r="C47" s="32"/>
      <c r="D47" s="32">
        <v>11</v>
      </c>
      <c r="E47" s="33" t="s">
        <v>125</v>
      </c>
      <c r="F47" s="32" t="s">
        <v>15</v>
      </c>
      <c r="G47" s="32"/>
      <c r="H47" s="32">
        <v>39</v>
      </c>
      <c r="I47" s="32">
        <v>30</v>
      </c>
      <c r="J47" s="34">
        <f t="shared" si="0"/>
        <v>3.8888888888888888</v>
      </c>
      <c r="K47" s="35">
        <f t="shared" si="1"/>
        <v>1015.9160176092109</v>
      </c>
      <c r="L47" s="32">
        <f t="shared" si="2"/>
        <v>0</v>
      </c>
      <c r="M47" s="32">
        <f t="shared" si="3"/>
        <v>0</v>
      </c>
      <c r="N47" s="36"/>
      <c r="O47" s="36"/>
      <c r="P47" s="36"/>
      <c r="Q47" s="32">
        <f t="shared" si="4"/>
        <v>0</v>
      </c>
      <c r="R47" s="32">
        <f t="shared" si="5"/>
        <v>0</v>
      </c>
      <c r="S47" s="32">
        <f t="shared" si="6"/>
        <v>0</v>
      </c>
      <c r="T47" s="32">
        <f t="shared" si="7"/>
        <v>0</v>
      </c>
      <c r="U47" s="32">
        <f t="shared" si="8"/>
        <v>0</v>
      </c>
      <c r="V47" s="32">
        <f t="shared" si="9"/>
        <v>0</v>
      </c>
      <c r="W47" s="32">
        <f t="shared" si="10"/>
        <v>0</v>
      </c>
      <c r="X47" s="32">
        <f t="shared" si="11"/>
        <v>0</v>
      </c>
    </row>
    <row r="48" spans="3:24">
      <c r="C48" s="1">
        <v>14</v>
      </c>
      <c r="D48" s="1">
        <v>9</v>
      </c>
      <c r="E48" t="s">
        <v>126</v>
      </c>
      <c r="F48" s="1" t="s">
        <v>15</v>
      </c>
      <c r="G48" s="1" t="s">
        <v>16</v>
      </c>
      <c r="H48" s="1">
        <v>39</v>
      </c>
      <c r="I48" s="1">
        <v>30</v>
      </c>
      <c r="J48" s="25">
        <f t="shared" si="0"/>
        <v>3.8888888888888888</v>
      </c>
      <c r="K48" s="24">
        <f t="shared" si="1"/>
        <v>1015.9160176092109</v>
      </c>
      <c r="L48" s="1">
        <f t="shared" si="2"/>
        <v>0</v>
      </c>
      <c r="M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1">
        <f t="shared" si="8"/>
        <v>0</v>
      </c>
      <c r="V48" s="1">
        <f t="shared" si="9"/>
        <v>1</v>
      </c>
      <c r="W48" s="1">
        <f t="shared" si="10"/>
        <v>0</v>
      </c>
      <c r="X48" s="1">
        <f t="shared" si="11"/>
        <v>0</v>
      </c>
    </row>
    <row r="49" spans="3:24">
      <c r="D49" s="1">
        <v>2</v>
      </c>
      <c r="E49" t="s">
        <v>127</v>
      </c>
      <c r="F49" s="1" t="s">
        <v>15</v>
      </c>
      <c r="H49" s="1">
        <v>42</v>
      </c>
      <c r="I49" s="1">
        <v>30</v>
      </c>
      <c r="J49" s="25">
        <f t="shared" si="0"/>
        <v>5.5555555555555554</v>
      </c>
      <c r="K49" s="24">
        <f t="shared" si="1"/>
        <v>1015.9160176092109</v>
      </c>
      <c r="L49" s="1">
        <f t="shared" si="2"/>
        <v>0</v>
      </c>
      <c r="M49" s="1">
        <f t="shared" si="3"/>
        <v>0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1">
        <f t="shared" si="8"/>
        <v>0</v>
      </c>
      <c r="V49" s="1">
        <f t="shared" si="9"/>
        <v>0</v>
      </c>
      <c r="W49" s="1">
        <f t="shared" si="10"/>
        <v>0</v>
      </c>
      <c r="X49" s="1">
        <f t="shared" si="11"/>
        <v>0</v>
      </c>
    </row>
    <row r="50" spans="3:24" s="33" customFormat="1">
      <c r="C50" s="32"/>
      <c r="D50" s="32">
        <v>11</v>
      </c>
      <c r="E50" s="33" t="s">
        <v>128</v>
      </c>
      <c r="F50" s="32" t="s">
        <v>15</v>
      </c>
      <c r="G50" s="32"/>
      <c r="H50" s="32">
        <v>35</v>
      </c>
      <c r="I50" s="32">
        <v>30.1</v>
      </c>
      <c r="J50" s="34">
        <f t="shared" si="0"/>
        <v>1.6666666666666665</v>
      </c>
      <c r="K50" s="35">
        <f t="shared" si="1"/>
        <v>1019.302404334575</v>
      </c>
      <c r="L50" s="32">
        <f t="shared" si="2"/>
        <v>0</v>
      </c>
      <c r="M50" s="32">
        <f t="shared" si="3"/>
        <v>0</v>
      </c>
      <c r="N50" s="36"/>
      <c r="O50" s="36"/>
      <c r="P50" s="36"/>
      <c r="Q50" s="32">
        <f t="shared" si="4"/>
        <v>0</v>
      </c>
      <c r="R50" s="32">
        <f t="shared" si="5"/>
        <v>0</v>
      </c>
      <c r="S50" s="32">
        <f t="shared" si="6"/>
        <v>0</v>
      </c>
      <c r="T50" s="32">
        <f t="shared" si="7"/>
        <v>0</v>
      </c>
      <c r="U50" s="32">
        <f t="shared" si="8"/>
        <v>0</v>
      </c>
      <c r="V50" s="32">
        <f t="shared" si="9"/>
        <v>0</v>
      </c>
      <c r="W50" s="32">
        <f t="shared" si="10"/>
        <v>0</v>
      </c>
      <c r="X50" s="32">
        <f t="shared" si="11"/>
        <v>0</v>
      </c>
    </row>
    <row r="51" spans="3:24">
      <c r="C51" s="1">
        <v>15</v>
      </c>
      <c r="D51" s="1">
        <v>9</v>
      </c>
      <c r="E51" s="4" t="s">
        <v>129</v>
      </c>
      <c r="F51" s="5" t="s">
        <v>12</v>
      </c>
      <c r="G51" s="1" t="s">
        <v>16</v>
      </c>
      <c r="H51" s="1">
        <v>41</v>
      </c>
      <c r="I51" s="1">
        <v>29.95</v>
      </c>
      <c r="J51" s="25">
        <f t="shared" si="0"/>
        <v>5</v>
      </c>
      <c r="K51" s="24">
        <f t="shared" si="1"/>
        <v>1014.2228242465289</v>
      </c>
      <c r="L51" s="1">
        <f t="shared" si="2"/>
        <v>1</v>
      </c>
      <c r="M51" s="1">
        <f t="shared" si="3"/>
        <v>0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0</v>
      </c>
      <c r="U51" s="1">
        <f t="shared" si="8"/>
        <v>0</v>
      </c>
      <c r="V51" s="1">
        <f t="shared" si="9"/>
        <v>1</v>
      </c>
      <c r="W51" s="1">
        <f t="shared" si="10"/>
        <v>0</v>
      </c>
      <c r="X51" s="1">
        <f t="shared" si="11"/>
        <v>0</v>
      </c>
    </row>
    <row r="52" spans="3:24">
      <c r="D52" s="1">
        <v>2</v>
      </c>
      <c r="E52" s="4" t="s">
        <v>33</v>
      </c>
      <c r="F52" s="5" t="s">
        <v>15</v>
      </c>
      <c r="G52" s="1" t="s">
        <v>16</v>
      </c>
      <c r="H52" s="1">
        <v>43</v>
      </c>
      <c r="I52" s="1">
        <v>29.85</v>
      </c>
      <c r="J52" s="25">
        <f t="shared" si="0"/>
        <v>6.1111111111111107</v>
      </c>
      <c r="K52" s="24">
        <f t="shared" si="1"/>
        <v>1010.836437521165</v>
      </c>
      <c r="L52" s="5">
        <v>1</v>
      </c>
      <c r="M52" s="1">
        <f t="shared" si="3"/>
        <v>0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0</v>
      </c>
      <c r="U52" s="1">
        <f t="shared" si="8"/>
        <v>0</v>
      </c>
      <c r="V52" s="1">
        <f t="shared" si="9"/>
        <v>1</v>
      </c>
      <c r="W52" s="1">
        <f t="shared" si="10"/>
        <v>0</v>
      </c>
      <c r="X52" s="1">
        <f t="shared" si="11"/>
        <v>0</v>
      </c>
    </row>
    <row r="53" spans="3:24" s="33" customFormat="1">
      <c r="C53" s="32"/>
      <c r="D53" s="32">
        <v>11</v>
      </c>
      <c r="E53" s="33" t="s">
        <v>109</v>
      </c>
      <c r="F53" s="32" t="s">
        <v>15</v>
      </c>
      <c r="G53" s="32"/>
      <c r="H53" s="32">
        <v>43</v>
      </c>
      <c r="I53" s="32">
        <v>29.7</v>
      </c>
      <c r="J53" s="34">
        <f t="shared" si="0"/>
        <v>6.1111111111111107</v>
      </c>
      <c r="K53" s="35">
        <f t="shared" si="1"/>
        <v>1005.7568574331189</v>
      </c>
      <c r="L53" s="32">
        <f t="shared" si="2"/>
        <v>0</v>
      </c>
      <c r="M53" s="32">
        <f t="shared" si="3"/>
        <v>0</v>
      </c>
      <c r="N53" s="36">
        <v>1</v>
      </c>
      <c r="O53" s="36"/>
      <c r="P53" s="36"/>
      <c r="Q53" s="32">
        <f t="shared" si="4"/>
        <v>0</v>
      </c>
      <c r="R53" s="32">
        <f t="shared" si="5"/>
        <v>0</v>
      </c>
      <c r="S53" s="32">
        <f t="shared" si="6"/>
        <v>0</v>
      </c>
      <c r="T53" s="32">
        <f t="shared" si="7"/>
        <v>0</v>
      </c>
      <c r="U53" s="32">
        <f t="shared" si="8"/>
        <v>0</v>
      </c>
      <c r="V53" s="32">
        <f t="shared" si="9"/>
        <v>0</v>
      </c>
      <c r="W53" s="32">
        <f t="shared" si="10"/>
        <v>0</v>
      </c>
      <c r="X53" s="32">
        <f t="shared" si="11"/>
        <v>0</v>
      </c>
    </row>
    <row r="54" spans="3:24">
      <c r="C54" s="1">
        <v>16</v>
      </c>
      <c r="D54" s="1">
        <v>9</v>
      </c>
      <c r="E54" t="s">
        <v>130</v>
      </c>
      <c r="F54" s="1" t="s">
        <v>15</v>
      </c>
      <c r="G54" s="1" t="s">
        <v>16</v>
      </c>
      <c r="H54" s="1">
        <v>43</v>
      </c>
      <c r="I54" s="1">
        <v>29.55</v>
      </c>
      <c r="J54" s="25">
        <f t="shared" si="0"/>
        <v>6.1111111111111107</v>
      </c>
      <c r="K54" s="24">
        <f t="shared" si="1"/>
        <v>1000.6772773450728</v>
      </c>
      <c r="L54" s="1">
        <f t="shared" si="2"/>
        <v>0</v>
      </c>
      <c r="M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1</v>
      </c>
      <c r="W54" s="1">
        <f t="shared" si="10"/>
        <v>0</v>
      </c>
      <c r="X54" s="1">
        <f t="shared" si="11"/>
        <v>0</v>
      </c>
    </row>
    <row r="55" spans="3:24">
      <c r="D55" s="1">
        <v>2</v>
      </c>
      <c r="E55" t="s">
        <v>131</v>
      </c>
      <c r="F55" s="1" t="s">
        <v>15</v>
      </c>
      <c r="G55" s="1" t="s">
        <v>16</v>
      </c>
      <c r="H55" s="1">
        <v>45</v>
      </c>
      <c r="I55" s="1">
        <v>29.4</v>
      </c>
      <c r="J55" s="25">
        <f t="shared" si="0"/>
        <v>7.2222222222222223</v>
      </c>
      <c r="K55" s="24">
        <f t="shared" si="1"/>
        <v>995.59769725702665</v>
      </c>
      <c r="L55" s="1">
        <f t="shared" si="2"/>
        <v>0</v>
      </c>
      <c r="M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1</v>
      </c>
      <c r="W55" s="1">
        <f t="shared" si="10"/>
        <v>0</v>
      </c>
      <c r="X55" s="1">
        <f t="shared" si="11"/>
        <v>0</v>
      </c>
    </row>
    <row r="56" spans="3:24" s="33" customFormat="1">
      <c r="C56" s="32"/>
      <c r="D56" s="32">
        <v>11</v>
      </c>
      <c r="E56" s="33" t="s">
        <v>132</v>
      </c>
      <c r="F56" s="32" t="s">
        <v>15</v>
      </c>
      <c r="G56" s="32"/>
      <c r="H56" s="32">
        <v>33</v>
      </c>
      <c r="I56" s="32">
        <v>29.6</v>
      </c>
      <c r="J56" s="34">
        <f t="shared" si="0"/>
        <v>0.55555555555555558</v>
      </c>
      <c r="K56" s="35">
        <f t="shared" si="1"/>
        <v>1002.3704707077549</v>
      </c>
      <c r="L56" s="32">
        <f t="shared" si="2"/>
        <v>0</v>
      </c>
      <c r="M56" s="32">
        <f t="shared" si="3"/>
        <v>0</v>
      </c>
      <c r="N56" s="36"/>
      <c r="O56" s="36"/>
      <c r="P56" s="36"/>
      <c r="Q56" s="32">
        <f t="shared" si="4"/>
        <v>0</v>
      </c>
      <c r="R56" s="32">
        <f t="shared" si="5"/>
        <v>0</v>
      </c>
      <c r="S56" s="32">
        <f t="shared" si="6"/>
        <v>0</v>
      </c>
      <c r="T56" s="32">
        <f t="shared" si="7"/>
        <v>0</v>
      </c>
      <c r="U56" s="32">
        <f t="shared" si="8"/>
        <v>0</v>
      </c>
      <c r="V56" s="32">
        <f t="shared" si="9"/>
        <v>0</v>
      </c>
      <c r="W56" s="32">
        <f t="shared" si="10"/>
        <v>0</v>
      </c>
      <c r="X56" s="32">
        <f t="shared" si="11"/>
        <v>0</v>
      </c>
    </row>
    <row r="57" spans="3:24">
      <c r="C57" s="1">
        <v>17</v>
      </c>
      <c r="D57" s="1">
        <v>9</v>
      </c>
      <c r="E57" t="s">
        <v>53</v>
      </c>
      <c r="F57" s="1" t="s">
        <v>15</v>
      </c>
      <c r="G57" s="1" t="s">
        <v>24</v>
      </c>
      <c r="H57" s="1">
        <v>32</v>
      </c>
      <c r="I57" s="1">
        <v>29.7</v>
      </c>
      <c r="J57" s="25">
        <f t="shared" si="0"/>
        <v>0</v>
      </c>
      <c r="K57" s="24">
        <f t="shared" si="1"/>
        <v>1005.7568574331189</v>
      </c>
      <c r="L57" s="1">
        <f t="shared" si="2"/>
        <v>0</v>
      </c>
      <c r="M57" s="1">
        <f t="shared" si="3"/>
        <v>0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0</v>
      </c>
      <c r="W57" s="1">
        <f t="shared" si="10"/>
        <v>0</v>
      </c>
      <c r="X57" s="1">
        <f t="shared" si="11"/>
        <v>1</v>
      </c>
    </row>
    <row r="58" spans="3:24">
      <c r="D58" s="1">
        <v>2</v>
      </c>
      <c r="E58" t="s">
        <v>46</v>
      </c>
      <c r="F58" s="1" t="s">
        <v>15</v>
      </c>
      <c r="G58" s="1" t="s">
        <v>24</v>
      </c>
      <c r="H58" s="1">
        <v>33</v>
      </c>
      <c r="I58" s="1">
        <v>29.7</v>
      </c>
      <c r="J58" s="25">
        <f t="shared" si="0"/>
        <v>0.55555555555555558</v>
      </c>
      <c r="K58" s="24">
        <f t="shared" si="1"/>
        <v>1005.7568574331189</v>
      </c>
      <c r="L58" s="1">
        <f t="shared" si="2"/>
        <v>0</v>
      </c>
      <c r="M58" s="1">
        <f t="shared" si="3"/>
        <v>0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0</v>
      </c>
      <c r="U58" s="1">
        <f t="shared" si="8"/>
        <v>0</v>
      </c>
      <c r="V58" s="1">
        <f t="shared" si="9"/>
        <v>0</v>
      </c>
      <c r="W58" s="1">
        <f t="shared" si="10"/>
        <v>0</v>
      </c>
      <c r="X58" s="1">
        <f t="shared" si="11"/>
        <v>1</v>
      </c>
    </row>
    <row r="59" spans="3:24" s="33" customFormat="1">
      <c r="C59" s="32"/>
      <c r="D59" s="32">
        <v>11</v>
      </c>
      <c r="E59" s="33" t="s">
        <v>133</v>
      </c>
      <c r="F59" s="32" t="s">
        <v>13</v>
      </c>
      <c r="G59" s="32"/>
      <c r="H59" s="32">
        <v>28</v>
      </c>
      <c r="I59" s="32">
        <v>29.8</v>
      </c>
      <c r="J59" s="49">
        <f t="shared" si="0"/>
        <v>-2.2222222222222223</v>
      </c>
      <c r="K59" s="35">
        <f t="shared" si="1"/>
        <v>1009.1432441584828</v>
      </c>
      <c r="L59" s="32">
        <f t="shared" si="2"/>
        <v>0</v>
      </c>
      <c r="M59" s="32">
        <f t="shared" si="3"/>
        <v>1</v>
      </c>
      <c r="N59" s="36"/>
      <c r="O59" s="36">
        <v>1</v>
      </c>
      <c r="P59" s="36">
        <v>1</v>
      </c>
      <c r="Q59" s="32">
        <f t="shared" si="4"/>
        <v>0</v>
      </c>
      <c r="R59" s="32">
        <f t="shared" si="5"/>
        <v>0</v>
      </c>
      <c r="S59" s="32">
        <f t="shared" si="6"/>
        <v>0</v>
      </c>
      <c r="T59" s="32">
        <f t="shared" si="7"/>
        <v>0</v>
      </c>
      <c r="U59" s="32">
        <f t="shared" si="8"/>
        <v>0</v>
      </c>
      <c r="V59" s="32">
        <f t="shared" si="9"/>
        <v>0</v>
      </c>
      <c r="W59" s="32">
        <f t="shared" si="10"/>
        <v>0</v>
      </c>
      <c r="X59" s="32">
        <f t="shared" si="11"/>
        <v>0</v>
      </c>
    </row>
    <row r="60" spans="3:24">
      <c r="C60" s="1">
        <v>18</v>
      </c>
      <c r="D60" s="1">
        <v>9</v>
      </c>
      <c r="E60" t="s">
        <v>134</v>
      </c>
      <c r="F60" s="6" t="s">
        <v>74</v>
      </c>
      <c r="G60" s="1" t="s">
        <v>24</v>
      </c>
      <c r="H60" s="1">
        <v>31</v>
      </c>
      <c r="I60" s="1">
        <v>29.75</v>
      </c>
      <c r="J60" s="48">
        <f t="shared" si="0"/>
        <v>-0.55555555555555558</v>
      </c>
      <c r="K60" s="24">
        <f t="shared" si="1"/>
        <v>1007.4500507958008</v>
      </c>
      <c r="L60" s="1">
        <f t="shared" si="2"/>
        <v>0</v>
      </c>
      <c r="M60" s="5">
        <v>1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0</v>
      </c>
      <c r="U60" s="1">
        <f t="shared" si="8"/>
        <v>0</v>
      </c>
      <c r="V60" s="1">
        <f t="shared" si="9"/>
        <v>0</v>
      </c>
      <c r="W60" s="1">
        <f t="shared" si="10"/>
        <v>0</v>
      </c>
      <c r="X60" s="1">
        <f t="shared" si="11"/>
        <v>1</v>
      </c>
    </row>
    <row r="61" spans="3:24">
      <c r="D61" s="1">
        <v>2</v>
      </c>
      <c r="E61" t="s">
        <v>135</v>
      </c>
      <c r="F61" s="1" t="s">
        <v>12</v>
      </c>
      <c r="G61" s="1" t="s">
        <v>24</v>
      </c>
      <c r="H61" s="1">
        <v>40</v>
      </c>
      <c r="I61" s="1">
        <v>29.6</v>
      </c>
      <c r="J61" s="25">
        <f t="shared" si="0"/>
        <v>4.4444444444444446</v>
      </c>
      <c r="K61" s="24">
        <f t="shared" si="1"/>
        <v>1002.3704707077549</v>
      </c>
      <c r="L61" s="1">
        <f t="shared" si="2"/>
        <v>1</v>
      </c>
      <c r="M61" s="1">
        <f t="shared" si="3"/>
        <v>0</v>
      </c>
      <c r="Q61" s="1">
        <f t="shared" si="4"/>
        <v>0</v>
      </c>
      <c r="R61" s="1">
        <f t="shared" si="5"/>
        <v>0</v>
      </c>
      <c r="S61" s="1">
        <f t="shared" si="6"/>
        <v>0</v>
      </c>
      <c r="T61" s="1">
        <f t="shared" si="7"/>
        <v>0</v>
      </c>
      <c r="U61" s="1">
        <f t="shared" si="8"/>
        <v>0</v>
      </c>
      <c r="V61" s="1">
        <f t="shared" si="9"/>
        <v>0</v>
      </c>
      <c r="W61" s="1">
        <f t="shared" si="10"/>
        <v>0</v>
      </c>
      <c r="X61" s="1">
        <f t="shared" si="11"/>
        <v>1</v>
      </c>
    </row>
    <row r="62" spans="3:24" s="33" customFormat="1">
      <c r="C62" s="32"/>
      <c r="D62" s="32">
        <v>11</v>
      </c>
      <c r="E62" s="33" t="s">
        <v>136</v>
      </c>
      <c r="F62" s="32" t="s">
        <v>15</v>
      </c>
      <c r="G62" s="32"/>
      <c r="H62" s="32">
        <v>38</v>
      </c>
      <c r="I62" s="32">
        <v>29.65</v>
      </c>
      <c r="J62" s="34">
        <f t="shared" si="0"/>
        <v>3.333333333333333</v>
      </c>
      <c r="K62" s="35">
        <f t="shared" si="1"/>
        <v>1004.0636640704367</v>
      </c>
      <c r="L62" s="32">
        <f t="shared" si="2"/>
        <v>0</v>
      </c>
      <c r="M62" s="32">
        <f t="shared" si="3"/>
        <v>0</v>
      </c>
      <c r="N62" s="36">
        <v>1</v>
      </c>
      <c r="O62" s="36">
        <v>1</v>
      </c>
      <c r="P62" s="36">
        <v>1</v>
      </c>
      <c r="Q62" s="32">
        <f t="shared" si="4"/>
        <v>0</v>
      </c>
      <c r="R62" s="32">
        <f t="shared" si="5"/>
        <v>0</v>
      </c>
      <c r="S62" s="32">
        <f t="shared" si="6"/>
        <v>0</v>
      </c>
      <c r="T62" s="32">
        <f t="shared" si="7"/>
        <v>0</v>
      </c>
      <c r="U62" s="32">
        <f t="shared" si="8"/>
        <v>0</v>
      </c>
      <c r="V62" s="32">
        <f t="shared" si="9"/>
        <v>0</v>
      </c>
      <c r="W62" s="32">
        <f t="shared" si="10"/>
        <v>0</v>
      </c>
      <c r="X62" s="32">
        <f t="shared" si="11"/>
        <v>0</v>
      </c>
    </row>
    <row r="63" spans="3:24">
      <c r="C63" s="1">
        <v>19</v>
      </c>
      <c r="D63" s="1">
        <v>9</v>
      </c>
      <c r="E63" t="s">
        <v>137</v>
      </c>
      <c r="F63" s="1" t="s">
        <v>15</v>
      </c>
      <c r="G63" s="1" t="s">
        <v>24</v>
      </c>
      <c r="H63" s="1">
        <v>40</v>
      </c>
      <c r="I63" s="1">
        <v>29.7</v>
      </c>
      <c r="J63" s="25">
        <f t="shared" si="0"/>
        <v>4.4444444444444446</v>
      </c>
      <c r="K63" s="24">
        <f t="shared" si="1"/>
        <v>1005.7568574331189</v>
      </c>
      <c r="L63" s="1">
        <f t="shared" si="2"/>
        <v>0</v>
      </c>
      <c r="M63" s="1">
        <f t="shared" si="3"/>
        <v>0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0</v>
      </c>
      <c r="W63" s="1">
        <f t="shared" si="10"/>
        <v>0</v>
      </c>
      <c r="X63" s="1">
        <f t="shared" si="11"/>
        <v>1</v>
      </c>
    </row>
    <row r="64" spans="3:24">
      <c r="D64" s="1">
        <v>2</v>
      </c>
      <c r="E64" t="s">
        <v>138</v>
      </c>
      <c r="F64" s="1" t="s">
        <v>15</v>
      </c>
      <c r="G64" s="1" t="s">
        <v>24</v>
      </c>
      <c r="H64" s="1">
        <v>44</v>
      </c>
      <c r="I64" s="1">
        <v>29.7</v>
      </c>
      <c r="J64" s="25">
        <f t="shared" si="0"/>
        <v>6.6666666666666661</v>
      </c>
      <c r="K64" s="24">
        <f t="shared" si="1"/>
        <v>1005.7568574331189</v>
      </c>
      <c r="L64" s="1">
        <f t="shared" si="2"/>
        <v>0</v>
      </c>
      <c r="M64" s="1">
        <f t="shared" si="3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0</v>
      </c>
      <c r="W64" s="1">
        <f t="shared" si="10"/>
        <v>0</v>
      </c>
      <c r="X64" s="1">
        <f t="shared" si="11"/>
        <v>1</v>
      </c>
    </row>
    <row r="65" spans="3:24" s="33" customFormat="1">
      <c r="C65" s="32"/>
      <c r="D65" s="32">
        <v>11</v>
      </c>
      <c r="E65" s="33" t="s">
        <v>68</v>
      </c>
      <c r="F65" s="32" t="s">
        <v>15</v>
      </c>
      <c r="G65" s="32"/>
      <c r="H65" s="32">
        <v>38</v>
      </c>
      <c r="I65" s="32">
        <v>29.6</v>
      </c>
      <c r="J65" s="34">
        <f t="shared" si="0"/>
        <v>3.333333333333333</v>
      </c>
      <c r="K65" s="35">
        <f t="shared" si="1"/>
        <v>1002.3704707077549</v>
      </c>
      <c r="L65" s="32">
        <f t="shared" si="2"/>
        <v>0</v>
      </c>
      <c r="M65" s="32">
        <f t="shared" si="3"/>
        <v>0</v>
      </c>
      <c r="N65" s="36"/>
      <c r="O65" s="36"/>
      <c r="P65" s="36"/>
      <c r="Q65" s="32">
        <f t="shared" si="4"/>
        <v>0</v>
      </c>
      <c r="R65" s="32">
        <f t="shared" si="5"/>
        <v>0</v>
      </c>
      <c r="S65" s="32">
        <f t="shared" si="6"/>
        <v>0</v>
      </c>
      <c r="T65" s="32">
        <f t="shared" si="7"/>
        <v>0</v>
      </c>
      <c r="U65" s="32">
        <f t="shared" si="8"/>
        <v>0</v>
      </c>
      <c r="V65" s="32">
        <f t="shared" si="9"/>
        <v>0</v>
      </c>
      <c r="W65" s="32">
        <f t="shared" si="10"/>
        <v>0</v>
      </c>
      <c r="X65" s="32">
        <f t="shared" si="11"/>
        <v>0</v>
      </c>
    </row>
    <row r="66" spans="3:24">
      <c r="C66" s="1">
        <v>20</v>
      </c>
      <c r="D66" s="1">
        <v>9</v>
      </c>
      <c r="E66" t="s">
        <v>139</v>
      </c>
      <c r="F66" s="1" t="s">
        <v>15</v>
      </c>
      <c r="G66" s="1" t="s">
        <v>16</v>
      </c>
      <c r="H66" s="1">
        <v>43</v>
      </c>
      <c r="I66" s="1">
        <v>29.55</v>
      </c>
      <c r="J66" s="25">
        <f t="shared" si="0"/>
        <v>6.1111111111111107</v>
      </c>
      <c r="K66" s="24">
        <f t="shared" si="1"/>
        <v>1000.6772773450728</v>
      </c>
      <c r="L66" s="1">
        <f t="shared" si="2"/>
        <v>0</v>
      </c>
      <c r="M66" s="1">
        <f t="shared" si="3"/>
        <v>0</v>
      </c>
      <c r="Q66" s="1">
        <f t="shared" si="4"/>
        <v>0</v>
      </c>
      <c r="R66" s="1">
        <f t="shared" si="5"/>
        <v>0</v>
      </c>
      <c r="S66" s="1">
        <f t="shared" si="6"/>
        <v>0</v>
      </c>
      <c r="T66" s="1">
        <f t="shared" si="7"/>
        <v>0</v>
      </c>
      <c r="U66" s="1">
        <f t="shared" si="8"/>
        <v>0</v>
      </c>
      <c r="V66" s="1">
        <f t="shared" si="9"/>
        <v>1</v>
      </c>
      <c r="W66" s="1">
        <f t="shared" si="10"/>
        <v>0</v>
      </c>
      <c r="X66" s="1">
        <f t="shared" si="11"/>
        <v>0</v>
      </c>
    </row>
    <row r="67" spans="3:24">
      <c r="D67" s="1">
        <v>2</v>
      </c>
      <c r="E67" t="s">
        <v>140</v>
      </c>
      <c r="F67" s="1" t="s">
        <v>15</v>
      </c>
      <c r="G67" s="1" t="s">
        <v>16</v>
      </c>
      <c r="H67" s="1">
        <v>47</v>
      </c>
      <c r="I67" s="1">
        <v>29.4</v>
      </c>
      <c r="J67" s="25">
        <f t="shared" si="0"/>
        <v>8.3333333333333339</v>
      </c>
      <c r="K67" s="24">
        <f t="shared" si="1"/>
        <v>995.59769725702665</v>
      </c>
      <c r="L67" s="1">
        <f t="shared" si="2"/>
        <v>0</v>
      </c>
      <c r="M67" s="1">
        <f t="shared" si="3"/>
        <v>0</v>
      </c>
      <c r="Q67" s="1">
        <f t="shared" si="4"/>
        <v>0</v>
      </c>
      <c r="R67" s="1">
        <f t="shared" si="5"/>
        <v>0</v>
      </c>
      <c r="S67" s="1">
        <f t="shared" si="6"/>
        <v>0</v>
      </c>
      <c r="T67" s="1">
        <f t="shared" si="7"/>
        <v>0</v>
      </c>
      <c r="U67" s="1">
        <f t="shared" si="8"/>
        <v>0</v>
      </c>
      <c r="V67" s="1">
        <f t="shared" si="9"/>
        <v>1</v>
      </c>
      <c r="W67" s="1">
        <f t="shared" si="10"/>
        <v>0</v>
      </c>
      <c r="X67" s="1">
        <f t="shared" si="11"/>
        <v>0</v>
      </c>
    </row>
    <row r="68" spans="3:24" s="33" customFormat="1">
      <c r="C68" s="32"/>
      <c r="D68" s="32">
        <v>11</v>
      </c>
      <c r="E68" s="33" t="s">
        <v>141</v>
      </c>
      <c r="F68" s="32" t="s">
        <v>15</v>
      </c>
      <c r="G68" s="32"/>
      <c r="H68" s="32">
        <v>47</v>
      </c>
      <c r="I68" s="32">
        <v>29.4</v>
      </c>
      <c r="J68" s="34">
        <f t="shared" si="0"/>
        <v>8.3333333333333339</v>
      </c>
      <c r="K68" s="35">
        <f t="shared" si="1"/>
        <v>995.59769725702665</v>
      </c>
      <c r="L68" s="32">
        <f t="shared" si="2"/>
        <v>0</v>
      </c>
      <c r="M68" s="32">
        <f t="shared" si="3"/>
        <v>0</v>
      </c>
      <c r="N68" s="36"/>
      <c r="O68" s="36"/>
      <c r="P68" s="36"/>
      <c r="Q68" s="32">
        <f t="shared" si="4"/>
        <v>0</v>
      </c>
      <c r="R68" s="32">
        <f t="shared" si="5"/>
        <v>0</v>
      </c>
      <c r="S68" s="32">
        <f t="shared" si="6"/>
        <v>0</v>
      </c>
      <c r="T68" s="32">
        <f t="shared" si="7"/>
        <v>0</v>
      </c>
      <c r="U68" s="32">
        <f t="shared" si="8"/>
        <v>0</v>
      </c>
      <c r="V68" s="32">
        <f t="shared" si="9"/>
        <v>0</v>
      </c>
      <c r="W68" s="32">
        <f t="shared" si="10"/>
        <v>0</v>
      </c>
      <c r="X68" s="32">
        <f t="shared" si="11"/>
        <v>0</v>
      </c>
    </row>
    <row r="69" spans="3:24">
      <c r="C69" s="1">
        <v>21</v>
      </c>
      <c r="D69" s="1">
        <v>9</v>
      </c>
      <c r="E69" t="s">
        <v>32</v>
      </c>
      <c r="F69" s="1" t="s">
        <v>15</v>
      </c>
      <c r="G69" s="1" t="s">
        <v>27</v>
      </c>
      <c r="H69" s="1">
        <v>36</v>
      </c>
      <c r="I69" s="1">
        <v>29.8</v>
      </c>
      <c r="J69" s="25">
        <f t="shared" si="0"/>
        <v>2.2222222222222223</v>
      </c>
      <c r="K69" s="24">
        <f t="shared" si="1"/>
        <v>1009.1432441584828</v>
      </c>
      <c r="L69" s="1">
        <f t="shared" si="2"/>
        <v>0</v>
      </c>
      <c r="M69" s="1">
        <f t="shared" si="3"/>
        <v>0</v>
      </c>
      <c r="Q69" s="1">
        <f t="shared" si="4"/>
        <v>0</v>
      </c>
      <c r="R69" s="1">
        <f t="shared" si="5"/>
        <v>0</v>
      </c>
      <c r="S69" s="1">
        <f t="shared" si="6"/>
        <v>0</v>
      </c>
      <c r="T69" s="1">
        <f t="shared" si="7"/>
        <v>0</v>
      </c>
      <c r="U69" s="1">
        <f t="shared" si="8"/>
        <v>0</v>
      </c>
      <c r="V69" s="1">
        <f t="shared" si="9"/>
        <v>0</v>
      </c>
      <c r="W69" s="1">
        <f t="shared" si="10"/>
        <v>1</v>
      </c>
      <c r="X69" s="1">
        <f t="shared" si="11"/>
        <v>0</v>
      </c>
    </row>
    <row r="70" spans="3:24">
      <c r="D70" s="1">
        <v>2</v>
      </c>
      <c r="E70" t="s">
        <v>142</v>
      </c>
      <c r="F70" s="1" t="s">
        <v>15</v>
      </c>
      <c r="G70" s="1" t="s">
        <v>27</v>
      </c>
      <c r="H70" s="1">
        <v>44</v>
      </c>
      <c r="I70" s="1">
        <v>29.7</v>
      </c>
      <c r="J70" s="25">
        <f t="shared" si="0"/>
        <v>6.6666666666666661</v>
      </c>
      <c r="K70" s="24">
        <f t="shared" si="1"/>
        <v>1005.7568574331189</v>
      </c>
      <c r="L70" s="1">
        <f t="shared" si="2"/>
        <v>0</v>
      </c>
      <c r="M70" s="1">
        <f t="shared" si="3"/>
        <v>0</v>
      </c>
      <c r="Q70" s="1">
        <f t="shared" si="4"/>
        <v>0</v>
      </c>
      <c r="R70" s="1">
        <f t="shared" si="5"/>
        <v>0</v>
      </c>
      <c r="S70" s="1">
        <f t="shared" si="6"/>
        <v>0</v>
      </c>
      <c r="T70" s="1">
        <f t="shared" si="7"/>
        <v>0</v>
      </c>
      <c r="U70" s="1">
        <f t="shared" si="8"/>
        <v>0</v>
      </c>
      <c r="V70" s="1">
        <f t="shared" si="9"/>
        <v>0</v>
      </c>
      <c r="W70" s="1">
        <f t="shared" si="10"/>
        <v>1</v>
      </c>
      <c r="X70" s="1">
        <f t="shared" si="11"/>
        <v>0</v>
      </c>
    </row>
    <row r="71" spans="3:24" s="33" customFormat="1">
      <c r="C71" s="32"/>
      <c r="D71" s="32">
        <v>11</v>
      </c>
      <c r="E71" s="33" t="s">
        <v>68</v>
      </c>
      <c r="F71" s="32" t="s">
        <v>15</v>
      </c>
      <c r="G71" s="32"/>
      <c r="H71" s="32">
        <v>36</v>
      </c>
      <c r="I71" s="32">
        <v>29.8</v>
      </c>
      <c r="J71" s="34">
        <f t="shared" si="0"/>
        <v>2.2222222222222223</v>
      </c>
      <c r="K71" s="35">
        <f t="shared" si="1"/>
        <v>1009.1432441584828</v>
      </c>
      <c r="L71" s="32">
        <f t="shared" si="2"/>
        <v>0</v>
      </c>
      <c r="M71" s="32">
        <f t="shared" si="3"/>
        <v>0</v>
      </c>
      <c r="N71" s="36"/>
      <c r="O71" s="36"/>
      <c r="P71" s="36"/>
      <c r="Q71" s="32">
        <f t="shared" si="4"/>
        <v>0</v>
      </c>
      <c r="R71" s="32">
        <f t="shared" si="5"/>
        <v>0</v>
      </c>
      <c r="S71" s="32">
        <f t="shared" si="6"/>
        <v>0</v>
      </c>
      <c r="T71" s="32">
        <f t="shared" si="7"/>
        <v>0</v>
      </c>
      <c r="U71" s="32">
        <f t="shared" si="8"/>
        <v>0</v>
      </c>
      <c r="V71" s="32">
        <f t="shared" si="9"/>
        <v>0</v>
      </c>
      <c r="W71" s="32">
        <f t="shared" si="10"/>
        <v>0</v>
      </c>
      <c r="X71" s="32">
        <f t="shared" si="11"/>
        <v>0</v>
      </c>
    </row>
    <row r="72" spans="3:24">
      <c r="C72" s="1">
        <v>22</v>
      </c>
      <c r="D72" s="1">
        <v>9</v>
      </c>
      <c r="E72" t="s">
        <v>143</v>
      </c>
      <c r="F72" s="1" t="s">
        <v>15</v>
      </c>
      <c r="G72" s="1" t="s">
        <v>16</v>
      </c>
      <c r="H72" s="1">
        <v>44</v>
      </c>
      <c r="I72" s="1">
        <v>29.7</v>
      </c>
      <c r="J72" s="25">
        <f t="shared" si="0"/>
        <v>6.6666666666666661</v>
      </c>
      <c r="K72" s="24">
        <f t="shared" si="1"/>
        <v>1005.7568574331189</v>
      </c>
      <c r="L72" s="1">
        <f t="shared" si="2"/>
        <v>0</v>
      </c>
      <c r="M72" s="1">
        <f t="shared" si="3"/>
        <v>0</v>
      </c>
      <c r="Q72" s="1">
        <f t="shared" si="4"/>
        <v>0</v>
      </c>
      <c r="R72" s="1">
        <f t="shared" si="5"/>
        <v>0</v>
      </c>
      <c r="S72" s="1">
        <f t="shared" si="6"/>
        <v>0</v>
      </c>
      <c r="T72" s="1">
        <f t="shared" si="7"/>
        <v>0</v>
      </c>
      <c r="U72" s="1">
        <f t="shared" si="8"/>
        <v>0</v>
      </c>
      <c r="V72" s="1">
        <f t="shared" si="9"/>
        <v>1</v>
      </c>
      <c r="W72" s="1">
        <f t="shared" si="10"/>
        <v>0</v>
      </c>
      <c r="X72" s="1">
        <f t="shared" si="11"/>
        <v>0</v>
      </c>
    </row>
    <row r="73" spans="3:24">
      <c r="D73" s="1">
        <v>2</v>
      </c>
      <c r="E73" t="s">
        <v>144</v>
      </c>
      <c r="F73" s="1" t="s">
        <v>15</v>
      </c>
      <c r="G73" s="1" t="s">
        <v>16</v>
      </c>
      <c r="H73" s="1">
        <v>49</v>
      </c>
      <c r="I73" s="1">
        <v>29.7</v>
      </c>
      <c r="J73" s="25">
        <f t="shared" si="0"/>
        <v>9.4444444444444446</v>
      </c>
      <c r="K73" s="24">
        <f t="shared" si="1"/>
        <v>1005.7568574331189</v>
      </c>
      <c r="L73" s="1">
        <f t="shared" si="2"/>
        <v>0</v>
      </c>
      <c r="M73" s="1">
        <f t="shared" si="3"/>
        <v>0</v>
      </c>
      <c r="Q73" s="1">
        <f t="shared" si="4"/>
        <v>0</v>
      </c>
      <c r="R73" s="1">
        <f t="shared" si="5"/>
        <v>0</v>
      </c>
      <c r="S73" s="1">
        <f t="shared" si="6"/>
        <v>0</v>
      </c>
      <c r="T73" s="1">
        <f t="shared" si="7"/>
        <v>0</v>
      </c>
      <c r="U73" s="1">
        <f t="shared" si="8"/>
        <v>0</v>
      </c>
      <c r="V73" s="1">
        <f t="shared" si="9"/>
        <v>1</v>
      </c>
      <c r="W73" s="1">
        <f t="shared" si="10"/>
        <v>0</v>
      </c>
      <c r="X73" s="1">
        <f t="shared" si="11"/>
        <v>0</v>
      </c>
    </row>
    <row r="74" spans="3:24" s="33" customFormat="1">
      <c r="C74" s="32"/>
      <c r="D74" s="32">
        <v>11</v>
      </c>
      <c r="E74" s="33" t="s">
        <v>145</v>
      </c>
      <c r="F74" s="32" t="s">
        <v>15</v>
      </c>
      <c r="G74" s="32"/>
      <c r="H74" s="32">
        <v>48</v>
      </c>
      <c r="I74" s="32">
        <v>29.7</v>
      </c>
      <c r="J74" s="34">
        <f t="shared" ref="J74:J95" si="16">(H74-32)/1.8</f>
        <v>8.8888888888888893</v>
      </c>
      <c r="K74" s="35">
        <f t="shared" ref="K74:K95" si="17">I74/0.02953</f>
        <v>1005.7568574331189</v>
      </c>
      <c r="L74" s="32">
        <f t="shared" ref="L74:L95" si="18">IF(F74 ="rain", 1,0)</f>
        <v>0</v>
      </c>
      <c r="M74" s="32">
        <f t="shared" ref="M74:M95" si="19">IF(F74 ="snow", 1,0)</f>
        <v>0</v>
      </c>
      <c r="N74" s="36"/>
      <c r="O74" s="36"/>
      <c r="P74" s="36"/>
      <c r="Q74" s="32">
        <f t="shared" ref="Q74:Q95" si="20">IF($G74 ="N", 1,0)</f>
        <v>0</v>
      </c>
      <c r="R74" s="32">
        <f t="shared" ref="R74:R95" si="21">IF($G74 ="NE", 1,0)</f>
        <v>0</v>
      </c>
      <c r="S74" s="32">
        <f t="shared" ref="S74:S95" si="22">IF($G74 ="E", 1,0)</f>
        <v>0</v>
      </c>
      <c r="T74" s="32">
        <f t="shared" ref="T74:T95" si="23">IF($G74 ="SE", 1,0)</f>
        <v>0</v>
      </c>
      <c r="U74" s="32">
        <f t="shared" ref="U74:U95" si="24">IF($G74 ="S", 1,0)</f>
        <v>0</v>
      </c>
      <c r="V74" s="32">
        <f t="shared" ref="V74:V95" si="25">IF($G74 ="SW", 1,0)</f>
        <v>0</v>
      </c>
      <c r="W74" s="32">
        <f t="shared" ref="W74:W95" si="26">IF($G74 ="W", 1,0)</f>
        <v>0</v>
      </c>
      <c r="X74" s="32">
        <f t="shared" ref="X74:X95" si="27">IF($G74 ="NW", 1,0)</f>
        <v>0</v>
      </c>
    </row>
    <row r="75" spans="3:24">
      <c r="C75" s="1">
        <v>23</v>
      </c>
      <c r="D75" s="1">
        <v>9</v>
      </c>
      <c r="E75" t="s">
        <v>137</v>
      </c>
      <c r="F75" s="1" t="s">
        <v>15</v>
      </c>
      <c r="G75" s="1" t="s">
        <v>16</v>
      </c>
      <c r="H75" s="1">
        <v>44</v>
      </c>
      <c r="I75" s="1">
        <v>29.9</v>
      </c>
      <c r="J75" s="25">
        <f t="shared" si="16"/>
        <v>6.6666666666666661</v>
      </c>
      <c r="K75" s="24">
        <f t="shared" si="17"/>
        <v>1012.5296308838468</v>
      </c>
      <c r="L75" s="1">
        <f t="shared" si="18"/>
        <v>0</v>
      </c>
      <c r="M75" s="1">
        <f t="shared" si="19"/>
        <v>0</v>
      </c>
      <c r="Q75" s="1">
        <f t="shared" si="20"/>
        <v>0</v>
      </c>
      <c r="R75" s="1">
        <f t="shared" si="21"/>
        <v>0</v>
      </c>
      <c r="S75" s="1">
        <f t="shared" si="22"/>
        <v>0</v>
      </c>
      <c r="T75" s="1">
        <f t="shared" si="23"/>
        <v>0</v>
      </c>
      <c r="U75" s="1">
        <f t="shared" si="24"/>
        <v>0</v>
      </c>
      <c r="V75" s="1">
        <f t="shared" si="25"/>
        <v>1</v>
      </c>
      <c r="W75" s="1">
        <f t="shared" si="26"/>
        <v>0</v>
      </c>
      <c r="X75" s="1">
        <f t="shared" si="27"/>
        <v>0</v>
      </c>
    </row>
    <row r="76" spans="3:24">
      <c r="D76" s="1">
        <v>2</v>
      </c>
      <c r="E76" t="s">
        <v>138</v>
      </c>
      <c r="F76" s="1" t="s">
        <v>15</v>
      </c>
      <c r="G76" s="1" t="s">
        <v>16</v>
      </c>
      <c r="H76" s="1">
        <v>47</v>
      </c>
      <c r="I76" s="1">
        <v>29.85</v>
      </c>
      <c r="J76" s="25">
        <f t="shared" si="16"/>
        <v>8.3333333333333339</v>
      </c>
      <c r="K76" s="24">
        <f t="shared" si="17"/>
        <v>1010.836437521165</v>
      </c>
      <c r="L76" s="1">
        <f t="shared" si="18"/>
        <v>0</v>
      </c>
      <c r="M76" s="1">
        <f t="shared" si="19"/>
        <v>0</v>
      </c>
      <c r="Q76" s="1">
        <f t="shared" si="20"/>
        <v>0</v>
      </c>
      <c r="R76" s="1">
        <f t="shared" si="21"/>
        <v>0</v>
      </c>
      <c r="S76" s="1">
        <f t="shared" si="22"/>
        <v>0</v>
      </c>
      <c r="T76" s="1">
        <f t="shared" si="23"/>
        <v>0</v>
      </c>
      <c r="U76" s="1">
        <f t="shared" si="24"/>
        <v>0</v>
      </c>
      <c r="V76" s="1">
        <f t="shared" si="25"/>
        <v>1</v>
      </c>
      <c r="W76" s="1">
        <f t="shared" si="26"/>
        <v>0</v>
      </c>
      <c r="X76" s="1">
        <f t="shared" si="27"/>
        <v>0</v>
      </c>
    </row>
    <row r="77" spans="3:24" s="33" customFormat="1">
      <c r="C77" s="32"/>
      <c r="D77" s="32">
        <v>11</v>
      </c>
      <c r="E77" s="33" t="s">
        <v>80</v>
      </c>
      <c r="F77" s="32" t="s">
        <v>15</v>
      </c>
      <c r="G77" s="32"/>
      <c r="H77" s="32">
        <v>44</v>
      </c>
      <c r="I77" s="32">
        <v>29.85</v>
      </c>
      <c r="J77" s="34">
        <f t="shared" si="16"/>
        <v>6.6666666666666661</v>
      </c>
      <c r="K77" s="35">
        <f t="shared" si="17"/>
        <v>1010.836437521165</v>
      </c>
      <c r="L77" s="32">
        <f t="shared" si="18"/>
        <v>0</v>
      </c>
      <c r="M77" s="32">
        <f t="shared" si="19"/>
        <v>0</v>
      </c>
      <c r="N77" s="36"/>
      <c r="O77" s="36"/>
      <c r="P77" s="36"/>
      <c r="Q77" s="32">
        <f t="shared" si="20"/>
        <v>0</v>
      </c>
      <c r="R77" s="32">
        <f t="shared" si="21"/>
        <v>0</v>
      </c>
      <c r="S77" s="32">
        <f t="shared" si="22"/>
        <v>0</v>
      </c>
      <c r="T77" s="32">
        <f t="shared" si="23"/>
        <v>0</v>
      </c>
      <c r="U77" s="32">
        <f t="shared" si="24"/>
        <v>0</v>
      </c>
      <c r="V77" s="32">
        <f t="shared" si="25"/>
        <v>0</v>
      </c>
      <c r="W77" s="32">
        <f t="shared" si="26"/>
        <v>0</v>
      </c>
      <c r="X77" s="32">
        <f t="shared" si="27"/>
        <v>0</v>
      </c>
    </row>
    <row r="78" spans="3:24">
      <c r="C78" s="1">
        <v>24</v>
      </c>
      <c r="D78" s="1">
        <v>9</v>
      </c>
      <c r="E78" t="s">
        <v>146</v>
      </c>
      <c r="F78" s="1" t="s">
        <v>15</v>
      </c>
      <c r="G78" s="1" t="s">
        <v>16</v>
      </c>
      <c r="H78" s="1">
        <v>40</v>
      </c>
      <c r="I78" s="1">
        <v>29.7</v>
      </c>
      <c r="J78" s="25">
        <f t="shared" si="16"/>
        <v>4.4444444444444446</v>
      </c>
      <c r="K78" s="24">
        <f t="shared" si="17"/>
        <v>1005.7568574331189</v>
      </c>
      <c r="L78" s="1">
        <f t="shared" si="18"/>
        <v>0</v>
      </c>
      <c r="M78" s="1">
        <f t="shared" si="19"/>
        <v>0</v>
      </c>
      <c r="Q78" s="1">
        <f t="shared" si="20"/>
        <v>0</v>
      </c>
      <c r="R78" s="1">
        <f t="shared" si="21"/>
        <v>0</v>
      </c>
      <c r="S78" s="1">
        <f t="shared" si="22"/>
        <v>0</v>
      </c>
      <c r="T78" s="1">
        <f t="shared" si="23"/>
        <v>0</v>
      </c>
      <c r="U78" s="1">
        <f t="shared" si="24"/>
        <v>0</v>
      </c>
      <c r="V78" s="1">
        <f t="shared" si="25"/>
        <v>1</v>
      </c>
      <c r="W78" s="1">
        <f t="shared" si="26"/>
        <v>0</v>
      </c>
      <c r="X78" s="1">
        <f t="shared" si="27"/>
        <v>0</v>
      </c>
    </row>
    <row r="79" spans="3:24">
      <c r="D79" s="1">
        <v>2</v>
      </c>
      <c r="E79" t="s">
        <v>147</v>
      </c>
      <c r="F79" s="1" t="s">
        <v>15</v>
      </c>
      <c r="G79" s="1" t="s">
        <v>16</v>
      </c>
      <c r="H79" s="1">
        <v>46</v>
      </c>
      <c r="I79" s="1">
        <v>29.65</v>
      </c>
      <c r="J79" s="25">
        <f t="shared" si="16"/>
        <v>7.7777777777777777</v>
      </c>
      <c r="K79" s="24">
        <f t="shared" si="17"/>
        <v>1004.0636640704367</v>
      </c>
      <c r="L79" s="1">
        <f t="shared" si="18"/>
        <v>0</v>
      </c>
      <c r="M79" s="1">
        <f t="shared" si="19"/>
        <v>0</v>
      </c>
      <c r="Q79" s="1">
        <f t="shared" si="20"/>
        <v>0</v>
      </c>
      <c r="R79" s="1">
        <f t="shared" si="21"/>
        <v>0</v>
      </c>
      <c r="S79" s="1">
        <f t="shared" si="22"/>
        <v>0</v>
      </c>
      <c r="T79" s="1">
        <f t="shared" si="23"/>
        <v>0</v>
      </c>
      <c r="U79" s="1">
        <f t="shared" si="24"/>
        <v>0</v>
      </c>
      <c r="V79" s="1">
        <f t="shared" si="25"/>
        <v>1</v>
      </c>
      <c r="W79" s="1">
        <f t="shared" si="26"/>
        <v>0</v>
      </c>
      <c r="X79" s="1">
        <f t="shared" si="27"/>
        <v>0</v>
      </c>
    </row>
    <row r="80" spans="3:24" s="33" customFormat="1">
      <c r="C80" s="32"/>
      <c r="D80" s="32">
        <v>11</v>
      </c>
      <c r="E80" s="33" t="s">
        <v>107</v>
      </c>
      <c r="F80" s="32" t="s">
        <v>15</v>
      </c>
      <c r="G80" s="32"/>
      <c r="H80" s="32">
        <v>41</v>
      </c>
      <c r="I80" s="32">
        <v>29.7</v>
      </c>
      <c r="J80" s="34">
        <f t="shared" si="16"/>
        <v>5</v>
      </c>
      <c r="K80" s="35">
        <f t="shared" si="17"/>
        <v>1005.7568574331189</v>
      </c>
      <c r="L80" s="32">
        <f t="shared" si="18"/>
        <v>0</v>
      </c>
      <c r="M80" s="32">
        <f t="shared" si="19"/>
        <v>0</v>
      </c>
      <c r="N80" s="36"/>
      <c r="O80" s="36"/>
      <c r="P80" s="36"/>
      <c r="Q80" s="32">
        <f t="shared" si="20"/>
        <v>0</v>
      </c>
      <c r="R80" s="32">
        <f t="shared" si="21"/>
        <v>0</v>
      </c>
      <c r="S80" s="32">
        <f t="shared" si="22"/>
        <v>0</v>
      </c>
      <c r="T80" s="32">
        <f t="shared" si="23"/>
        <v>0</v>
      </c>
      <c r="U80" s="32">
        <f t="shared" si="24"/>
        <v>0</v>
      </c>
      <c r="V80" s="32">
        <f t="shared" si="25"/>
        <v>0</v>
      </c>
      <c r="W80" s="32">
        <f t="shared" si="26"/>
        <v>0</v>
      </c>
      <c r="X80" s="32">
        <f t="shared" si="27"/>
        <v>0</v>
      </c>
    </row>
    <row r="81" spans="3:24">
      <c r="C81" s="1">
        <v>25</v>
      </c>
      <c r="D81" s="1">
        <v>9</v>
      </c>
      <c r="E81" s="4" t="s">
        <v>148</v>
      </c>
      <c r="F81" s="5" t="s">
        <v>12</v>
      </c>
      <c r="G81" s="1" t="s">
        <v>24</v>
      </c>
      <c r="H81" s="1">
        <v>41</v>
      </c>
      <c r="I81" s="1">
        <v>29.4</v>
      </c>
      <c r="J81" s="25">
        <f t="shared" si="16"/>
        <v>5</v>
      </c>
      <c r="K81" s="24">
        <f t="shared" si="17"/>
        <v>995.59769725702665</v>
      </c>
      <c r="L81" s="1">
        <f t="shared" si="18"/>
        <v>1</v>
      </c>
      <c r="M81" s="1">
        <f t="shared" si="19"/>
        <v>0</v>
      </c>
      <c r="Q81" s="1">
        <f t="shared" si="20"/>
        <v>0</v>
      </c>
      <c r="R81" s="1">
        <f t="shared" si="21"/>
        <v>0</v>
      </c>
      <c r="S81" s="1">
        <f t="shared" si="22"/>
        <v>0</v>
      </c>
      <c r="T81" s="1">
        <f t="shared" si="23"/>
        <v>0</v>
      </c>
      <c r="U81" s="1">
        <f t="shared" si="24"/>
        <v>0</v>
      </c>
      <c r="V81" s="1">
        <f t="shared" si="25"/>
        <v>0</v>
      </c>
      <c r="W81" s="1">
        <f t="shared" si="26"/>
        <v>0</v>
      </c>
      <c r="X81" s="1">
        <f t="shared" si="27"/>
        <v>1</v>
      </c>
    </row>
    <row r="82" spans="3:24">
      <c r="D82" s="1">
        <v>2</v>
      </c>
      <c r="E82" s="4" t="s">
        <v>148</v>
      </c>
      <c r="F82" s="5" t="s">
        <v>15</v>
      </c>
      <c r="G82" s="1" t="s">
        <v>24</v>
      </c>
      <c r="H82" s="1">
        <v>43</v>
      </c>
      <c r="I82" s="1">
        <v>29.4</v>
      </c>
      <c r="J82" s="25">
        <f t="shared" si="16"/>
        <v>6.1111111111111107</v>
      </c>
      <c r="K82" s="24">
        <f t="shared" si="17"/>
        <v>995.59769725702665</v>
      </c>
      <c r="L82" s="5">
        <v>1</v>
      </c>
      <c r="M82" s="1">
        <f t="shared" si="19"/>
        <v>0</v>
      </c>
      <c r="Q82" s="1">
        <f t="shared" si="20"/>
        <v>0</v>
      </c>
      <c r="R82" s="1">
        <f t="shared" si="21"/>
        <v>0</v>
      </c>
      <c r="S82" s="1">
        <f t="shared" si="22"/>
        <v>0</v>
      </c>
      <c r="T82" s="1">
        <f t="shared" si="23"/>
        <v>0</v>
      </c>
      <c r="U82" s="1">
        <f t="shared" si="24"/>
        <v>0</v>
      </c>
      <c r="V82" s="1">
        <f t="shared" si="25"/>
        <v>0</v>
      </c>
      <c r="W82" s="1">
        <f t="shared" si="26"/>
        <v>0</v>
      </c>
      <c r="X82" s="1">
        <f t="shared" si="27"/>
        <v>1</v>
      </c>
    </row>
    <row r="83" spans="3:24" s="33" customFormat="1">
      <c r="C83" s="32"/>
      <c r="D83" s="32">
        <v>11</v>
      </c>
      <c r="E83" s="33" t="s">
        <v>149</v>
      </c>
      <c r="F83" s="32" t="s">
        <v>15</v>
      </c>
      <c r="G83" s="32"/>
      <c r="H83" s="32">
        <v>36</v>
      </c>
      <c r="I83" s="32">
        <v>29.5</v>
      </c>
      <c r="J83" s="34">
        <f t="shared" si="16"/>
        <v>2.2222222222222223</v>
      </c>
      <c r="K83" s="35">
        <f t="shared" si="17"/>
        <v>998.98408398239076</v>
      </c>
      <c r="L83" s="32">
        <f t="shared" si="18"/>
        <v>0</v>
      </c>
      <c r="M83" s="32">
        <f t="shared" si="19"/>
        <v>0</v>
      </c>
      <c r="N83" s="36">
        <v>1</v>
      </c>
      <c r="O83" s="36"/>
      <c r="P83" s="36"/>
      <c r="Q83" s="32">
        <f t="shared" si="20"/>
        <v>0</v>
      </c>
      <c r="R83" s="32">
        <f t="shared" si="21"/>
        <v>0</v>
      </c>
      <c r="S83" s="32">
        <f t="shared" si="22"/>
        <v>0</v>
      </c>
      <c r="T83" s="32">
        <f t="shared" si="23"/>
        <v>0</v>
      </c>
      <c r="U83" s="32">
        <f t="shared" si="24"/>
        <v>0</v>
      </c>
      <c r="V83" s="32">
        <f t="shared" si="25"/>
        <v>0</v>
      </c>
      <c r="W83" s="32">
        <f t="shared" si="26"/>
        <v>0</v>
      </c>
      <c r="X83" s="32">
        <f t="shared" si="27"/>
        <v>0</v>
      </c>
    </row>
    <row r="84" spans="3:24">
      <c r="C84" s="1">
        <v>26</v>
      </c>
      <c r="D84" s="1">
        <v>9</v>
      </c>
      <c r="E84" t="s">
        <v>150</v>
      </c>
      <c r="F84" s="1" t="s">
        <v>15</v>
      </c>
      <c r="G84" s="1" t="s">
        <v>24</v>
      </c>
      <c r="J84"/>
      <c r="K84"/>
      <c r="L84" s="1">
        <f t="shared" si="18"/>
        <v>0</v>
      </c>
      <c r="M84" s="1">
        <f t="shared" si="19"/>
        <v>0</v>
      </c>
      <c r="Q84" s="1">
        <f t="shared" si="20"/>
        <v>0</v>
      </c>
      <c r="R84" s="1">
        <f t="shared" si="21"/>
        <v>0</v>
      </c>
      <c r="S84" s="1">
        <f t="shared" si="22"/>
        <v>0</v>
      </c>
      <c r="T84" s="1">
        <f t="shared" si="23"/>
        <v>0</v>
      </c>
      <c r="U84" s="1">
        <f t="shared" si="24"/>
        <v>0</v>
      </c>
      <c r="V84" s="1">
        <f t="shared" si="25"/>
        <v>0</v>
      </c>
      <c r="W84" s="1">
        <f t="shared" si="26"/>
        <v>0</v>
      </c>
      <c r="X84" s="1">
        <f t="shared" si="27"/>
        <v>1</v>
      </c>
    </row>
    <row r="85" spans="3:24">
      <c r="D85" s="1">
        <v>2</v>
      </c>
      <c r="E85" t="s">
        <v>151</v>
      </c>
      <c r="F85" s="1" t="s">
        <v>15</v>
      </c>
      <c r="G85" s="1" t="s">
        <v>24</v>
      </c>
      <c r="H85" s="1">
        <v>37</v>
      </c>
      <c r="I85" s="1">
        <v>29.7</v>
      </c>
      <c r="J85" s="25">
        <f t="shared" si="16"/>
        <v>2.7777777777777777</v>
      </c>
      <c r="K85" s="24">
        <f t="shared" si="17"/>
        <v>1005.7568574331189</v>
      </c>
      <c r="L85" s="1">
        <f t="shared" si="18"/>
        <v>0</v>
      </c>
      <c r="M85" s="1">
        <f t="shared" si="19"/>
        <v>0</v>
      </c>
      <c r="Q85" s="1">
        <f t="shared" si="20"/>
        <v>0</v>
      </c>
      <c r="R85" s="1">
        <f t="shared" si="21"/>
        <v>0</v>
      </c>
      <c r="S85" s="1">
        <f t="shared" si="22"/>
        <v>0</v>
      </c>
      <c r="T85" s="1">
        <f t="shared" si="23"/>
        <v>0</v>
      </c>
      <c r="U85" s="1">
        <f t="shared" si="24"/>
        <v>0</v>
      </c>
      <c r="V85" s="1">
        <f t="shared" si="25"/>
        <v>0</v>
      </c>
      <c r="W85" s="1">
        <f t="shared" si="26"/>
        <v>0</v>
      </c>
      <c r="X85" s="1">
        <f t="shared" si="27"/>
        <v>1</v>
      </c>
    </row>
    <row r="86" spans="3:24" s="33" customFormat="1">
      <c r="C86" s="32"/>
      <c r="D86" s="32">
        <v>11</v>
      </c>
      <c r="E86" s="33" t="s">
        <v>107</v>
      </c>
      <c r="F86" s="32" t="s">
        <v>15</v>
      </c>
      <c r="G86" s="32"/>
      <c r="H86" s="32">
        <v>33</v>
      </c>
      <c r="I86" s="32">
        <v>29.9</v>
      </c>
      <c r="J86" s="34">
        <f t="shared" si="16"/>
        <v>0.55555555555555558</v>
      </c>
      <c r="K86" s="35">
        <f t="shared" si="17"/>
        <v>1012.5296308838468</v>
      </c>
      <c r="L86" s="32">
        <f t="shared" si="18"/>
        <v>0</v>
      </c>
      <c r="M86" s="32">
        <f t="shared" si="19"/>
        <v>0</v>
      </c>
      <c r="N86" s="36"/>
      <c r="O86" s="36"/>
      <c r="P86" s="36"/>
      <c r="Q86" s="32">
        <f t="shared" si="20"/>
        <v>0</v>
      </c>
      <c r="R86" s="32">
        <f t="shared" si="21"/>
        <v>0</v>
      </c>
      <c r="S86" s="32">
        <f t="shared" si="22"/>
        <v>0</v>
      </c>
      <c r="T86" s="32">
        <f t="shared" si="23"/>
        <v>0</v>
      </c>
      <c r="U86" s="32">
        <f t="shared" si="24"/>
        <v>0</v>
      </c>
      <c r="V86" s="32">
        <f t="shared" si="25"/>
        <v>0</v>
      </c>
      <c r="W86" s="32">
        <f t="shared" si="26"/>
        <v>0</v>
      </c>
      <c r="X86" s="32">
        <f t="shared" si="27"/>
        <v>0</v>
      </c>
    </row>
    <row r="87" spans="3:24">
      <c r="C87" s="1">
        <v>27</v>
      </c>
      <c r="D87" s="1">
        <v>9</v>
      </c>
      <c r="E87" t="s">
        <v>139</v>
      </c>
      <c r="F87" s="1" t="s">
        <v>15</v>
      </c>
      <c r="G87" s="1" t="s">
        <v>16</v>
      </c>
      <c r="H87" s="1">
        <v>46</v>
      </c>
      <c r="I87" s="1">
        <v>29.3</v>
      </c>
      <c r="J87" s="25">
        <f t="shared" si="16"/>
        <v>7.7777777777777777</v>
      </c>
      <c r="K87" s="24">
        <f t="shared" si="17"/>
        <v>992.21131053166266</v>
      </c>
      <c r="L87" s="1">
        <f t="shared" si="18"/>
        <v>0</v>
      </c>
      <c r="M87" s="1">
        <f t="shared" si="19"/>
        <v>0</v>
      </c>
      <c r="Q87" s="1">
        <f t="shared" si="20"/>
        <v>0</v>
      </c>
      <c r="R87" s="1">
        <f t="shared" si="21"/>
        <v>0</v>
      </c>
      <c r="S87" s="1">
        <f t="shared" si="22"/>
        <v>0</v>
      </c>
      <c r="T87" s="1">
        <f t="shared" si="23"/>
        <v>0</v>
      </c>
      <c r="U87" s="1">
        <f t="shared" si="24"/>
        <v>0</v>
      </c>
      <c r="V87" s="1">
        <f t="shared" si="25"/>
        <v>1</v>
      </c>
      <c r="W87" s="1">
        <f t="shared" si="26"/>
        <v>0</v>
      </c>
      <c r="X87" s="1">
        <f t="shared" si="27"/>
        <v>0</v>
      </c>
    </row>
    <row r="88" spans="3:24">
      <c r="D88" s="1">
        <v>2</v>
      </c>
      <c r="E88" t="s">
        <v>152</v>
      </c>
      <c r="F88" s="1" t="s">
        <v>15</v>
      </c>
      <c r="G88" s="1" t="s">
        <v>27</v>
      </c>
      <c r="H88" s="1">
        <v>49</v>
      </c>
      <c r="I88" s="1">
        <v>29.2</v>
      </c>
      <c r="J88" s="25">
        <f t="shared" si="16"/>
        <v>9.4444444444444446</v>
      </c>
      <c r="K88" s="24">
        <f t="shared" si="17"/>
        <v>988.82492380629867</v>
      </c>
      <c r="L88" s="1">
        <f t="shared" si="18"/>
        <v>0</v>
      </c>
      <c r="M88" s="1">
        <f t="shared" si="19"/>
        <v>0</v>
      </c>
      <c r="Q88" s="1">
        <f t="shared" si="20"/>
        <v>0</v>
      </c>
      <c r="R88" s="1">
        <f t="shared" si="21"/>
        <v>0</v>
      </c>
      <c r="S88" s="1">
        <f t="shared" si="22"/>
        <v>0</v>
      </c>
      <c r="T88" s="1">
        <f t="shared" si="23"/>
        <v>0</v>
      </c>
      <c r="U88" s="1">
        <f t="shared" si="24"/>
        <v>0</v>
      </c>
      <c r="V88" s="1">
        <f t="shared" si="25"/>
        <v>0</v>
      </c>
      <c r="W88" s="1">
        <f t="shared" si="26"/>
        <v>1</v>
      </c>
      <c r="X88" s="1">
        <f t="shared" si="27"/>
        <v>0</v>
      </c>
    </row>
    <row r="89" spans="3:24" s="33" customFormat="1">
      <c r="C89" s="32"/>
      <c r="D89" s="32">
        <v>11</v>
      </c>
      <c r="E89" s="33" t="s">
        <v>60</v>
      </c>
      <c r="F89" s="32" t="s">
        <v>12</v>
      </c>
      <c r="G89" s="32"/>
      <c r="H89" s="32">
        <v>35</v>
      </c>
      <c r="I89" s="32">
        <v>29.35</v>
      </c>
      <c r="J89" s="34">
        <f t="shared" si="16"/>
        <v>1.6666666666666665</v>
      </c>
      <c r="K89" s="35">
        <f t="shared" si="17"/>
        <v>993.90450389434477</v>
      </c>
      <c r="L89" s="32">
        <f t="shared" si="18"/>
        <v>1</v>
      </c>
      <c r="M89" s="32">
        <f t="shared" si="19"/>
        <v>0</v>
      </c>
      <c r="N89" s="36">
        <v>1</v>
      </c>
      <c r="O89" s="36"/>
      <c r="P89" s="36"/>
      <c r="Q89" s="32">
        <f t="shared" si="20"/>
        <v>0</v>
      </c>
      <c r="R89" s="32">
        <f t="shared" si="21"/>
        <v>0</v>
      </c>
      <c r="S89" s="32">
        <f t="shared" si="22"/>
        <v>0</v>
      </c>
      <c r="T89" s="32">
        <f t="shared" si="23"/>
        <v>0</v>
      </c>
      <c r="U89" s="32">
        <f t="shared" si="24"/>
        <v>0</v>
      </c>
      <c r="V89" s="32">
        <f t="shared" si="25"/>
        <v>0</v>
      </c>
      <c r="W89" s="32">
        <f t="shared" si="26"/>
        <v>0</v>
      </c>
      <c r="X89" s="32">
        <f t="shared" si="27"/>
        <v>0</v>
      </c>
    </row>
    <row r="90" spans="3:24">
      <c r="C90" s="1">
        <v>28</v>
      </c>
      <c r="D90" s="1">
        <v>9</v>
      </c>
      <c r="E90" s="4" t="s">
        <v>153</v>
      </c>
      <c r="F90" s="1" t="s">
        <v>15</v>
      </c>
      <c r="G90" s="1" t="s">
        <v>118</v>
      </c>
      <c r="H90" s="1">
        <v>32</v>
      </c>
      <c r="I90" s="1">
        <v>29.6</v>
      </c>
      <c r="J90" s="25">
        <f t="shared" si="16"/>
        <v>0</v>
      </c>
      <c r="K90" s="24">
        <f t="shared" si="17"/>
        <v>1002.3704707077549</v>
      </c>
      <c r="L90" s="1">
        <f t="shared" si="18"/>
        <v>0</v>
      </c>
      <c r="M90" s="1">
        <f t="shared" si="19"/>
        <v>0</v>
      </c>
      <c r="Q90" s="1">
        <f t="shared" si="20"/>
        <v>1</v>
      </c>
      <c r="R90" s="1">
        <f t="shared" si="21"/>
        <v>0</v>
      </c>
      <c r="S90" s="1">
        <f t="shared" si="22"/>
        <v>0</v>
      </c>
      <c r="T90" s="1">
        <f t="shared" si="23"/>
        <v>0</v>
      </c>
      <c r="U90" s="1">
        <f t="shared" si="24"/>
        <v>0</v>
      </c>
      <c r="V90" s="1">
        <f t="shared" si="25"/>
        <v>0</v>
      </c>
      <c r="W90" s="1">
        <f t="shared" si="26"/>
        <v>0</v>
      </c>
      <c r="X90" s="1">
        <f t="shared" si="27"/>
        <v>0</v>
      </c>
    </row>
    <row r="91" spans="3:24">
      <c r="D91" s="1">
        <v>2</v>
      </c>
      <c r="E91" t="s">
        <v>154</v>
      </c>
      <c r="F91" s="1" t="s">
        <v>15</v>
      </c>
      <c r="G91" s="1" t="s">
        <v>24</v>
      </c>
      <c r="H91" s="1">
        <v>33</v>
      </c>
      <c r="I91" s="1">
        <v>29.65</v>
      </c>
      <c r="J91" s="25">
        <f t="shared" si="16"/>
        <v>0.55555555555555558</v>
      </c>
      <c r="K91" s="24">
        <f t="shared" si="17"/>
        <v>1004.0636640704367</v>
      </c>
      <c r="L91" s="1">
        <f t="shared" si="18"/>
        <v>0</v>
      </c>
      <c r="M91" s="1">
        <f t="shared" si="19"/>
        <v>0</v>
      </c>
      <c r="Q91" s="1">
        <f t="shared" si="20"/>
        <v>0</v>
      </c>
      <c r="R91" s="1">
        <f t="shared" si="21"/>
        <v>0</v>
      </c>
      <c r="S91" s="1">
        <f t="shared" si="22"/>
        <v>0</v>
      </c>
      <c r="T91" s="1">
        <f t="shared" si="23"/>
        <v>0</v>
      </c>
      <c r="U91" s="1">
        <f t="shared" si="24"/>
        <v>0</v>
      </c>
      <c r="V91" s="1">
        <f t="shared" si="25"/>
        <v>0</v>
      </c>
      <c r="W91" s="1">
        <f t="shared" si="26"/>
        <v>0</v>
      </c>
      <c r="X91" s="1">
        <f t="shared" si="27"/>
        <v>1</v>
      </c>
    </row>
    <row r="92" spans="3:24" s="33" customFormat="1">
      <c r="C92" s="32"/>
      <c r="D92" s="32">
        <v>11</v>
      </c>
      <c r="E92" s="33" t="s">
        <v>32</v>
      </c>
      <c r="F92" s="32" t="s">
        <v>15</v>
      </c>
      <c r="G92" s="32"/>
      <c r="H92" s="32">
        <v>29</v>
      </c>
      <c r="I92" s="32">
        <v>29.75</v>
      </c>
      <c r="J92" s="49">
        <f t="shared" si="16"/>
        <v>-1.6666666666666665</v>
      </c>
      <c r="K92" s="35">
        <f t="shared" si="17"/>
        <v>1007.4500507958008</v>
      </c>
      <c r="L92" s="32">
        <f t="shared" si="18"/>
        <v>0</v>
      </c>
      <c r="M92" s="32">
        <f t="shared" si="19"/>
        <v>0</v>
      </c>
      <c r="N92" s="36"/>
      <c r="O92" s="36"/>
      <c r="P92" s="36">
        <v>1</v>
      </c>
      <c r="Q92" s="32">
        <f t="shared" si="20"/>
        <v>0</v>
      </c>
      <c r="R92" s="32">
        <f t="shared" si="21"/>
        <v>0</v>
      </c>
      <c r="S92" s="32">
        <f t="shared" si="22"/>
        <v>0</v>
      </c>
      <c r="T92" s="32">
        <f t="shared" si="23"/>
        <v>0</v>
      </c>
      <c r="U92" s="32">
        <f t="shared" si="24"/>
        <v>0</v>
      </c>
      <c r="V92" s="32">
        <f t="shared" si="25"/>
        <v>0</v>
      </c>
      <c r="W92" s="32">
        <f t="shared" si="26"/>
        <v>0</v>
      </c>
      <c r="X92" s="32">
        <f t="shared" si="27"/>
        <v>0</v>
      </c>
    </row>
    <row r="93" spans="3:24">
      <c r="C93" s="1">
        <v>29</v>
      </c>
      <c r="D93" s="1">
        <v>9</v>
      </c>
      <c r="E93" t="s">
        <v>155</v>
      </c>
      <c r="F93" s="1" t="s">
        <v>15</v>
      </c>
      <c r="G93" s="1" t="s">
        <v>24</v>
      </c>
      <c r="H93" s="1">
        <v>30</v>
      </c>
      <c r="I93" s="1">
        <v>29.7</v>
      </c>
      <c r="J93" s="48">
        <f t="shared" si="16"/>
        <v>-1.1111111111111112</v>
      </c>
      <c r="K93" s="24">
        <f t="shared" si="17"/>
        <v>1005.7568574331189</v>
      </c>
      <c r="L93" s="1">
        <f t="shared" si="18"/>
        <v>0</v>
      </c>
      <c r="M93" s="1">
        <f t="shared" si="19"/>
        <v>0</v>
      </c>
      <c r="Q93" s="1">
        <f t="shared" si="20"/>
        <v>0</v>
      </c>
      <c r="R93" s="1">
        <f t="shared" si="21"/>
        <v>0</v>
      </c>
      <c r="S93" s="1">
        <f t="shared" si="22"/>
        <v>0</v>
      </c>
      <c r="T93" s="1">
        <f t="shared" si="23"/>
        <v>0</v>
      </c>
      <c r="U93" s="1">
        <f t="shared" si="24"/>
        <v>0</v>
      </c>
      <c r="V93" s="1">
        <f t="shared" si="25"/>
        <v>0</v>
      </c>
      <c r="W93" s="1">
        <f t="shared" si="26"/>
        <v>0</v>
      </c>
      <c r="X93" s="1">
        <f t="shared" si="27"/>
        <v>1</v>
      </c>
    </row>
    <row r="94" spans="3:24">
      <c r="D94" s="1">
        <v>2</v>
      </c>
      <c r="E94" s="4" t="s">
        <v>156</v>
      </c>
      <c r="F94" s="1" t="s">
        <v>15</v>
      </c>
      <c r="G94" s="1" t="s">
        <v>24</v>
      </c>
      <c r="H94" s="1">
        <v>34</v>
      </c>
      <c r="I94" s="1">
        <v>29.6</v>
      </c>
      <c r="J94" s="25">
        <f t="shared" si="16"/>
        <v>1.1111111111111112</v>
      </c>
      <c r="K94" s="24">
        <f t="shared" si="17"/>
        <v>1002.3704707077549</v>
      </c>
      <c r="L94" s="1">
        <f t="shared" si="18"/>
        <v>0</v>
      </c>
      <c r="M94" s="5">
        <v>1</v>
      </c>
      <c r="Q94" s="1">
        <f t="shared" si="20"/>
        <v>0</v>
      </c>
      <c r="R94" s="1">
        <f t="shared" si="21"/>
        <v>0</v>
      </c>
      <c r="S94" s="1">
        <f t="shared" si="22"/>
        <v>0</v>
      </c>
      <c r="T94" s="1">
        <f t="shared" si="23"/>
        <v>0</v>
      </c>
      <c r="U94" s="1">
        <f t="shared" si="24"/>
        <v>0</v>
      </c>
      <c r="V94" s="1">
        <f t="shared" si="25"/>
        <v>0</v>
      </c>
      <c r="W94" s="1">
        <f t="shared" si="26"/>
        <v>0</v>
      </c>
      <c r="X94" s="1">
        <f t="shared" si="27"/>
        <v>1</v>
      </c>
    </row>
    <row r="95" spans="3:24" s="33" customFormat="1">
      <c r="C95" s="32"/>
      <c r="D95" s="32">
        <v>11</v>
      </c>
      <c r="E95" s="33" t="s">
        <v>157</v>
      </c>
      <c r="F95" s="32" t="s">
        <v>15</v>
      </c>
      <c r="G95" s="32"/>
      <c r="H95" s="32">
        <v>29</v>
      </c>
      <c r="I95" s="32">
        <v>29.6</v>
      </c>
      <c r="J95" s="49">
        <f t="shared" si="16"/>
        <v>-1.6666666666666665</v>
      </c>
      <c r="K95" s="35">
        <f t="shared" si="17"/>
        <v>1002.3704707077549</v>
      </c>
      <c r="L95" s="32">
        <f t="shared" si="18"/>
        <v>0</v>
      </c>
      <c r="M95" s="32">
        <f t="shared" si="19"/>
        <v>0</v>
      </c>
      <c r="N95" s="36"/>
      <c r="O95" s="36">
        <v>1</v>
      </c>
      <c r="P95" s="36">
        <v>1</v>
      </c>
      <c r="Q95" s="32">
        <f t="shared" si="20"/>
        <v>0</v>
      </c>
      <c r="R95" s="32">
        <f t="shared" si="21"/>
        <v>0</v>
      </c>
      <c r="S95" s="32">
        <f t="shared" si="22"/>
        <v>0</v>
      </c>
      <c r="T95" s="32">
        <f t="shared" si="23"/>
        <v>0</v>
      </c>
      <c r="U95" s="32">
        <f t="shared" si="24"/>
        <v>0</v>
      </c>
      <c r="V95" s="32">
        <f t="shared" si="25"/>
        <v>0</v>
      </c>
      <c r="W95" s="32">
        <f t="shared" si="26"/>
        <v>0</v>
      </c>
      <c r="X95" s="32">
        <f t="shared" si="27"/>
        <v>0</v>
      </c>
    </row>
    <row r="96" spans="3:24">
      <c r="C96"/>
      <c r="D96"/>
      <c r="F96"/>
      <c r="G96"/>
      <c r="H96"/>
      <c r="I96"/>
      <c r="J96"/>
      <c r="K96"/>
      <c r="L96"/>
      <c r="M96"/>
      <c r="N96" s="4"/>
      <c r="O96" s="4"/>
      <c r="P96" s="4"/>
    </row>
    <row r="97" spans="3:25">
      <c r="C97"/>
      <c r="D97"/>
      <c r="F97"/>
      <c r="G97"/>
      <c r="H97"/>
      <c r="I97"/>
      <c r="J97"/>
      <c r="K97"/>
      <c r="L97"/>
      <c r="M97"/>
      <c r="N97" s="4"/>
      <c r="O97" s="4"/>
      <c r="P97" s="4"/>
    </row>
    <row r="98" spans="3:25">
      <c r="C98"/>
      <c r="D98"/>
      <c r="F98"/>
      <c r="G98"/>
      <c r="H98"/>
      <c r="I98"/>
      <c r="J98"/>
      <c r="K98"/>
      <c r="L98"/>
      <c r="M98"/>
      <c r="N98" s="4"/>
      <c r="O98" s="4"/>
      <c r="P98" s="4"/>
    </row>
    <row r="99" spans="3:25">
      <c r="C99"/>
      <c r="D99"/>
      <c r="F99"/>
      <c r="G99"/>
      <c r="H99"/>
      <c r="I99"/>
      <c r="J99"/>
      <c r="K99"/>
      <c r="L99"/>
      <c r="M99"/>
      <c r="N99" s="4"/>
      <c r="O99" s="4"/>
      <c r="P99" s="4"/>
    </row>
    <row r="100" spans="3:25">
      <c r="C100"/>
      <c r="D100"/>
      <c r="F100"/>
      <c r="G100"/>
      <c r="H100"/>
      <c r="I100"/>
      <c r="J100"/>
      <c r="K100"/>
      <c r="L100"/>
      <c r="M100"/>
      <c r="N100" s="4"/>
      <c r="O100" s="4"/>
      <c r="P100" s="4"/>
    </row>
    <row r="101" spans="3:25">
      <c r="C101"/>
      <c r="D101"/>
      <c r="F101"/>
      <c r="G101"/>
      <c r="H101"/>
      <c r="I101"/>
      <c r="J101"/>
      <c r="K101"/>
      <c r="L101"/>
      <c r="M101"/>
      <c r="N101" s="4"/>
      <c r="O101" s="4"/>
      <c r="P101" s="4"/>
    </row>
    <row r="103" spans="3:25">
      <c r="D103" s="1" t="s">
        <v>9</v>
      </c>
      <c r="H103" s="8">
        <f>(H9+H12+H15+H18+H21+H24+H27+H33+H36+H39+H42+H45+H48+H51+H54+H57+H60+H63+H66+H69+H72+H75+H78+H81+H87+H90+H93)/25</f>
        <v>37.56</v>
      </c>
      <c r="I103" s="8">
        <f>(I9+I12+I15+I18+I21+I24+I27+I33+I36+I39+I42+I45+I48+I51+I54+I57+I60+I63+I66+I69+I72+I75+I78+I81+I87+I90+I93)/27</f>
        <v>29.577777777777779</v>
      </c>
      <c r="J103" s="24">
        <f>(J9+J12+J15+J18+J21+J24+J27+J33+J36+J39+J42+J45+J48+J51+J54+J57+J60+J63+J66+J69+J72+J75+J78+J81+J87+J90+J93)/25</f>
        <v>1.6666666666666665</v>
      </c>
      <c r="K103" s="24">
        <f>(K9+K12+K15+K18+K21+K24+K27+K33+K36+K39+K42+K45+K48+K51+K54+K57+K60+K63+K66+K69+K72+K75+K78+K81+K87+K90+K93)/27</f>
        <v>1001.6179403243407</v>
      </c>
      <c r="L103" s="1">
        <f>SUM(L9:L99)</f>
        <v>6</v>
      </c>
      <c r="M103" s="1">
        <f>SUM(M9:M99)</f>
        <v>5</v>
      </c>
      <c r="N103" s="5">
        <f>SUM(N9:N99)</f>
        <v>4</v>
      </c>
      <c r="O103" s="5">
        <f>SUM(O9:O99)</f>
        <v>5</v>
      </c>
      <c r="P103" s="5">
        <f>SUM(P9:P99)</f>
        <v>14</v>
      </c>
      <c r="Q103" s="1">
        <f>SUM(Q9:Q101)</f>
        <v>2</v>
      </c>
      <c r="R103" s="1">
        <f t="shared" ref="R103:X103" si="28">SUM(R9:R101)</f>
        <v>6</v>
      </c>
      <c r="S103" s="1">
        <f t="shared" si="28"/>
        <v>0</v>
      </c>
      <c r="T103" s="1">
        <f t="shared" si="28"/>
        <v>1</v>
      </c>
      <c r="U103" s="1">
        <f t="shared" si="28"/>
        <v>0</v>
      </c>
      <c r="V103" s="1">
        <f t="shared" si="28"/>
        <v>22</v>
      </c>
      <c r="W103" s="1">
        <f t="shared" si="28"/>
        <v>6</v>
      </c>
      <c r="X103" s="1">
        <f t="shared" si="28"/>
        <v>20</v>
      </c>
      <c r="Y103" s="1">
        <f>SUM(Q103:X103)</f>
        <v>57</v>
      </c>
    </row>
    <row r="104" spans="3:25">
      <c r="D104" s="1" t="s">
        <v>11</v>
      </c>
      <c r="H104" s="8">
        <f>(H10+H13+H16+H19+H22+H25+H28+H34+H37+H40+H43+H46+H49+H52+H55+H58+H61+H64+H67+H70+H73+H76+H79+H82+H85+H88+H91+H94)/26</f>
        <v>41.692307692307693</v>
      </c>
      <c r="I104" s="8">
        <f>(I10+I13+I16+I19+I22+I25+I28+I34+I37+I40+I43+I46+I49+I52+I55+I58+I61+I64+I67+I70+I73+I76+I79+I82+I85+I88+I91+I94)/28</f>
        <v>29.541071428571431</v>
      </c>
      <c r="J104" s="24">
        <f>(J10+J13+J16+J19+J22+J25+J28+J34+J37+J40+J43+J46+J49+J52+J55+J58+J61+J64+J67+J70+J73+J76+J79+J82+J85+J88+J91+J94)/26</f>
        <v>4.1658119658119652</v>
      </c>
      <c r="K104" s="24">
        <f>(K10+K13+K16+K19+K22+K25+K28+K34+K37+K40+K43+K46+K49+K52+K55+K58+K61+K64+K67+K70+K73+K76+K79+K82+K85+K88+K91+K94)/28</f>
        <v>1000.1328607711288</v>
      </c>
    </row>
    <row r="105" spans="3:25">
      <c r="D105" s="1" t="s">
        <v>10</v>
      </c>
      <c r="H105" s="8">
        <f>(H11+H14+H17+H20+H23+H26+H29+H32+H35+H38+H44+H47+H50+H53+H56+H59+H62+H65+H68+H71+H74+H77+H80+H83+H86+H89+H92+H95)/31</f>
        <v>31.193548387096776</v>
      </c>
      <c r="I105" s="8">
        <f>(I11+I14+I17+I20+I23+I26+I29+I32+I35+I38+I44+I47+I50+I53+I56+I59+I62+I65+I68+I71+I74+I77+I80+I83+I86+I89+I92+I95)/28</f>
        <v>29.596428571428572</v>
      </c>
      <c r="J105" s="24">
        <f>(J11+J14+J17+J20+J23+J26+J29+J32+J35+J38+J44+J47+J50+J53+J56+J59+J62+J65+J68+J71+J74+J77+J80+J83+J86+J89+J92+J95)/31</f>
        <v>1.2724014336917564</v>
      </c>
      <c r="K105" s="24">
        <f>(K11+K14+K17+K20+K23+K26+K29+K32+K35+K38+K44+K47+K50+K53+K56+K59+K62+K65+K68+K71+K74+K77+K80+K83+K86+K89+K92+K95)/28</f>
        <v>1002.2495283247063</v>
      </c>
      <c r="M105" s="1" t="s">
        <v>620</v>
      </c>
      <c r="Q105" s="21">
        <f>(Q103/Y103)*100</f>
        <v>3.5087719298245612</v>
      </c>
      <c r="R105" s="21">
        <f>(R103/Y103)*100</f>
        <v>10.526315789473683</v>
      </c>
      <c r="S105" s="21">
        <f>(S103/Y103)*100</f>
        <v>0</v>
      </c>
      <c r="T105" s="21">
        <f>(T103/Y103)*100</f>
        <v>1.7543859649122806</v>
      </c>
      <c r="U105" s="21">
        <f>(U103/Y103)*100</f>
        <v>0</v>
      </c>
      <c r="V105" s="21">
        <f>(V103/Y103)*100</f>
        <v>38.596491228070171</v>
      </c>
      <c r="W105" s="21">
        <f>(W103/Y103)*100</f>
        <v>10.526315789473683</v>
      </c>
      <c r="X105" s="21">
        <f>(X103/Y103)*100</f>
        <v>35.087719298245609</v>
      </c>
    </row>
    <row r="107" spans="3:25">
      <c r="I107" s="20" t="s">
        <v>624</v>
      </c>
      <c r="J107" s="25">
        <f>MAX(J9:J95)</f>
        <v>9.4444444444444446</v>
      </c>
    </row>
    <row r="108" spans="3:25">
      <c r="I108" s="20" t="s">
        <v>625</v>
      </c>
      <c r="J108" s="25">
        <f>MIN(J9:J95)</f>
        <v>-7.2222222222222223</v>
      </c>
      <c r="Q108" s="22"/>
    </row>
    <row r="109" spans="3:25">
      <c r="I109" s="20" t="s">
        <v>629</v>
      </c>
      <c r="J109" s="5">
        <v>14</v>
      </c>
    </row>
    <row r="110" spans="3:25">
      <c r="I110" s="20" t="s">
        <v>627</v>
      </c>
      <c r="J110" s="5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110"/>
  <sheetViews>
    <sheetView topLeftCell="B75" zoomScale="125" zoomScaleNormal="125" zoomScalePageLayoutView="125" workbookViewId="0">
      <selection activeCell="E104" sqref="E104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6" width="10.83203125" style="5"/>
  </cols>
  <sheetData>
    <row r="3" spans="3:24">
      <c r="C3" s="2" t="s">
        <v>0</v>
      </c>
    </row>
    <row r="4" spans="3:24">
      <c r="C4" s="2"/>
    </row>
    <row r="5" spans="3:24">
      <c r="C5" s="3" t="s">
        <v>1</v>
      </c>
      <c r="D5" s="1" t="s">
        <v>158</v>
      </c>
    </row>
    <row r="6" spans="3:24">
      <c r="J6" s="5" t="s">
        <v>621</v>
      </c>
      <c r="K6" s="5" t="s">
        <v>621</v>
      </c>
      <c r="N6" s="5" t="s">
        <v>623</v>
      </c>
      <c r="O6" s="5" t="s">
        <v>623</v>
      </c>
      <c r="P6" s="5" t="s">
        <v>623</v>
      </c>
    </row>
    <row r="7" spans="3:24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5" t="s">
        <v>628</v>
      </c>
      <c r="Q7" s="1" t="s">
        <v>118</v>
      </c>
      <c r="R7" s="1" t="s">
        <v>86</v>
      </c>
      <c r="S7" s="1" t="s">
        <v>72</v>
      </c>
      <c r="T7" s="1" t="s">
        <v>56</v>
      </c>
      <c r="U7" s="1" t="s">
        <v>163</v>
      </c>
      <c r="V7" s="1" t="s">
        <v>16</v>
      </c>
      <c r="W7" s="1" t="s">
        <v>27</v>
      </c>
      <c r="X7" s="1" t="s">
        <v>24</v>
      </c>
    </row>
    <row r="9" spans="3:24">
      <c r="C9" s="1">
        <v>1</v>
      </c>
      <c r="D9" s="1">
        <v>9</v>
      </c>
      <c r="E9" t="s">
        <v>95</v>
      </c>
      <c r="F9" s="1" t="s">
        <v>15</v>
      </c>
      <c r="G9" s="1" t="s">
        <v>27</v>
      </c>
      <c r="H9" s="1">
        <v>26</v>
      </c>
      <c r="I9" s="1">
        <v>29.6</v>
      </c>
      <c r="J9" s="48">
        <f>(H9-32)/1.8</f>
        <v>-3.333333333333333</v>
      </c>
      <c r="K9" s="24">
        <f>I9/0.02953</f>
        <v>1002.3704707077549</v>
      </c>
      <c r="L9" s="1">
        <f t="shared" ref="L9:L40" si="0">IF(F9 ="rain", 1,0)</f>
        <v>0</v>
      </c>
      <c r="M9" s="1">
        <f t="shared" ref="M9:M21" si="1">IF(F9 ="snow", 1,0)</f>
        <v>0</v>
      </c>
      <c r="Q9" s="1">
        <f>IF($G9 ="N", 1,0)</f>
        <v>0</v>
      </c>
      <c r="R9" s="1">
        <f>IF($G9 ="NE", 1,0)</f>
        <v>0</v>
      </c>
      <c r="S9" s="1">
        <f>IF($G9 ="E", 1,0)</f>
        <v>0</v>
      </c>
      <c r="T9" s="1">
        <f>IF($G9 ="SE", 1,0)</f>
        <v>0</v>
      </c>
      <c r="U9" s="1">
        <f>IF($G9 ="S", 1,0)</f>
        <v>0</v>
      </c>
      <c r="V9" s="1">
        <f>IF($G9 ="SW", 1,0)</f>
        <v>0</v>
      </c>
      <c r="W9" s="1">
        <f>IF($G9 ="W", 1,0)</f>
        <v>1</v>
      </c>
      <c r="X9" s="1">
        <f>IF($G9 ="NW", 1,0)</f>
        <v>0</v>
      </c>
    </row>
    <row r="10" spans="3:24">
      <c r="D10" s="1">
        <v>2</v>
      </c>
      <c r="E10" t="s">
        <v>121</v>
      </c>
      <c r="F10" s="1" t="s">
        <v>15</v>
      </c>
      <c r="G10" s="1" t="s">
        <v>27</v>
      </c>
      <c r="H10" s="1">
        <v>35</v>
      </c>
      <c r="I10" s="1">
        <v>29.6</v>
      </c>
      <c r="J10" s="25">
        <f t="shared" ref="J10:J73" si="2">(H10-32)/1.8</f>
        <v>1.6666666666666665</v>
      </c>
      <c r="K10" s="24">
        <f t="shared" ref="K10:K73" si="3">I10/0.02953</f>
        <v>1002.3704707077549</v>
      </c>
      <c r="L10" s="1">
        <f t="shared" si="0"/>
        <v>0</v>
      </c>
      <c r="M10" s="1">
        <f t="shared" si="1"/>
        <v>0</v>
      </c>
      <c r="Q10" s="1">
        <f t="shared" ref="Q10:Q73" si="4">IF($G10 ="N", 1,0)</f>
        <v>0</v>
      </c>
      <c r="R10" s="1">
        <f t="shared" ref="R10:R73" si="5">IF($G10 ="NE", 1,0)</f>
        <v>0</v>
      </c>
      <c r="S10" s="1">
        <f t="shared" ref="S10:S73" si="6">IF($G10 ="E", 1,0)</f>
        <v>0</v>
      </c>
      <c r="T10" s="1">
        <f t="shared" ref="T10:T73" si="7">IF($G10 ="SE", 1,0)</f>
        <v>0</v>
      </c>
      <c r="U10" s="1">
        <f t="shared" ref="U10:U73" si="8">IF($G10 ="S", 1,0)</f>
        <v>0</v>
      </c>
      <c r="V10" s="1">
        <f t="shared" ref="V10:V73" si="9">IF($G10 ="SW", 1,0)</f>
        <v>0</v>
      </c>
      <c r="W10" s="1">
        <f t="shared" ref="W10:W73" si="10">IF($G10 ="W", 1,0)</f>
        <v>1</v>
      </c>
      <c r="X10" s="1">
        <f t="shared" ref="X10:X73" si="11">IF($G10 ="NW", 1,0)</f>
        <v>0</v>
      </c>
    </row>
    <row r="11" spans="3:24" s="33" customFormat="1">
      <c r="C11" s="32"/>
      <c r="D11" s="32">
        <v>11</v>
      </c>
      <c r="E11" s="33" t="s">
        <v>71</v>
      </c>
      <c r="F11" s="32" t="s">
        <v>15</v>
      </c>
      <c r="G11" s="32"/>
      <c r="H11" s="32">
        <v>33</v>
      </c>
      <c r="I11" s="32">
        <v>29.5</v>
      </c>
      <c r="J11" s="34">
        <f t="shared" si="2"/>
        <v>0.55555555555555558</v>
      </c>
      <c r="K11" s="35">
        <f t="shared" si="3"/>
        <v>998.98408398239076</v>
      </c>
      <c r="L11" s="32">
        <f t="shared" si="0"/>
        <v>0</v>
      </c>
      <c r="M11" s="32">
        <f t="shared" si="1"/>
        <v>0</v>
      </c>
      <c r="N11" s="36"/>
      <c r="O11" s="36"/>
      <c r="P11" s="36">
        <v>1</v>
      </c>
      <c r="Q11" s="32">
        <f t="shared" si="4"/>
        <v>0</v>
      </c>
      <c r="R11" s="32">
        <f t="shared" si="5"/>
        <v>0</v>
      </c>
      <c r="S11" s="32">
        <f t="shared" si="6"/>
        <v>0</v>
      </c>
      <c r="T11" s="32">
        <f t="shared" si="7"/>
        <v>0</v>
      </c>
      <c r="U11" s="32">
        <f t="shared" si="8"/>
        <v>0</v>
      </c>
      <c r="V11" s="32">
        <f t="shared" si="9"/>
        <v>0</v>
      </c>
      <c r="W11" s="32">
        <f t="shared" si="10"/>
        <v>0</v>
      </c>
      <c r="X11" s="32">
        <f t="shared" si="11"/>
        <v>0</v>
      </c>
    </row>
    <row r="12" spans="3:24">
      <c r="C12" s="1">
        <v>2</v>
      </c>
      <c r="D12" s="1">
        <v>9</v>
      </c>
      <c r="E12" t="s">
        <v>159</v>
      </c>
      <c r="F12" s="1" t="s">
        <v>13</v>
      </c>
      <c r="G12" s="1" t="s">
        <v>16</v>
      </c>
      <c r="H12" s="1">
        <v>33</v>
      </c>
      <c r="I12" s="1">
        <v>29.35</v>
      </c>
      <c r="J12" s="25">
        <f t="shared" si="2"/>
        <v>0.55555555555555558</v>
      </c>
      <c r="K12" s="24">
        <f t="shared" si="3"/>
        <v>993.90450389434477</v>
      </c>
      <c r="L12" s="1">
        <f t="shared" si="0"/>
        <v>0</v>
      </c>
      <c r="M12" s="1">
        <f t="shared" si="1"/>
        <v>1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1</v>
      </c>
      <c r="W12" s="1">
        <f t="shared" si="10"/>
        <v>0</v>
      </c>
      <c r="X12" s="1">
        <f t="shared" si="11"/>
        <v>0</v>
      </c>
    </row>
    <row r="13" spans="3:24">
      <c r="D13" s="1">
        <v>2</v>
      </c>
      <c r="E13" t="s">
        <v>160</v>
      </c>
      <c r="F13" s="1" t="s">
        <v>15</v>
      </c>
      <c r="H13" s="1">
        <v>37</v>
      </c>
      <c r="I13" s="1">
        <v>29.25</v>
      </c>
      <c r="J13" s="25">
        <f t="shared" si="2"/>
        <v>2.7777777777777777</v>
      </c>
      <c r="K13" s="24">
        <f t="shared" si="3"/>
        <v>990.51811716898067</v>
      </c>
      <c r="L13" s="1">
        <f t="shared" si="0"/>
        <v>0</v>
      </c>
      <c r="M13" s="1">
        <f t="shared" si="1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1"/>
        <v>0</v>
      </c>
    </row>
    <row r="14" spans="3:24" s="33" customFormat="1">
      <c r="C14" s="32"/>
      <c r="D14" s="32">
        <v>11</v>
      </c>
      <c r="E14" s="33" t="s">
        <v>161</v>
      </c>
      <c r="F14" s="32" t="s">
        <v>15</v>
      </c>
      <c r="G14" s="32"/>
      <c r="H14" s="32">
        <v>34</v>
      </c>
      <c r="I14" s="32">
        <v>29.2</v>
      </c>
      <c r="J14" s="34">
        <f t="shared" si="2"/>
        <v>1.1111111111111112</v>
      </c>
      <c r="K14" s="35">
        <f t="shared" si="3"/>
        <v>988.82492380629867</v>
      </c>
      <c r="L14" s="32">
        <f t="shared" si="0"/>
        <v>0</v>
      </c>
      <c r="M14" s="32">
        <f t="shared" si="1"/>
        <v>0</v>
      </c>
      <c r="N14" s="36"/>
      <c r="O14" s="36">
        <v>1</v>
      </c>
      <c r="P14" s="36"/>
      <c r="Q14" s="32">
        <f t="shared" si="4"/>
        <v>0</v>
      </c>
      <c r="R14" s="32">
        <f t="shared" si="5"/>
        <v>0</v>
      </c>
      <c r="S14" s="32">
        <f t="shared" si="6"/>
        <v>0</v>
      </c>
      <c r="T14" s="32">
        <f t="shared" si="7"/>
        <v>0</v>
      </c>
      <c r="U14" s="32">
        <f t="shared" si="8"/>
        <v>0</v>
      </c>
      <c r="V14" s="32">
        <f t="shared" si="9"/>
        <v>0</v>
      </c>
      <c r="W14" s="32">
        <f t="shared" si="10"/>
        <v>0</v>
      </c>
      <c r="X14" s="32">
        <f t="shared" si="11"/>
        <v>0</v>
      </c>
    </row>
    <row r="15" spans="3:24">
      <c r="C15" s="1">
        <v>3</v>
      </c>
      <c r="D15" s="1">
        <v>9</v>
      </c>
      <c r="E15" t="s">
        <v>162</v>
      </c>
      <c r="F15" s="1" t="s">
        <v>15</v>
      </c>
      <c r="G15" s="1" t="s">
        <v>163</v>
      </c>
      <c r="H15" s="1">
        <v>36</v>
      </c>
      <c r="I15" s="1">
        <v>29.1</v>
      </c>
      <c r="J15" s="25">
        <f t="shared" si="2"/>
        <v>2.2222222222222223</v>
      </c>
      <c r="K15" s="24">
        <f t="shared" si="3"/>
        <v>985.43853708093468</v>
      </c>
      <c r="L15" s="1">
        <f t="shared" si="0"/>
        <v>0</v>
      </c>
      <c r="M15" s="1">
        <f t="shared" si="1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1</v>
      </c>
      <c r="V15" s="1">
        <f t="shared" si="9"/>
        <v>0</v>
      </c>
      <c r="W15" s="1">
        <f t="shared" si="10"/>
        <v>0</v>
      </c>
      <c r="X15" s="1">
        <f t="shared" si="11"/>
        <v>0</v>
      </c>
    </row>
    <row r="16" spans="3:24">
      <c r="D16" s="1">
        <v>2</v>
      </c>
      <c r="E16" t="s">
        <v>164</v>
      </c>
      <c r="F16" s="1" t="s">
        <v>15</v>
      </c>
      <c r="G16" s="1" t="s">
        <v>163</v>
      </c>
      <c r="H16" s="1">
        <v>36</v>
      </c>
      <c r="I16" s="1">
        <v>29.1</v>
      </c>
      <c r="J16" s="25">
        <f t="shared" si="2"/>
        <v>2.2222222222222223</v>
      </c>
      <c r="K16" s="24">
        <f t="shared" si="3"/>
        <v>985.43853708093468</v>
      </c>
      <c r="L16" s="1">
        <f t="shared" si="0"/>
        <v>0</v>
      </c>
      <c r="M16" s="1">
        <f t="shared" si="1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1</v>
      </c>
      <c r="V16" s="1">
        <f t="shared" si="9"/>
        <v>0</v>
      </c>
      <c r="W16" s="1">
        <f t="shared" si="10"/>
        <v>0</v>
      </c>
      <c r="X16" s="1">
        <f t="shared" si="11"/>
        <v>0</v>
      </c>
    </row>
    <row r="17" spans="3:24" s="33" customFormat="1">
      <c r="C17" s="32"/>
      <c r="D17" s="32">
        <v>11</v>
      </c>
      <c r="E17" s="33" t="s">
        <v>122</v>
      </c>
      <c r="F17" s="32" t="s">
        <v>15</v>
      </c>
      <c r="G17" s="32"/>
      <c r="H17" s="32">
        <v>36</v>
      </c>
      <c r="I17" s="32">
        <v>29</v>
      </c>
      <c r="J17" s="34">
        <f t="shared" si="2"/>
        <v>2.2222222222222223</v>
      </c>
      <c r="K17" s="35">
        <f t="shared" si="3"/>
        <v>982.05215035557057</v>
      </c>
      <c r="L17" s="32">
        <f t="shared" si="0"/>
        <v>0</v>
      </c>
      <c r="M17" s="32">
        <f t="shared" si="1"/>
        <v>0</v>
      </c>
      <c r="N17" s="36"/>
      <c r="O17" s="36"/>
      <c r="P17" s="36"/>
      <c r="Q17" s="32">
        <f t="shared" si="4"/>
        <v>0</v>
      </c>
      <c r="R17" s="32">
        <f t="shared" si="5"/>
        <v>0</v>
      </c>
      <c r="S17" s="32">
        <f t="shared" si="6"/>
        <v>0</v>
      </c>
      <c r="T17" s="32">
        <f t="shared" si="7"/>
        <v>0</v>
      </c>
      <c r="U17" s="32">
        <f t="shared" si="8"/>
        <v>0</v>
      </c>
      <c r="V17" s="32">
        <f t="shared" si="9"/>
        <v>0</v>
      </c>
      <c r="W17" s="32">
        <f t="shared" si="10"/>
        <v>0</v>
      </c>
      <c r="X17" s="32">
        <f t="shared" si="11"/>
        <v>0</v>
      </c>
    </row>
    <row r="18" spans="3:24">
      <c r="C18" s="1">
        <v>4</v>
      </c>
      <c r="D18" s="1">
        <v>9</v>
      </c>
      <c r="E18" t="s">
        <v>165</v>
      </c>
      <c r="F18" s="1" t="s">
        <v>15</v>
      </c>
      <c r="G18" s="1" t="s">
        <v>163</v>
      </c>
      <c r="H18" s="1">
        <v>34</v>
      </c>
      <c r="I18" s="1">
        <v>28.9</v>
      </c>
      <c r="J18" s="25">
        <f t="shared" si="2"/>
        <v>1.1111111111111112</v>
      </c>
      <c r="K18" s="24">
        <f t="shared" si="3"/>
        <v>978.66576363020647</v>
      </c>
      <c r="L18" s="1">
        <f t="shared" si="0"/>
        <v>0</v>
      </c>
      <c r="M18" s="1">
        <f t="shared" si="1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1</v>
      </c>
      <c r="V18" s="1">
        <f t="shared" si="9"/>
        <v>0</v>
      </c>
      <c r="W18" s="1">
        <f t="shared" si="10"/>
        <v>0</v>
      </c>
      <c r="X18" s="1">
        <f t="shared" si="11"/>
        <v>0</v>
      </c>
    </row>
    <row r="19" spans="3:24">
      <c r="D19" s="1">
        <v>2</v>
      </c>
      <c r="E19" t="s">
        <v>166</v>
      </c>
      <c r="F19" s="1" t="s">
        <v>15</v>
      </c>
      <c r="H19" s="1">
        <v>41</v>
      </c>
      <c r="I19" s="1">
        <v>28.85</v>
      </c>
      <c r="J19" s="25">
        <f t="shared" si="2"/>
        <v>5</v>
      </c>
      <c r="K19" s="24">
        <f t="shared" si="3"/>
        <v>976.97257026752459</v>
      </c>
      <c r="L19" s="1">
        <f t="shared" si="0"/>
        <v>0</v>
      </c>
      <c r="M19" s="1">
        <f t="shared" si="1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1"/>
        <v>0</v>
      </c>
    </row>
    <row r="20" spans="3:24" s="33" customFormat="1">
      <c r="C20" s="32"/>
      <c r="D20" s="32">
        <v>11</v>
      </c>
      <c r="E20" s="33" t="s">
        <v>107</v>
      </c>
      <c r="F20" s="32" t="s">
        <v>15</v>
      </c>
      <c r="G20" s="32"/>
      <c r="H20" s="32">
        <v>32</v>
      </c>
      <c r="I20" s="32">
        <v>28.85</v>
      </c>
      <c r="J20" s="34">
        <f t="shared" si="2"/>
        <v>0</v>
      </c>
      <c r="K20" s="35">
        <f t="shared" si="3"/>
        <v>976.97257026752459</v>
      </c>
      <c r="L20" s="32">
        <f t="shared" si="0"/>
        <v>0</v>
      </c>
      <c r="M20" s="32">
        <f t="shared" si="1"/>
        <v>0</v>
      </c>
      <c r="N20" s="36"/>
      <c r="O20" s="36"/>
      <c r="P20" s="36"/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2">
        <f t="shared" si="8"/>
        <v>0</v>
      </c>
      <c r="V20" s="32">
        <f t="shared" si="9"/>
        <v>0</v>
      </c>
      <c r="W20" s="32">
        <f t="shared" si="10"/>
        <v>0</v>
      </c>
      <c r="X20" s="32">
        <f t="shared" si="11"/>
        <v>0</v>
      </c>
    </row>
    <row r="21" spans="3:24">
      <c r="C21" s="1">
        <v>5</v>
      </c>
      <c r="D21" s="1">
        <v>9</v>
      </c>
      <c r="E21" t="s">
        <v>95</v>
      </c>
      <c r="F21" s="1" t="s">
        <v>15</v>
      </c>
      <c r="G21" s="1" t="s">
        <v>16</v>
      </c>
      <c r="H21" s="1">
        <v>31</v>
      </c>
      <c r="I21" s="1">
        <v>28.85</v>
      </c>
      <c r="J21" s="48">
        <f t="shared" si="2"/>
        <v>-0.55555555555555558</v>
      </c>
      <c r="K21" s="24">
        <f t="shared" si="3"/>
        <v>976.97257026752459</v>
      </c>
      <c r="L21" s="1">
        <f t="shared" si="0"/>
        <v>0</v>
      </c>
      <c r="M21" s="1">
        <f t="shared" si="1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1</v>
      </c>
      <c r="W21" s="1">
        <f t="shared" si="10"/>
        <v>0</v>
      </c>
      <c r="X21" s="1">
        <f t="shared" si="11"/>
        <v>0</v>
      </c>
    </row>
    <row r="22" spans="3:24">
      <c r="D22" s="1">
        <v>2</v>
      </c>
      <c r="E22" s="4" t="s">
        <v>167</v>
      </c>
      <c r="F22" s="1" t="s">
        <v>15</v>
      </c>
      <c r="H22" s="1">
        <v>41</v>
      </c>
      <c r="I22" s="1">
        <v>28.9</v>
      </c>
      <c r="J22" s="25">
        <f t="shared" si="2"/>
        <v>5</v>
      </c>
      <c r="K22" s="24">
        <f t="shared" si="3"/>
        <v>978.66576363020647</v>
      </c>
      <c r="L22" s="1">
        <f t="shared" si="0"/>
        <v>0</v>
      </c>
      <c r="M22" s="5">
        <v>1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1"/>
        <v>0</v>
      </c>
    </row>
    <row r="23" spans="3:24" s="33" customFormat="1">
      <c r="C23" s="32"/>
      <c r="D23" s="32">
        <v>11</v>
      </c>
      <c r="E23" s="33" t="s">
        <v>107</v>
      </c>
      <c r="F23" s="32" t="s">
        <v>15</v>
      </c>
      <c r="G23" s="32"/>
      <c r="H23" s="32">
        <v>34</v>
      </c>
      <c r="I23" s="32">
        <v>28.9</v>
      </c>
      <c r="J23" s="34">
        <f t="shared" si="2"/>
        <v>1.1111111111111112</v>
      </c>
      <c r="K23" s="35">
        <f t="shared" si="3"/>
        <v>978.66576363020647</v>
      </c>
      <c r="L23" s="32">
        <f t="shared" si="0"/>
        <v>0</v>
      </c>
      <c r="M23" s="32">
        <f>IF(F23 ="snow", 1,0)</f>
        <v>0</v>
      </c>
      <c r="N23" s="36"/>
      <c r="O23" s="36">
        <v>1</v>
      </c>
      <c r="P23" s="36">
        <v>1</v>
      </c>
      <c r="Q23" s="32">
        <f t="shared" si="4"/>
        <v>0</v>
      </c>
      <c r="R23" s="32">
        <f t="shared" si="5"/>
        <v>0</v>
      </c>
      <c r="S23" s="32">
        <f t="shared" si="6"/>
        <v>0</v>
      </c>
      <c r="T23" s="32">
        <f t="shared" si="7"/>
        <v>0</v>
      </c>
      <c r="U23" s="32">
        <f t="shared" si="8"/>
        <v>0</v>
      </c>
      <c r="V23" s="32">
        <f t="shared" si="9"/>
        <v>0</v>
      </c>
      <c r="W23" s="32">
        <f t="shared" si="10"/>
        <v>0</v>
      </c>
      <c r="X23" s="32">
        <f t="shared" si="11"/>
        <v>0</v>
      </c>
    </row>
    <row r="24" spans="3:24">
      <c r="C24" s="1">
        <v>6</v>
      </c>
      <c r="D24" s="1">
        <v>9</v>
      </c>
      <c r="E24" t="s">
        <v>168</v>
      </c>
      <c r="F24" s="1" t="s">
        <v>15</v>
      </c>
      <c r="G24" s="1" t="s">
        <v>56</v>
      </c>
      <c r="H24" s="1">
        <v>36</v>
      </c>
      <c r="I24" s="1">
        <v>28.9</v>
      </c>
      <c r="J24" s="25">
        <f t="shared" si="2"/>
        <v>2.2222222222222223</v>
      </c>
      <c r="K24" s="24">
        <f t="shared" si="3"/>
        <v>978.66576363020647</v>
      </c>
      <c r="L24" s="1">
        <f t="shared" si="0"/>
        <v>0</v>
      </c>
      <c r="M24" s="1">
        <f>IF(F24 ="snow", 1,0)</f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1</v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si="11"/>
        <v>0</v>
      </c>
    </row>
    <row r="25" spans="3:24">
      <c r="D25" s="1">
        <v>2</v>
      </c>
      <c r="E25" s="4" t="s">
        <v>169</v>
      </c>
      <c r="F25" s="1" t="s">
        <v>15</v>
      </c>
      <c r="G25" s="1" t="s">
        <v>56</v>
      </c>
      <c r="H25" s="1">
        <v>39</v>
      </c>
      <c r="I25" s="1">
        <v>28.9</v>
      </c>
      <c r="J25" s="25">
        <f t="shared" si="2"/>
        <v>3.8888888888888888</v>
      </c>
      <c r="K25" s="24">
        <f t="shared" si="3"/>
        <v>978.66576363020647</v>
      </c>
      <c r="L25" s="1">
        <f t="shared" si="0"/>
        <v>0</v>
      </c>
      <c r="M25" s="5">
        <v>1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1</v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si="11"/>
        <v>0</v>
      </c>
    </row>
    <row r="26" spans="3:24" s="33" customFormat="1">
      <c r="C26" s="32"/>
      <c r="D26" s="32">
        <v>11</v>
      </c>
      <c r="E26" s="33" t="s">
        <v>170</v>
      </c>
      <c r="F26" s="32" t="s">
        <v>12</v>
      </c>
      <c r="G26" s="32"/>
      <c r="H26" s="32">
        <v>36</v>
      </c>
      <c r="I26" s="32">
        <v>28.8</v>
      </c>
      <c r="J26" s="34">
        <f t="shared" si="2"/>
        <v>2.2222222222222223</v>
      </c>
      <c r="K26" s="35">
        <f t="shared" si="3"/>
        <v>975.27937690484248</v>
      </c>
      <c r="L26" s="32">
        <f t="shared" si="0"/>
        <v>1</v>
      </c>
      <c r="M26" s="32">
        <f>IF(F26 ="snow", 1,0)</f>
        <v>0</v>
      </c>
      <c r="N26" s="36">
        <v>1</v>
      </c>
      <c r="O26" s="36">
        <v>1</v>
      </c>
      <c r="P26" s="36"/>
      <c r="Q26" s="32">
        <f t="shared" si="4"/>
        <v>0</v>
      </c>
      <c r="R26" s="32">
        <f t="shared" si="5"/>
        <v>0</v>
      </c>
      <c r="S26" s="32">
        <f t="shared" si="6"/>
        <v>0</v>
      </c>
      <c r="T26" s="32">
        <f t="shared" si="7"/>
        <v>0</v>
      </c>
      <c r="U26" s="32">
        <f t="shared" si="8"/>
        <v>0</v>
      </c>
      <c r="V26" s="32">
        <f t="shared" si="9"/>
        <v>0</v>
      </c>
      <c r="W26" s="32">
        <f t="shared" si="10"/>
        <v>0</v>
      </c>
      <c r="X26" s="32">
        <f t="shared" si="11"/>
        <v>0</v>
      </c>
    </row>
    <row r="27" spans="3:24">
      <c r="C27" s="1">
        <v>7</v>
      </c>
      <c r="D27" s="1">
        <v>9</v>
      </c>
      <c r="E27" s="4" t="s">
        <v>171</v>
      </c>
      <c r="F27" s="1" t="s">
        <v>74</v>
      </c>
      <c r="G27" s="1" t="s">
        <v>56</v>
      </c>
      <c r="H27" s="1">
        <v>36</v>
      </c>
      <c r="I27" s="1">
        <v>28.8</v>
      </c>
      <c r="J27" s="25">
        <f t="shared" si="2"/>
        <v>2.2222222222222223</v>
      </c>
      <c r="K27" s="24">
        <f t="shared" si="3"/>
        <v>975.27937690484248</v>
      </c>
      <c r="L27" s="1">
        <f t="shared" si="0"/>
        <v>0</v>
      </c>
      <c r="M27" s="5">
        <v>1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1</v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si="11"/>
        <v>0</v>
      </c>
    </row>
    <row r="28" spans="3:24">
      <c r="D28" s="1">
        <v>2</v>
      </c>
      <c r="E28" t="s">
        <v>172</v>
      </c>
      <c r="F28" s="1" t="s">
        <v>12</v>
      </c>
      <c r="G28" s="1" t="s">
        <v>24</v>
      </c>
      <c r="H28" s="1">
        <v>37</v>
      </c>
      <c r="I28" s="1">
        <v>28.95</v>
      </c>
      <c r="J28" s="25">
        <f t="shared" si="2"/>
        <v>2.7777777777777777</v>
      </c>
      <c r="K28" s="24">
        <f t="shared" si="3"/>
        <v>980.35895699288858</v>
      </c>
      <c r="L28" s="1">
        <f t="shared" si="0"/>
        <v>1</v>
      </c>
      <c r="M28" s="1">
        <f t="shared" ref="M28:M33" si="12">IF(F28 ="snow", 1,0)</f>
        <v>0</v>
      </c>
      <c r="Q28" s="1">
        <f t="shared" si="4"/>
        <v>0</v>
      </c>
      <c r="R28" s="1">
        <f t="shared" si="5"/>
        <v>0</v>
      </c>
      <c r="S28" s="1">
        <f t="shared" si="6"/>
        <v>0</v>
      </c>
      <c r="T28" s="1">
        <f t="shared" si="7"/>
        <v>0</v>
      </c>
      <c r="U28" s="1">
        <f t="shared" si="8"/>
        <v>0</v>
      </c>
      <c r="V28" s="1">
        <f t="shared" si="9"/>
        <v>0</v>
      </c>
      <c r="W28" s="1">
        <f t="shared" si="10"/>
        <v>0</v>
      </c>
      <c r="X28" s="1">
        <f t="shared" si="11"/>
        <v>1</v>
      </c>
    </row>
    <row r="29" spans="3:24" s="33" customFormat="1">
      <c r="C29" s="32"/>
      <c r="D29" s="32">
        <v>11</v>
      </c>
      <c r="E29" s="37" t="s">
        <v>173</v>
      </c>
      <c r="F29" s="32" t="s">
        <v>12</v>
      </c>
      <c r="G29" s="32"/>
      <c r="H29" s="32">
        <v>34</v>
      </c>
      <c r="I29" s="32">
        <v>29</v>
      </c>
      <c r="J29" s="34">
        <f t="shared" si="2"/>
        <v>1.1111111111111112</v>
      </c>
      <c r="K29" s="35">
        <f t="shared" si="3"/>
        <v>982.05215035557057</v>
      </c>
      <c r="L29" s="32">
        <f t="shared" si="0"/>
        <v>1</v>
      </c>
      <c r="M29" s="32">
        <f t="shared" si="12"/>
        <v>0</v>
      </c>
      <c r="N29" s="36">
        <v>1</v>
      </c>
      <c r="O29" s="36">
        <v>1</v>
      </c>
      <c r="P29" s="36"/>
      <c r="Q29" s="32">
        <f t="shared" si="4"/>
        <v>0</v>
      </c>
      <c r="R29" s="32">
        <f t="shared" si="5"/>
        <v>0</v>
      </c>
      <c r="S29" s="32">
        <f t="shared" si="6"/>
        <v>0</v>
      </c>
      <c r="T29" s="32">
        <f t="shared" si="7"/>
        <v>0</v>
      </c>
      <c r="U29" s="32">
        <f t="shared" si="8"/>
        <v>0</v>
      </c>
      <c r="V29" s="32">
        <f t="shared" si="9"/>
        <v>0</v>
      </c>
      <c r="W29" s="32">
        <f t="shared" si="10"/>
        <v>0</v>
      </c>
      <c r="X29" s="32">
        <f t="shared" si="11"/>
        <v>0</v>
      </c>
    </row>
    <row r="30" spans="3:24">
      <c r="C30" s="1">
        <v>8</v>
      </c>
      <c r="D30" s="1">
        <v>9</v>
      </c>
      <c r="E30" t="s">
        <v>174</v>
      </c>
      <c r="F30" s="1" t="s">
        <v>13</v>
      </c>
      <c r="G30" s="1" t="s">
        <v>86</v>
      </c>
      <c r="H30" s="1">
        <v>31</v>
      </c>
      <c r="I30" s="1">
        <v>29</v>
      </c>
      <c r="J30" s="48">
        <f t="shared" ref="J30:J31" si="13">(H30-32)/1.8</f>
        <v>-0.55555555555555558</v>
      </c>
      <c r="K30" s="24">
        <f t="shared" ref="K30:K31" si="14">I30/0.02953</f>
        <v>982.05215035557057</v>
      </c>
      <c r="L30" s="1">
        <f t="shared" si="0"/>
        <v>0</v>
      </c>
      <c r="M30" s="1">
        <f t="shared" si="12"/>
        <v>1</v>
      </c>
      <c r="Q30" s="1">
        <f t="shared" si="4"/>
        <v>0</v>
      </c>
      <c r="R30" s="1">
        <f t="shared" si="5"/>
        <v>1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0</v>
      </c>
      <c r="W30" s="1">
        <f t="shared" si="10"/>
        <v>0</v>
      </c>
      <c r="X30" s="1">
        <f t="shared" si="11"/>
        <v>0</v>
      </c>
    </row>
    <row r="31" spans="3:24">
      <c r="D31" s="1">
        <v>2</v>
      </c>
      <c r="E31" s="4" t="s">
        <v>175</v>
      </c>
      <c r="F31" s="1" t="s">
        <v>13</v>
      </c>
      <c r="G31" s="1" t="s">
        <v>86</v>
      </c>
      <c r="H31" s="1">
        <v>33</v>
      </c>
      <c r="I31" s="1">
        <v>29</v>
      </c>
      <c r="J31" s="25">
        <f t="shared" si="13"/>
        <v>0.55555555555555558</v>
      </c>
      <c r="K31" s="24">
        <f t="shared" si="14"/>
        <v>982.05215035557057</v>
      </c>
      <c r="L31" s="1">
        <f t="shared" si="0"/>
        <v>0</v>
      </c>
      <c r="M31" s="1">
        <f t="shared" si="12"/>
        <v>1</v>
      </c>
      <c r="Q31" s="1">
        <f t="shared" si="4"/>
        <v>0</v>
      </c>
      <c r="R31" s="1">
        <f t="shared" si="5"/>
        <v>1</v>
      </c>
      <c r="S31" s="1">
        <f t="shared" si="6"/>
        <v>0</v>
      </c>
      <c r="T31" s="1">
        <f t="shared" si="7"/>
        <v>0</v>
      </c>
      <c r="U31" s="1">
        <f t="shared" si="8"/>
        <v>0</v>
      </c>
      <c r="V31" s="1">
        <f t="shared" si="9"/>
        <v>0</v>
      </c>
      <c r="W31" s="1">
        <f t="shared" si="10"/>
        <v>0</v>
      </c>
      <c r="X31" s="1">
        <f t="shared" si="11"/>
        <v>0</v>
      </c>
    </row>
    <row r="32" spans="3:24" s="33" customFormat="1">
      <c r="C32" s="32"/>
      <c r="D32" s="32">
        <v>11</v>
      </c>
      <c r="E32" s="33" t="s">
        <v>109</v>
      </c>
      <c r="F32" s="32" t="s">
        <v>13</v>
      </c>
      <c r="G32" s="32"/>
      <c r="H32" s="32">
        <v>32</v>
      </c>
      <c r="I32" s="32">
        <v>29.2</v>
      </c>
      <c r="J32" s="34">
        <f t="shared" si="2"/>
        <v>0</v>
      </c>
      <c r="K32" s="35">
        <f t="shared" si="3"/>
        <v>988.82492380629867</v>
      </c>
      <c r="L32" s="32">
        <f t="shared" si="0"/>
        <v>0</v>
      </c>
      <c r="M32" s="32">
        <f t="shared" si="12"/>
        <v>1</v>
      </c>
      <c r="N32" s="36"/>
      <c r="O32" s="36">
        <v>1</v>
      </c>
      <c r="P32" s="36">
        <v>1</v>
      </c>
      <c r="Q32" s="32">
        <f t="shared" si="4"/>
        <v>0</v>
      </c>
      <c r="R32" s="32">
        <f t="shared" si="5"/>
        <v>0</v>
      </c>
      <c r="S32" s="32">
        <f t="shared" si="6"/>
        <v>0</v>
      </c>
      <c r="T32" s="32">
        <f t="shared" si="7"/>
        <v>0</v>
      </c>
      <c r="U32" s="32">
        <f t="shared" si="8"/>
        <v>0</v>
      </c>
      <c r="V32" s="32">
        <f t="shared" si="9"/>
        <v>0</v>
      </c>
      <c r="W32" s="32">
        <f t="shared" si="10"/>
        <v>0</v>
      </c>
      <c r="X32" s="32">
        <f t="shared" si="11"/>
        <v>0</v>
      </c>
    </row>
    <row r="33" spans="3:24">
      <c r="C33" s="1">
        <v>9</v>
      </c>
      <c r="D33" s="1">
        <v>9</v>
      </c>
      <c r="E33" s="10" t="s">
        <v>176</v>
      </c>
      <c r="F33" s="1" t="s">
        <v>13</v>
      </c>
      <c r="G33" s="1" t="s">
        <v>86</v>
      </c>
      <c r="H33" s="1">
        <v>34</v>
      </c>
      <c r="I33" s="1">
        <v>29.4</v>
      </c>
      <c r="J33" s="25">
        <f t="shared" si="2"/>
        <v>1.1111111111111112</v>
      </c>
      <c r="K33" s="24">
        <f t="shared" si="3"/>
        <v>995.59769725702665</v>
      </c>
      <c r="L33" s="1">
        <f t="shared" si="0"/>
        <v>0</v>
      </c>
      <c r="M33" s="1">
        <f t="shared" si="12"/>
        <v>1</v>
      </c>
      <c r="Q33" s="1">
        <f t="shared" si="4"/>
        <v>0</v>
      </c>
      <c r="R33" s="1">
        <f t="shared" si="5"/>
        <v>1</v>
      </c>
      <c r="S33" s="1">
        <f t="shared" si="6"/>
        <v>0</v>
      </c>
      <c r="T33" s="1">
        <f t="shared" si="7"/>
        <v>0</v>
      </c>
      <c r="U33" s="1">
        <f t="shared" si="8"/>
        <v>0</v>
      </c>
      <c r="V33" s="1">
        <f t="shared" si="9"/>
        <v>0</v>
      </c>
      <c r="W33" s="1">
        <f t="shared" si="10"/>
        <v>0</v>
      </c>
      <c r="X33" s="1">
        <f t="shared" si="11"/>
        <v>0</v>
      </c>
    </row>
    <row r="34" spans="3:24">
      <c r="D34" s="1">
        <v>2</v>
      </c>
      <c r="E34" s="4" t="s">
        <v>177</v>
      </c>
      <c r="F34" s="1" t="s">
        <v>15</v>
      </c>
      <c r="G34" s="1" t="s">
        <v>86</v>
      </c>
      <c r="H34" s="1">
        <v>37</v>
      </c>
      <c r="I34" s="1">
        <v>29.45</v>
      </c>
      <c r="J34" s="25">
        <v>2.2000000000000002</v>
      </c>
      <c r="K34" s="24">
        <v>988.82</v>
      </c>
      <c r="L34" s="1">
        <f t="shared" si="0"/>
        <v>0</v>
      </c>
      <c r="M34" s="5">
        <v>1</v>
      </c>
      <c r="Q34" s="1">
        <f t="shared" si="4"/>
        <v>0</v>
      </c>
      <c r="R34" s="1">
        <f t="shared" si="5"/>
        <v>1</v>
      </c>
      <c r="S34" s="1">
        <f t="shared" si="6"/>
        <v>0</v>
      </c>
      <c r="T34" s="1">
        <f t="shared" si="7"/>
        <v>0</v>
      </c>
      <c r="U34" s="1">
        <f t="shared" si="8"/>
        <v>0</v>
      </c>
      <c r="V34" s="1">
        <f t="shared" si="9"/>
        <v>0</v>
      </c>
      <c r="W34" s="1">
        <f t="shared" si="10"/>
        <v>0</v>
      </c>
      <c r="X34" s="1">
        <f t="shared" si="11"/>
        <v>0</v>
      </c>
    </row>
    <row r="35" spans="3:24" s="33" customFormat="1">
      <c r="C35" s="32"/>
      <c r="D35" s="32">
        <v>11</v>
      </c>
      <c r="E35" s="33" t="s">
        <v>65</v>
      </c>
      <c r="F35" s="32" t="s">
        <v>15</v>
      </c>
      <c r="G35" s="32"/>
      <c r="H35" s="32">
        <v>27</v>
      </c>
      <c r="I35" s="32">
        <v>29.5</v>
      </c>
      <c r="J35" s="49">
        <f t="shared" si="2"/>
        <v>-2.7777777777777777</v>
      </c>
      <c r="K35" s="35">
        <f t="shared" si="3"/>
        <v>998.98408398239076</v>
      </c>
      <c r="L35" s="32">
        <f t="shared" si="0"/>
        <v>0</v>
      </c>
      <c r="M35" s="32">
        <f t="shared" ref="M35:M66" si="15">IF(F35 ="snow", 1,0)</f>
        <v>0</v>
      </c>
      <c r="N35" s="36"/>
      <c r="O35" s="36">
        <v>1</v>
      </c>
      <c r="P35" s="36">
        <v>1</v>
      </c>
      <c r="Q35" s="32">
        <f t="shared" si="4"/>
        <v>0</v>
      </c>
      <c r="R35" s="32">
        <f t="shared" si="5"/>
        <v>0</v>
      </c>
      <c r="S35" s="32">
        <f t="shared" si="6"/>
        <v>0</v>
      </c>
      <c r="T35" s="32">
        <f t="shared" si="7"/>
        <v>0</v>
      </c>
      <c r="U35" s="32">
        <f t="shared" si="8"/>
        <v>0</v>
      </c>
      <c r="V35" s="32">
        <f t="shared" si="9"/>
        <v>0</v>
      </c>
      <c r="W35" s="32">
        <f t="shared" si="10"/>
        <v>0</v>
      </c>
      <c r="X35" s="32">
        <f t="shared" si="11"/>
        <v>0</v>
      </c>
    </row>
    <row r="36" spans="3:24">
      <c r="C36" s="1">
        <v>10</v>
      </c>
      <c r="D36" s="1">
        <v>9</v>
      </c>
      <c r="E36" t="s">
        <v>95</v>
      </c>
      <c r="F36" s="1" t="s">
        <v>15</v>
      </c>
      <c r="G36" s="1" t="s">
        <v>27</v>
      </c>
      <c r="H36" s="1">
        <v>25</v>
      </c>
      <c r="I36" s="1">
        <v>29.5</v>
      </c>
      <c r="J36" s="48">
        <f t="shared" si="2"/>
        <v>-3.8888888888888888</v>
      </c>
      <c r="K36" s="24">
        <f t="shared" si="3"/>
        <v>998.98408398239076</v>
      </c>
      <c r="L36" s="1">
        <f t="shared" si="0"/>
        <v>0</v>
      </c>
      <c r="M36" s="1">
        <f t="shared" si="15"/>
        <v>0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0</v>
      </c>
      <c r="U36" s="1">
        <f t="shared" si="8"/>
        <v>0</v>
      </c>
      <c r="V36" s="1">
        <f t="shared" si="9"/>
        <v>0</v>
      </c>
      <c r="W36" s="1">
        <f t="shared" si="10"/>
        <v>1</v>
      </c>
      <c r="X36" s="1">
        <f t="shared" si="11"/>
        <v>0</v>
      </c>
    </row>
    <row r="37" spans="3:24">
      <c r="D37" s="1">
        <v>2</v>
      </c>
      <c r="E37" t="s">
        <v>178</v>
      </c>
      <c r="F37" s="1" t="s">
        <v>15</v>
      </c>
      <c r="G37" s="1" t="s">
        <v>27</v>
      </c>
      <c r="H37" s="1">
        <v>37</v>
      </c>
      <c r="I37" s="1">
        <v>29.55</v>
      </c>
      <c r="J37" s="25">
        <f t="shared" si="2"/>
        <v>2.7777777777777777</v>
      </c>
      <c r="K37" s="24">
        <f t="shared" si="3"/>
        <v>1000.6772773450728</v>
      </c>
      <c r="L37" s="1">
        <f t="shared" si="0"/>
        <v>0</v>
      </c>
      <c r="M37" s="1">
        <f t="shared" si="15"/>
        <v>0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1">
        <f t="shared" si="8"/>
        <v>0</v>
      </c>
      <c r="V37" s="1">
        <f t="shared" si="9"/>
        <v>0</v>
      </c>
      <c r="W37" s="1">
        <f t="shared" si="10"/>
        <v>1</v>
      </c>
      <c r="X37" s="1">
        <f t="shared" si="11"/>
        <v>0</v>
      </c>
    </row>
    <row r="38" spans="3:24" s="33" customFormat="1">
      <c r="C38" s="32"/>
      <c r="D38" s="32">
        <v>11</v>
      </c>
      <c r="E38" s="33" t="s">
        <v>179</v>
      </c>
      <c r="F38" s="32" t="s">
        <v>15</v>
      </c>
      <c r="G38" s="32"/>
      <c r="H38" s="32">
        <v>35</v>
      </c>
      <c r="I38" s="32">
        <v>29.55</v>
      </c>
      <c r="J38" s="34">
        <f t="shared" si="2"/>
        <v>1.6666666666666665</v>
      </c>
      <c r="K38" s="35">
        <f t="shared" si="3"/>
        <v>1000.6772773450728</v>
      </c>
      <c r="L38" s="32">
        <f t="shared" si="0"/>
        <v>0</v>
      </c>
      <c r="M38" s="32">
        <f t="shared" si="15"/>
        <v>0</v>
      </c>
      <c r="N38" s="36"/>
      <c r="O38" s="36"/>
      <c r="P38" s="36">
        <v>1</v>
      </c>
      <c r="Q38" s="32">
        <f t="shared" si="4"/>
        <v>0</v>
      </c>
      <c r="R38" s="32">
        <f t="shared" si="5"/>
        <v>0</v>
      </c>
      <c r="S38" s="32">
        <f t="shared" si="6"/>
        <v>0</v>
      </c>
      <c r="T38" s="32">
        <f t="shared" si="7"/>
        <v>0</v>
      </c>
      <c r="U38" s="32">
        <f t="shared" si="8"/>
        <v>0</v>
      </c>
      <c r="V38" s="32">
        <f t="shared" si="9"/>
        <v>0</v>
      </c>
      <c r="W38" s="32">
        <f t="shared" si="10"/>
        <v>0</v>
      </c>
      <c r="X38" s="32">
        <f t="shared" si="11"/>
        <v>0</v>
      </c>
    </row>
    <row r="39" spans="3:24">
      <c r="C39" s="1">
        <v>11</v>
      </c>
      <c r="D39" s="1">
        <v>9</v>
      </c>
      <c r="E39" t="s">
        <v>180</v>
      </c>
      <c r="F39" s="1" t="s">
        <v>15</v>
      </c>
      <c r="G39" s="1" t="s">
        <v>16</v>
      </c>
      <c r="H39" s="1">
        <v>40</v>
      </c>
      <c r="I39" s="1">
        <v>29.35</v>
      </c>
      <c r="J39" s="25">
        <f t="shared" si="2"/>
        <v>4.4444444444444446</v>
      </c>
      <c r="K39" s="24">
        <f t="shared" si="3"/>
        <v>993.90450389434477</v>
      </c>
      <c r="L39" s="1">
        <f t="shared" si="0"/>
        <v>0</v>
      </c>
      <c r="M39" s="1">
        <f t="shared" si="15"/>
        <v>0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0</v>
      </c>
      <c r="U39" s="1">
        <f t="shared" si="8"/>
        <v>0</v>
      </c>
      <c r="V39" s="1">
        <f t="shared" si="9"/>
        <v>1</v>
      </c>
      <c r="W39" s="1">
        <f t="shared" si="10"/>
        <v>0</v>
      </c>
      <c r="X39" s="1">
        <f t="shared" si="11"/>
        <v>0</v>
      </c>
    </row>
    <row r="40" spans="3:24">
      <c r="D40" s="1">
        <v>2</v>
      </c>
      <c r="E40" t="s">
        <v>181</v>
      </c>
      <c r="F40" s="1" t="s">
        <v>15</v>
      </c>
      <c r="G40" s="1" t="s">
        <v>16</v>
      </c>
      <c r="H40" s="1">
        <v>47</v>
      </c>
      <c r="I40" s="1">
        <v>29.2</v>
      </c>
      <c r="J40" s="25">
        <f t="shared" si="2"/>
        <v>8.3333333333333339</v>
      </c>
      <c r="K40" s="24">
        <f t="shared" si="3"/>
        <v>988.82492380629867</v>
      </c>
      <c r="L40" s="1">
        <f t="shared" si="0"/>
        <v>0</v>
      </c>
      <c r="M40" s="1">
        <f t="shared" si="15"/>
        <v>0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0</v>
      </c>
      <c r="U40" s="1">
        <f t="shared" si="8"/>
        <v>0</v>
      </c>
      <c r="V40" s="1">
        <f t="shared" si="9"/>
        <v>1</v>
      </c>
      <c r="W40" s="1">
        <f t="shared" si="10"/>
        <v>0</v>
      </c>
      <c r="X40" s="1">
        <f t="shared" si="11"/>
        <v>0</v>
      </c>
    </row>
    <row r="41" spans="3:24" s="33" customFormat="1">
      <c r="C41" s="32"/>
      <c r="D41" s="32">
        <v>11</v>
      </c>
      <c r="E41" s="33" t="s">
        <v>182</v>
      </c>
      <c r="F41" s="32" t="s">
        <v>15</v>
      </c>
      <c r="G41" s="32"/>
      <c r="H41" s="32">
        <v>44</v>
      </c>
      <c r="I41" s="32">
        <v>29.2</v>
      </c>
      <c r="J41" s="34">
        <f t="shared" ref="J41" si="16">(H41-32)/1.8</f>
        <v>6.6666666666666661</v>
      </c>
      <c r="K41" s="35">
        <f t="shared" ref="K41" si="17">I41/0.02953</f>
        <v>988.82492380629867</v>
      </c>
      <c r="L41" s="32">
        <f t="shared" ref="L41:L59" si="18">IF(F41 ="rain", 1,0)</f>
        <v>0</v>
      </c>
      <c r="M41" s="32">
        <f t="shared" si="15"/>
        <v>0</v>
      </c>
      <c r="N41" s="36"/>
      <c r="O41" s="36"/>
      <c r="P41" s="36"/>
      <c r="Q41" s="32">
        <f t="shared" si="4"/>
        <v>0</v>
      </c>
      <c r="R41" s="32">
        <f t="shared" si="5"/>
        <v>0</v>
      </c>
      <c r="S41" s="32">
        <f t="shared" si="6"/>
        <v>0</v>
      </c>
      <c r="T41" s="32">
        <f t="shared" si="7"/>
        <v>0</v>
      </c>
      <c r="U41" s="32">
        <f t="shared" si="8"/>
        <v>0</v>
      </c>
      <c r="V41" s="32">
        <f t="shared" si="9"/>
        <v>0</v>
      </c>
      <c r="W41" s="32">
        <f t="shared" si="10"/>
        <v>0</v>
      </c>
      <c r="X41" s="32">
        <f t="shared" si="11"/>
        <v>0</v>
      </c>
    </row>
    <row r="42" spans="3:24">
      <c r="C42" s="1">
        <v>12</v>
      </c>
      <c r="D42" s="1">
        <v>9</v>
      </c>
      <c r="E42" t="s">
        <v>183</v>
      </c>
      <c r="F42" s="1" t="s">
        <v>15</v>
      </c>
      <c r="G42" s="1" t="s">
        <v>163</v>
      </c>
      <c r="H42" s="1">
        <v>42</v>
      </c>
      <c r="I42" s="1">
        <v>29.3</v>
      </c>
      <c r="J42" s="25">
        <f t="shared" si="2"/>
        <v>5.5555555555555554</v>
      </c>
      <c r="K42" s="24">
        <f t="shared" si="3"/>
        <v>992.21131053166266</v>
      </c>
      <c r="L42" s="1">
        <f t="shared" si="18"/>
        <v>0</v>
      </c>
      <c r="M42" s="1">
        <f t="shared" si="15"/>
        <v>0</v>
      </c>
      <c r="Q42" s="1">
        <f t="shared" si="4"/>
        <v>0</v>
      </c>
      <c r="R42" s="1">
        <f t="shared" si="5"/>
        <v>0</v>
      </c>
      <c r="S42" s="1">
        <f t="shared" si="6"/>
        <v>0</v>
      </c>
      <c r="T42" s="1">
        <f t="shared" si="7"/>
        <v>0</v>
      </c>
      <c r="U42" s="1">
        <f t="shared" si="8"/>
        <v>1</v>
      </c>
      <c r="V42" s="1">
        <f t="shared" si="9"/>
        <v>0</v>
      </c>
      <c r="W42" s="1">
        <f t="shared" si="10"/>
        <v>0</v>
      </c>
      <c r="X42" s="1">
        <f t="shared" si="11"/>
        <v>0</v>
      </c>
    </row>
    <row r="43" spans="3:24">
      <c r="D43" s="1">
        <v>2</v>
      </c>
      <c r="E43" t="s">
        <v>184</v>
      </c>
      <c r="F43" s="1" t="s">
        <v>15</v>
      </c>
      <c r="G43" s="1" t="s">
        <v>56</v>
      </c>
      <c r="H43" s="1">
        <v>50</v>
      </c>
      <c r="I43" s="1">
        <v>29.1</v>
      </c>
      <c r="J43" s="25">
        <f t="shared" si="2"/>
        <v>10</v>
      </c>
      <c r="K43" s="24">
        <f t="shared" si="3"/>
        <v>985.43853708093468</v>
      </c>
      <c r="L43" s="1">
        <f t="shared" si="18"/>
        <v>0</v>
      </c>
      <c r="M43" s="1">
        <f t="shared" si="15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1</v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0</v>
      </c>
    </row>
    <row r="44" spans="3:24" s="33" customFormat="1">
      <c r="C44" s="32"/>
      <c r="D44" s="32">
        <v>11</v>
      </c>
      <c r="E44" s="33" t="s">
        <v>149</v>
      </c>
      <c r="F44" s="32" t="s">
        <v>15</v>
      </c>
      <c r="G44" s="32"/>
      <c r="H44" s="32">
        <v>45</v>
      </c>
      <c r="I44" s="32">
        <v>29.1</v>
      </c>
      <c r="J44" s="34">
        <f t="shared" si="2"/>
        <v>7.2222222222222223</v>
      </c>
      <c r="K44" s="35">
        <f t="shared" si="3"/>
        <v>985.43853708093468</v>
      </c>
      <c r="L44" s="32">
        <f t="shared" si="18"/>
        <v>0</v>
      </c>
      <c r="M44" s="32">
        <f t="shared" si="15"/>
        <v>0</v>
      </c>
      <c r="N44" s="36"/>
      <c r="O44" s="36"/>
      <c r="P44" s="36"/>
      <c r="Q44" s="32">
        <f t="shared" si="4"/>
        <v>0</v>
      </c>
      <c r="R44" s="32">
        <f t="shared" si="5"/>
        <v>0</v>
      </c>
      <c r="S44" s="32">
        <f t="shared" si="6"/>
        <v>0</v>
      </c>
      <c r="T44" s="32">
        <f t="shared" si="7"/>
        <v>0</v>
      </c>
      <c r="U44" s="32">
        <f t="shared" si="8"/>
        <v>0</v>
      </c>
      <c r="V44" s="32">
        <f t="shared" si="9"/>
        <v>0</v>
      </c>
      <c r="W44" s="32">
        <f t="shared" si="10"/>
        <v>0</v>
      </c>
      <c r="X44" s="32">
        <f t="shared" si="11"/>
        <v>0</v>
      </c>
    </row>
    <row r="45" spans="3:24">
      <c r="C45" s="1">
        <v>13</v>
      </c>
      <c r="D45" s="1">
        <v>9</v>
      </c>
      <c r="E45" t="s">
        <v>185</v>
      </c>
      <c r="F45" s="1" t="s">
        <v>15</v>
      </c>
      <c r="G45" s="1" t="s">
        <v>27</v>
      </c>
      <c r="H45" s="1">
        <v>42</v>
      </c>
      <c r="I45" s="1">
        <v>29.3</v>
      </c>
      <c r="J45" s="25">
        <f t="shared" si="2"/>
        <v>5.5555555555555554</v>
      </c>
      <c r="K45" s="24">
        <f t="shared" si="3"/>
        <v>992.21131053166266</v>
      </c>
      <c r="L45" s="1">
        <f t="shared" si="18"/>
        <v>0</v>
      </c>
      <c r="M45" s="1">
        <f t="shared" si="15"/>
        <v>0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1">
        <f t="shared" si="8"/>
        <v>0</v>
      </c>
      <c r="V45" s="1">
        <f t="shared" si="9"/>
        <v>0</v>
      </c>
      <c r="W45" s="1">
        <f t="shared" si="10"/>
        <v>1</v>
      </c>
      <c r="X45" s="1">
        <f t="shared" si="11"/>
        <v>0</v>
      </c>
    </row>
    <row r="46" spans="3:24">
      <c r="D46" s="1">
        <v>2</v>
      </c>
      <c r="E46" t="s">
        <v>186</v>
      </c>
      <c r="F46" s="1" t="s">
        <v>12</v>
      </c>
      <c r="G46" s="1" t="s">
        <v>27</v>
      </c>
      <c r="H46" s="1">
        <v>44</v>
      </c>
      <c r="I46" s="1">
        <v>29.4</v>
      </c>
      <c r="J46" s="25">
        <f t="shared" si="2"/>
        <v>6.6666666666666661</v>
      </c>
      <c r="K46" s="24">
        <f t="shared" si="3"/>
        <v>995.59769725702665</v>
      </c>
      <c r="L46" s="1">
        <f t="shared" si="18"/>
        <v>1</v>
      </c>
      <c r="M46" s="1">
        <f t="shared" si="15"/>
        <v>0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1">
        <f t="shared" si="8"/>
        <v>0</v>
      </c>
      <c r="V46" s="1">
        <f t="shared" si="9"/>
        <v>0</v>
      </c>
      <c r="W46" s="1">
        <f t="shared" si="10"/>
        <v>1</v>
      </c>
      <c r="X46" s="1">
        <f t="shared" si="11"/>
        <v>0</v>
      </c>
    </row>
    <row r="47" spans="3:24" s="33" customFormat="1">
      <c r="C47" s="32"/>
      <c r="D47" s="32">
        <v>11</v>
      </c>
      <c r="E47" s="33" t="s">
        <v>187</v>
      </c>
      <c r="F47" s="32" t="s">
        <v>15</v>
      </c>
      <c r="G47" s="32"/>
      <c r="H47" s="32">
        <v>37</v>
      </c>
      <c r="I47" s="32">
        <v>29.6</v>
      </c>
      <c r="J47" s="34">
        <f t="shared" si="2"/>
        <v>2.7777777777777777</v>
      </c>
      <c r="K47" s="35">
        <f t="shared" si="3"/>
        <v>1002.3704707077549</v>
      </c>
      <c r="L47" s="32">
        <f t="shared" si="18"/>
        <v>0</v>
      </c>
      <c r="M47" s="32">
        <f t="shared" si="15"/>
        <v>0</v>
      </c>
      <c r="N47" s="36">
        <v>1</v>
      </c>
      <c r="O47" s="36"/>
      <c r="P47" s="36"/>
      <c r="Q47" s="32">
        <f t="shared" si="4"/>
        <v>0</v>
      </c>
      <c r="R47" s="32">
        <f t="shared" si="5"/>
        <v>0</v>
      </c>
      <c r="S47" s="32">
        <f t="shared" si="6"/>
        <v>0</v>
      </c>
      <c r="T47" s="32">
        <f t="shared" si="7"/>
        <v>0</v>
      </c>
      <c r="U47" s="32">
        <f t="shared" si="8"/>
        <v>0</v>
      </c>
      <c r="V47" s="32">
        <f t="shared" si="9"/>
        <v>0</v>
      </c>
      <c r="W47" s="32">
        <f t="shared" si="10"/>
        <v>0</v>
      </c>
      <c r="X47" s="32">
        <f t="shared" si="11"/>
        <v>0</v>
      </c>
    </row>
    <row r="48" spans="3:24">
      <c r="C48" s="1">
        <v>14</v>
      </c>
      <c r="D48" s="1">
        <v>9</v>
      </c>
      <c r="E48" t="s">
        <v>29</v>
      </c>
      <c r="F48" s="1" t="s">
        <v>15</v>
      </c>
      <c r="G48" s="1" t="s">
        <v>56</v>
      </c>
      <c r="H48" s="1">
        <v>38</v>
      </c>
      <c r="I48" s="1">
        <v>29.6</v>
      </c>
      <c r="J48" s="25">
        <f t="shared" si="2"/>
        <v>3.333333333333333</v>
      </c>
      <c r="K48" s="24">
        <f t="shared" si="3"/>
        <v>1002.3704707077549</v>
      </c>
      <c r="L48" s="1">
        <f t="shared" si="18"/>
        <v>0</v>
      </c>
      <c r="M48" s="1">
        <f t="shared" si="15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1</v>
      </c>
      <c r="U48" s="1">
        <f t="shared" si="8"/>
        <v>0</v>
      </c>
      <c r="V48" s="1">
        <f t="shared" si="9"/>
        <v>0</v>
      </c>
      <c r="W48" s="1">
        <f t="shared" si="10"/>
        <v>0</v>
      </c>
      <c r="X48" s="1">
        <f t="shared" si="11"/>
        <v>0</v>
      </c>
    </row>
    <row r="49" spans="3:24">
      <c r="D49" s="1">
        <v>2</v>
      </c>
      <c r="E49" t="s">
        <v>188</v>
      </c>
      <c r="F49" s="1" t="s">
        <v>12</v>
      </c>
      <c r="G49" s="1" t="s">
        <v>56</v>
      </c>
      <c r="H49" s="1">
        <v>37</v>
      </c>
      <c r="I49" s="1">
        <v>29.4</v>
      </c>
      <c r="J49" s="25">
        <f t="shared" si="2"/>
        <v>2.7777777777777777</v>
      </c>
      <c r="K49" s="24">
        <f t="shared" si="3"/>
        <v>995.59769725702665</v>
      </c>
      <c r="L49" s="1">
        <f t="shared" si="18"/>
        <v>1</v>
      </c>
      <c r="M49" s="1">
        <f t="shared" si="15"/>
        <v>0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1</v>
      </c>
      <c r="U49" s="1">
        <f t="shared" si="8"/>
        <v>0</v>
      </c>
      <c r="V49" s="1">
        <f t="shared" si="9"/>
        <v>0</v>
      </c>
      <c r="W49" s="1">
        <f t="shared" si="10"/>
        <v>0</v>
      </c>
      <c r="X49" s="1">
        <f t="shared" si="11"/>
        <v>0</v>
      </c>
    </row>
    <row r="50" spans="3:24" s="33" customFormat="1">
      <c r="C50" s="32"/>
      <c r="D50" s="32">
        <v>11</v>
      </c>
      <c r="E50" s="33" t="s">
        <v>107</v>
      </c>
      <c r="F50" s="32" t="s">
        <v>15</v>
      </c>
      <c r="G50" s="32"/>
      <c r="H50" s="32">
        <v>43</v>
      </c>
      <c r="I50" s="32">
        <v>29.1</v>
      </c>
      <c r="J50" s="34">
        <f t="shared" si="2"/>
        <v>6.1111111111111107</v>
      </c>
      <c r="K50" s="35">
        <f t="shared" si="3"/>
        <v>985.43853708093468</v>
      </c>
      <c r="L50" s="32">
        <f t="shared" si="18"/>
        <v>0</v>
      </c>
      <c r="M50" s="32">
        <f t="shared" si="15"/>
        <v>0</v>
      </c>
      <c r="N50" s="36">
        <v>1</v>
      </c>
      <c r="O50" s="36"/>
      <c r="P50" s="36"/>
      <c r="Q50" s="32">
        <f t="shared" si="4"/>
        <v>0</v>
      </c>
      <c r="R50" s="32">
        <f t="shared" si="5"/>
        <v>0</v>
      </c>
      <c r="S50" s="32">
        <f t="shared" si="6"/>
        <v>0</v>
      </c>
      <c r="T50" s="32">
        <f t="shared" si="7"/>
        <v>0</v>
      </c>
      <c r="U50" s="32">
        <f t="shared" si="8"/>
        <v>0</v>
      </c>
      <c r="V50" s="32">
        <f t="shared" si="9"/>
        <v>0</v>
      </c>
      <c r="W50" s="32">
        <f t="shared" si="10"/>
        <v>0</v>
      </c>
      <c r="X50" s="32">
        <f t="shared" si="11"/>
        <v>0</v>
      </c>
    </row>
    <row r="51" spans="3:24">
      <c r="C51" s="1">
        <v>15</v>
      </c>
      <c r="D51" s="1">
        <v>9</v>
      </c>
      <c r="E51" t="s">
        <v>189</v>
      </c>
      <c r="F51" s="1" t="s">
        <v>12</v>
      </c>
      <c r="G51" s="1" t="s">
        <v>27</v>
      </c>
      <c r="H51" s="1">
        <v>44</v>
      </c>
      <c r="I51" s="1">
        <v>28.85</v>
      </c>
      <c r="J51" s="25">
        <f t="shared" si="2"/>
        <v>6.6666666666666661</v>
      </c>
      <c r="K51" s="24">
        <f t="shared" si="3"/>
        <v>976.97257026752459</v>
      </c>
      <c r="L51" s="1">
        <f t="shared" si="18"/>
        <v>1</v>
      </c>
      <c r="M51" s="1">
        <f t="shared" si="15"/>
        <v>0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0</v>
      </c>
      <c r="U51" s="1">
        <f t="shared" si="8"/>
        <v>0</v>
      </c>
      <c r="V51" s="1">
        <f t="shared" si="9"/>
        <v>0</v>
      </c>
      <c r="W51" s="1">
        <f t="shared" si="10"/>
        <v>1</v>
      </c>
      <c r="X51" s="1">
        <f t="shared" si="11"/>
        <v>0</v>
      </c>
    </row>
    <row r="52" spans="3:24">
      <c r="D52" s="1">
        <v>2</v>
      </c>
      <c r="E52" t="s">
        <v>186</v>
      </c>
      <c r="F52" s="1" t="s">
        <v>12</v>
      </c>
      <c r="G52" s="1" t="s">
        <v>27</v>
      </c>
      <c r="H52" s="1">
        <v>37</v>
      </c>
      <c r="I52" s="1">
        <v>29.05</v>
      </c>
      <c r="J52" s="25">
        <f t="shared" si="2"/>
        <v>2.7777777777777777</v>
      </c>
      <c r="K52" s="24">
        <f t="shared" si="3"/>
        <v>983.74534371825257</v>
      </c>
      <c r="L52" s="1">
        <f t="shared" si="18"/>
        <v>1</v>
      </c>
      <c r="M52" s="1">
        <f t="shared" si="15"/>
        <v>0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0</v>
      </c>
      <c r="U52" s="1">
        <f t="shared" si="8"/>
        <v>0</v>
      </c>
      <c r="V52" s="1">
        <f t="shared" si="9"/>
        <v>0</v>
      </c>
      <c r="W52" s="1">
        <f t="shared" si="10"/>
        <v>1</v>
      </c>
      <c r="X52" s="1">
        <f t="shared" si="11"/>
        <v>0</v>
      </c>
    </row>
    <row r="53" spans="3:24" s="33" customFormat="1">
      <c r="C53" s="32"/>
      <c r="D53" s="32">
        <v>11</v>
      </c>
      <c r="E53" s="33" t="s">
        <v>32</v>
      </c>
      <c r="F53" s="32" t="s">
        <v>15</v>
      </c>
      <c r="G53" s="32" t="s">
        <v>27</v>
      </c>
      <c r="H53" s="32">
        <v>35</v>
      </c>
      <c r="I53" s="32">
        <v>29.5</v>
      </c>
      <c r="J53" s="34">
        <f t="shared" si="2"/>
        <v>1.6666666666666665</v>
      </c>
      <c r="K53" s="35">
        <f t="shared" si="3"/>
        <v>998.98408398239076</v>
      </c>
      <c r="L53" s="32">
        <f t="shared" si="18"/>
        <v>0</v>
      </c>
      <c r="M53" s="32">
        <f t="shared" si="15"/>
        <v>0</v>
      </c>
      <c r="N53" s="36">
        <v>1</v>
      </c>
      <c r="O53" s="36"/>
      <c r="P53" s="36"/>
      <c r="Q53" s="32">
        <f t="shared" si="4"/>
        <v>0</v>
      </c>
      <c r="R53" s="32">
        <f t="shared" si="5"/>
        <v>0</v>
      </c>
      <c r="S53" s="32">
        <f t="shared" si="6"/>
        <v>0</v>
      </c>
      <c r="T53" s="32">
        <f t="shared" si="7"/>
        <v>0</v>
      </c>
      <c r="U53" s="32">
        <f t="shared" si="8"/>
        <v>0</v>
      </c>
      <c r="V53" s="32">
        <f t="shared" si="9"/>
        <v>0</v>
      </c>
      <c r="W53" s="32">
        <f t="shared" si="10"/>
        <v>1</v>
      </c>
      <c r="X53" s="32">
        <f t="shared" si="11"/>
        <v>0</v>
      </c>
    </row>
    <row r="54" spans="3:24">
      <c r="C54" s="1">
        <v>16</v>
      </c>
      <c r="D54" s="1">
        <v>9</v>
      </c>
      <c r="E54" t="s">
        <v>190</v>
      </c>
      <c r="F54" s="1" t="s">
        <v>15</v>
      </c>
      <c r="G54" s="1" t="s">
        <v>27</v>
      </c>
      <c r="H54" s="1">
        <v>37</v>
      </c>
      <c r="I54" s="1">
        <v>29.5</v>
      </c>
      <c r="J54" s="25">
        <f t="shared" si="2"/>
        <v>2.7777777777777777</v>
      </c>
      <c r="K54" s="24">
        <f t="shared" si="3"/>
        <v>998.98408398239076</v>
      </c>
      <c r="L54" s="1">
        <f t="shared" si="18"/>
        <v>0</v>
      </c>
      <c r="M54" s="1">
        <f t="shared" si="15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0</v>
      </c>
      <c r="W54" s="1">
        <f t="shared" si="10"/>
        <v>1</v>
      </c>
      <c r="X54" s="1">
        <f t="shared" si="11"/>
        <v>0</v>
      </c>
    </row>
    <row r="55" spans="3:24">
      <c r="D55" s="1">
        <v>2</v>
      </c>
      <c r="E55" t="s">
        <v>67</v>
      </c>
      <c r="F55" s="1" t="s">
        <v>15</v>
      </c>
      <c r="G55" s="1" t="s">
        <v>27</v>
      </c>
      <c r="H55" s="1">
        <v>43</v>
      </c>
      <c r="I55" s="1">
        <v>29.5</v>
      </c>
      <c r="J55" s="25">
        <f t="shared" si="2"/>
        <v>6.1111111111111107</v>
      </c>
      <c r="K55" s="24">
        <f t="shared" si="3"/>
        <v>998.98408398239076</v>
      </c>
      <c r="L55" s="1">
        <f t="shared" si="18"/>
        <v>0</v>
      </c>
      <c r="M55" s="1">
        <f t="shared" si="15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0</v>
      </c>
      <c r="W55" s="1">
        <f t="shared" si="10"/>
        <v>1</v>
      </c>
      <c r="X55" s="1">
        <f t="shared" si="11"/>
        <v>0</v>
      </c>
    </row>
    <row r="56" spans="3:24" s="33" customFormat="1">
      <c r="C56" s="32"/>
      <c r="D56" s="32">
        <v>11</v>
      </c>
      <c r="E56" s="33" t="s">
        <v>32</v>
      </c>
      <c r="F56" s="32" t="s">
        <v>15</v>
      </c>
      <c r="G56" s="32"/>
      <c r="H56" s="32">
        <v>33.5</v>
      </c>
      <c r="I56" s="32">
        <v>29.5</v>
      </c>
      <c r="J56" s="34">
        <f t="shared" si="2"/>
        <v>0.83333333333333326</v>
      </c>
      <c r="K56" s="35">
        <f t="shared" si="3"/>
        <v>998.98408398239076</v>
      </c>
      <c r="L56" s="32">
        <f t="shared" si="18"/>
        <v>0</v>
      </c>
      <c r="M56" s="32">
        <f t="shared" si="15"/>
        <v>0</v>
      </c>
      <c r="N56" s="36"/>
      <c r="O56" s="36"/>
      <c r="P56" s="36"/>
      <c r="Q56" s="32">
        <f t="shared" si="4"/>
        <v>0</v>
      </c>
      <c r="R56" s="32">
        <f t="shared" si="5"/>
        <v>0</v>
      </c>
      <c r="S56" s="32">
        <f t="shared" si="6"/>
        <v>0</v>
      </c>
      <c r="T56" s="32">
        <f t="shared" si="7"/>
        <v>0</v>
      </c>
      <c r="U56" s="32">
        <f t="shared" si="8"/>
        <v>0</v>
      </c>
      <c r="V56" s="32">
        <f t="shared" si="9"/>
        <v>0</v>
      </c>
      <c r="W56" s="32">
        <f t="shared" si="10"/>
        <v>0</v>
      </c>
      <c r="X56" s="32">
        <f t="shared" si="11"/>
        <v>0</v>
      </c>
    </row>
    <row r="57" spans="3:24">
      <c r="C57" s="1">
        <v>17</v>
      </c>
      <c r="D57" s="1">
        <v>9</v>
      </c>
      <c r="E57" t="s">
        <v>191</v>
      </c>
      <c r="F57" s="1" t="s">
        <v>15</v>
      </c>
      <c r="G57" s="1" t="s">
        <v>24</v>
      </c>
      <c r="H57" s="1">
        <v>35</v>
      </c>
      <c r="I57" s="1">
        <v>29.5</v>
      </c>
      <c r="J57" s="25">
        <f t="shared" si="2"/>
        <v>1.6666666666666665</v>
      </c>
      <c r="K57" s="24">
        <f t="shared" si="3"/>
        <v>998.98408398239076</v>
      </c>
      <c r="L57" s="1">
        <f t="shared" si="18"/>
        <v>0</v>
      </c>
      <c r="M57" s="1">
        <f t="shared" si="15"/>
        <v>0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0</v>
      </c>
      <c r="W57" s="1">
        <f t="shared" si="10"/>
        <v>0</v>
      </c>
      <c r="X57" s="1">
        <f t="shared" si="11"/>
        <v>1</v>
      </c>
    </row>
    <row r="58" spans="3:24">
      <c r="D58" s="1">
        <v>2</v>
      </c>
      <c r="E58" t="s">
        <v>88</v>
      </c>
      <c r="F58" s="1" t="s">
        <v>12</v>
      </c>
      <c r="G58" s="1" t="s">
        <v>16</v>
      </c>
      <c r="H58" s="1">
        <v>41</v>
      </c>
      <c r="I58" s="1">
        <v>29.5</v>
      </c>
      <c r="J58" s="25">
        <f t="shared" si="2"/>
        <v>5</v>
      </c>
      <c r="K58" s="24">
        <f t="shared" si="3"/>
        <v>998.98408398239076</v>
      </c>
      <c r="L58" s="1">
        <f t="shared" si="18"/>
        <v>1</v>
      </c>
      <c r="M58" s="1">
        <f t="shared" si="15"/>
        <v>0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0</v>
      </c>
      <c r="U58" s="1">
        <f t="shared" si="8"/>
        <v>0</v>
      </c>
      <c r="V58" s="1">
        <f t="shared" si="9"/>
        <v>1</v>
      </c>
      <c r="W58" s="1">
        <f t="shared" si="10"/>
        <v>0</v>
      </c>
      <c r="X58" s="1">
        <f t="shared" si="11"/>
        <v>0</v>
      </c>
    </row>
    <row r="59" spans="3:24" s="33" customFormat="1">
      <c r="C59" s="32"/>
      <c r="D59" s="32">
        <v>11</v>
      </c>
      <c r="E59" s="33" t="s">
        <v>192</v>
      </c>
      <c r="F59" s="32" t="s">
        <v>15</v>
      </c>
      <c r="G59" s="32"/>
      <c r="H59" s="32">
        <v>35</v>
      </c>
      <c r="I59" s="32">
        <v>29.45</v>
      </c>
      <c r="J59" s="34">
        <f t="shared" si="2"/>
        <v>1.6666666666666665</v>
      </c>
      <c r="K59" s="35">
        <f t="shared" si="3"/>
        <v>997.29089061970876</v>
      </c>
      <c r="L59" s="32">
        <f t="shared" si="18"/>
        <v>0</v>
      </c>
      <c r="M59" s="32">
        <f t="shared" si="15"/>
        <v>0</v>
      </c>
      <c r="N59" s="36">
        <v>1</v>
      </c>
      <c r="O59" s="36"/>
      <c r="P59" s="36"/>
      <c r="Q59" s="32">
        <f t="shared" si="4"/>
        <v>0</v>
      </c>
      <c r="R59" s="32">
        <f t="shared" si="5"/>
        <v>0</v>
      </c>
      <c r="S59" s="32">
        <f t="shared" si="6"/>
        <v>0</v>
      </c>
      <c r="T59" s="32">
        <f t="shared" si="7"/>
        <v>0</v>
      </c>
      <c r="U59" s="32">
        <f t="shared" si="8"/>
        <v>0</v>
      </c>
      <c r="V59" s="32">
        <f t="shared" si="9"/>
        <v>0</v>
      </c>
      <c r="W59" s="32">
        <f t="shared" si="10"/>
        <v>0</v>
      </c>
      <c r="X59" s="32">
        <f t="shared" si="11"/>
        <v>0</v>
      </c>
    </row>
    <row r="60" spans="3:24">
      <c r="C60" s="1">
        <v>18</v>
      </c>
      <c r="D60" s="1">
        <v>9</v>
      </c>
      <c r="E60" s="4" t="s">
        <v>655</v>
      </c>
      <c r="F60" s="1" t="s">
        <v>15</v>
      </c>
      <c r="G60" s="1" t="s">
        <v>16</v>
      </c>
      <c r="H60" s="1">
        <v>42</v>
      </c>
      <c r="I60" s="1">
        <v>29.1</v>
      </c>
      <c r="J60" s="25">
        <f t="shared" si="2"/>
        <v>5.5555555555555554</v>
      </c>
      <c r="K60" s="24">
        <f t="shared" si="3"/>
        <v>985.43853708093468</v>
      </c>
      <c r="L60" s="5">
        <v>1</v>
      </c>
      <c r="M60" s="1">
        <f t="shared" si="15"/>
        <v>0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0</v>
      </c>
      <c r="U60" s="1">
        <f t="shared" si="8"/>
        <v>0</v>
      </c>
      <c r="V60" s="1">
        <f t="shared" si="9"/>
        <v>1</v>
      </c>
      <c r="W60" s="1">
        <f t="shared" si="10"/>
        <v>0</v>
      </c>
      <c r="X60" s="1">
        <f t="shared" si="11"/>
        <v>0</v>
      </c>
    </row>
    <row r="61" spans="3:24">
      <c r="D61" s="1">
        <v>2</v>
      </c>
      <c r="E61" s="4" t="s">
        <v>193</v>
      </c>
      <c r="F61" s="1" t="s">
        <v>15</v>
      </c>
      <c r="G61" s="1" t="s">
        <v>27</v>
      </c>
      <c r="H61" s="1">
        <v>42</v>
      </c>
      <c r="I61" s="1">
        <v>29.05</v>
      </c>
      <c r="J61" s="25">
        <f t="shared" si="2"/>
        <v>5.5555555555555554</v>
      </c>
      <c r="K61" s="24">
        <f t="shared" si="3"/>
        <v>983.74534371825257</v>
      </c>
      <c r="L61" s="5">
        <v>1</v>
      </c>
      <c r="M61" s="1">
        <f t="shared" si="15"/>
        <v>0</v>
      </c>
      <c r="Q61" s="1">
        <f t="shared" si="4"/>
        <v>0</v>
      </c>
      <c r="R61" s="1">
        <f t="shared" si="5"/>
        <v>0</v>
      </c>
      <c r="S61" s="1">
        <f t="shared" si="6"/>
        <v>0</v>
      </c>
      <c r="T61" s="1">
        <f t="shared" si="7"/>
        <v>0</v>
      </c>
      <c r="U61" s="1">
        <f t="shared" si="8"/>
        <v>0</v>
      </c>
      <c r="V61" s="1">
        <f t="shared" si="9"/>
        <v>0</v>
      </c>
      <c r="W61" s="1">
        <f t="shared" si="10"/>
        <v>1</v>
      </c>
      <c r="X61" s="1">
        <f t="shared" si="11"/>
        <v>0</v>
      </c>
    </row>
    <row r="62" spans="3:24" s="33" customFormat="1">
      <c r="C62" s="32"/>
      <c r="D62" s="32">
        <v>11</v>
      </c>
      <c r="E62" s="37" t="s">
        <v>194</v>
      </c>
      <c r="F62" s="32" t="s">
        <v>15</v>
      </c>
      <c r="G62" s="32"/>
      <c r="H62" s="32">
        <v>38</v>
      </c>
      <c r="I62" s="32">
        <v>29</v>
      </c>
      <c r="J62" s="34">
        <f t="shared" si="2"/>
        <v>3.333333333333333</v>
      </c>
      <c r="K62" s="35">
        <f t="shared" si="3"/>
        <v>982.05215035557057</v>
      </c>
      <c r="L62" s="36">
        <v>1</v>
      </c>
      <c r="M62" s="32">
        <f t="shared" si="15"/>
        <v>0</v>
      </c>
      <c r="N62" s="36">
        <v>1</v>
      </c>
      <c r="O62" s="36"/>
      <c r="P62" s="36"/>
      <c r="Q62" s="32">
        <f t="shared" si="4"/>
        <v>0</v>
      </c>
      <c r="R62" s="32">
        <f t="shared" si="5"/>
        <v>0</v>
      </c>
      <c r="S62" s="32">
        <f t="shared" si="6"/>
        <v>0</v>
      </c>
      <c r="T62" s="32">
        <f t="shared" si="7"/>
        <v>0</v>
      </c>
      <c r="U62" s="32">
        <f t="shared" si="8"/>
        <v>0</v>
      </c>
      <c r="V62" s="32">
        <f t="shared" si="9"/>
        <v>0</v>
      </c>
      <c r="W62" s="32">
        <f t="shared" si="10"/>
        <v>0</v>
      </c>
      <c r="X62" s="32">
        <f t="shared" si="11"/>
        <v>0</v>
      </c>
    </row>
    <row r="63" spans="3:24">
      <c r="C63" s="1">
        <v>19</v>
      </c>
      <c r="D63" s="1">
        <v>9</v>
      </c>
      <c r="E63" t="s">
        <v>195</v>
      </c>
      <c r="F63" s="1" t="s">
        <v>15</v>
      </c>
      <c r="G63" s="1" t="s">
        <v>27</v>
      </c>
      <c r="H63" s="1">
        <v>42</v>
      </c>
      <c r="I63" s="1">
        <v>29.2</v>
      </c>
      <c r="J63" s="25">
        <f t="shared" si="2"/>
        <v>5.5555555555555554</v>
      </c>
      <c r="K63" s="24">
        <f t="shared" si="3"/>
        <v>988.82492380629867</v>
      </c>
      <c r="L63" s="1">
        <f>IF(F63 ="rain", 1,0)</f>
        <v>0</v>
      </c>
      <c r="M63" s="1">
        <f t="shared" si="15"/>
        <v>0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0</v>
      </c>
      <c r="W63" s="1">
        <f t="shared" si="10"/>
        <v>1</v>
      </c>
      <c r="X63" s="1">
        <f t="shared" si="11"/>
        <v>0</v>
      </c>
    </row>
    <row r="64" spans="3:24">
      <c r="D64" s="1">
        <v>2</v>
      </c>
      <c r="E64" s="4" t="s">
        <v>33</v>
      </c>
      <c r="F64" s="1" t="s">
        <v>15</v>
      </c>
      <c r="G64" s="1" t="s">
        <v>24</v>
      </c>
      <c r="H64" s="1">
        <v>43</v>
      </c>
      <c r="I64" s="1">
        <v>29.4</v>
      </c>
      <c r="J64" s="25">
        <f t="shared" si="2"/>
        <v>6.1111111111111107</v>
      </c>
      <c r="K64" s="24">
        <f t="shared" si="3"/>
        <v>995.59769725702665</v>
      </c>
      <c r="L64" s="5">
        <v>1</v>
      </c>
      <c r="M64" s="1">
        <f t="shared" si="15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0</v>
      </c>
      <c r="W64" s="1">
        <f t="shared" si="10"/>
        <v>0</v>
      </c>
      <c r="X64" s="1">
        <f t="shared" si="11"/>
        <v>1</v>
      </c>
    </row>
    <row r="65" spans="3:24" s="33" customFormat="1">
      <c r="C65" s="32"/>
      <c r="D65" s="32">
        <v>11</v>
      </c>
      <c r="E65" s="39" t="s">
        <v>68</v>
      </c>
      <c r="F65" s="32" t="s">
        <v>15</v>
      </c>
      <c r="G65" s="32"/>
      <c r="H65" s="32">
        <v>36</v>
      </c>
      <c r="I65" s="32">
        <v>29.7</v>
      </c>
      <c r="J65" s="34">
        <f t="shared" si="2"/>
        <v>2.2222222222222223</v>
      </c>
      <c r="K65" s="35">
        <f t="shared" si="3"/>
        <v>1005.7568574331189</v>
      </c>
      <c r="L65" s="32">
        <f t="shared" ref="L65:L101" si="19">IF(F65 ="rain", 1,0)</f>
        <v>0</v>
      </c>
      <c r="M65" s="32">
        <f t="shared" si="15"/>
        <v>0</v>
      </c>
      <c r="N65" s="36">
        <v>1</v>
      </c>
      <c r="O65" s="36"/>
      <c r="P65" s="36"/>
      <c r="Q65" s="32">
        <f t="shared" si="4"/>
        <v>0</v>
      </c>
      <c r="R65" s="32">
        <f t="shared" si="5"/>
        <v>0</v>
      </c>
      <c r="S65" s="32">
        <f t="shared" si="6"/>
        <v>0</v>
      </c>
      <c r="T65" s="32">
        <f t="shared" si="7"/>
        <v>0</v>
      </c>
      <c r="U65" s="32">
        <f t="shared" si="8"/>
        <v>0</v>
      </c>
      <c r="V65" s="32">
        <f t="shared" si="9"/>
        <v>0</v>
      </c>
      <c r="W65" s="32">
        <f t="shared" si="10"/>
        <v>0</v>
      </c>
      <c r="X65" s="32">
        <f t="shared" si="11"/>
        <v>0</v>
      </c>
    </row>
    <row r="66" spans="3:24">
      <c r="C66" s="1">
        <v>20</v>
      </c>
      <c r="D66" s="1">
        <v>9</v>
      </c>
      <c r="E66" s="10" t="s">
        <v>137</v>
      </c>
      <c r="F66" s="1" t="s">
        <v>15</v>
      </c>
      <c r="G66" s="1" t="s">
        <v>27</v>
      </c>
      <c r="H66" s="1">
        <v>38</v>
      </c>
      <c r="I66" s="1">
        <v>29.85</v>
      </c>
      <c r="J66" s="25">
        <f t="shared" si="2"/>
        <v>3.333333333333333</v>
      </c>
      <c r="K66" s="24">
        <f t="shared" si="3"/>
        <v>1010.836437521165</v>
      </c>
      <c r="L66" s="1">
        <f t="shared" si="19"/>
        <v>0</v>
      </c>
      <c r="M66" s="1">
        <f t="shared" si="15"/>
        <v>0</v>
      </c>
      <c r="Q66" s="1">
        <f t="shared" si="4"/>
        <v>0</v>
      </c>
      <c r="R66" s="1">
        <f t="shared" si="5"/>
        <v>0</v>
      </c>
      <c r="S66" s="1">
        <f t="shared" si="6"/>
        <v>0</v>
      </c>
      <c r="T66" s="1">
        <f t="shared" si="7"/>
        <v>0</v>
      </c>
      <c r="U66" s="1">
        <f t="shared" si="8"/>
        <v>0</v>
      </c>
      <c r="V66" s="1">
        <f t="shared" si="9"/>
        <v>0</v>
      </c>
      <c r="W66" s="1">
        <f t="shared" si="10"/>
        <v>1</v>
      </c>
      <c r="X66" s="1">
        <f t="shared" si="11"/>
        <v>0</v>
      </c>
    </row>
    <row r="67" spans="3:24">
      <c r="D67" s="1">
        <v>2</v>
      </c>
      <c r="E67" t="s">
        <v>105</v>
      </c>
      <c r="F67" s="1" t="s">
        <v>15</v>
      </c>
      <c r="H67" s="1">
        <v>44</v>
      </c>
      <c r="I67" s="1">
        <v>29.8</v>
      </c>
      <c r="J67" s="25">
        <f t="shared" si="2"/>
        <v>6.6666666666666661</v>
      </c>
      <c r="K67" s="24">
        <f t="shared" si="3"/>
        <v>1009.1432441584828</v>
      </c>
      <c r="L67" s="1">
        <f t="shared" si="19"/>
        <v>0</v>
      </c>
      <c r="M67" s="1">
        <f t="shared" ref="M67:M101" si="20">IF(F67 ="snow", 1,0)</f>
        <v>0</v>
      </c>
      <c r="Q67" s="1">
        <f t="shared" si="4"/>
        <v>0</v>
      </c>
      <c r="R67" s="1">
        <f t="shared" si="5"/>
        <v>0</v>
      </c>
      <c r="S67" s="1">
        <f t="shared" si="6"/>
        <v>0</v>
      </c>
      <c r="T67" s="1">
        <f t="shared" si="7"/>
        <v>0</v>
      </c>
      <c r="U67" s="1">
        <f t="shared" si="8"/>
        <v>0</v>
      </c>
      <c r="V67" s="1">
        <f t="shared" si="9"/>
        <v>0</v>
      </c>
      <c r="W67" s="1">
        <f t="shared" si="10"/>
        <v>0</v>
      </c>
      <c r="X67" s="1">
        <f t="shared" si="11"/>
        <v>0</v>
      </c>
    </row>
    <row r="68" spans="3:24" s="33" customFormat="1">
      <c r="C68" s="32"/>
      <c r="D68" s="38">
        <v>12</v>
      </c>
      <c r="E68" s="33" t="s">
        <v>68</v>
      </c>
      <c r="F68" s="32" t="s">
        <v>15</v>
      </c>
      <c r="G68" s="32"/>
      <c r="H68" s="32">
        <v>35</v>
      </c>
      <c r="I68" s="32">
        <v>29.8</v>
      </c>
      <c r="J68" s="34">
        <f t="shared" si="2"/>
        <v>1.6666666666666665</v>
      </c>
      <c r="K68" s="35">
        <f t="shared" si="3"/>
        <v>1009.1432441584828</v>
      </c>
      <c r="L68" s="32">
        <f t="shared" si="19"/>
        <v>0</v>
      </c>
      <c r="M68" s="32">
        <f t="shared" si="20"/>
        <v>0</v>
      </c>
      <c r="N68" s="36"/>
      <c r="O68" s="36"/>
      <c r="P68" s="36"/>
      <c r="Q68" s="32">
        <f t="shared" si="4"/>
        <v>0</v>
      </c>
      <c r="R68" s="32">
        <f t="shared" si="5"/>
        <v>0</v>
      </c>
      <c r="S68" s="32">
        <f t="shared" si="6"/>
        <v>0</v>
      </c>
      <c r="T68" s="32">
        <f t="shared" si="7"/>
        <v>0</v>
      </c>
      <c r="U68" s="32">
        <f t="shared" si="8"/>
        <v>0</v>
      </c>
      <c r="V68" s="32">
        <f t="shared" si="9"/>
        <v>0</v>
      </c>
      <c r="W68" s="32">
        <f t="shared" si="10"/>
        <v>0</v>
      </c>
      <c r="X68" s="32">
        <f t="shared" si="11"/>
        <v>0</v>
      </c>
    </row>
    <row r="69" spans="3:24">
      <c r="C69" s="1">
        <v>21</v>
      </c>
      <c r="D69" s="1">
        <v>9</v>
      </c>
      <c r="E69" t="s">
        <v>196</v>
      </c>
      <c r="F69" s="1" t="s">
        <v>13</v>
      </c>
      <c r="G69" s="1" t="s">
        <v>56</v>
      </c>
      <c r="H69" s="1">
        <v>35</v>
      </c>
      <c r="I69" s="1">
        <v>29.75</v>
      </c>
      <c r="J69" s="25">
        <f t="shared" si="2"/>
        <v>1.6666666666666665</v>
      </c>
      <c r="K69" s="24">
        <f t="shared" si="3"/>
        <v>1007.4500507958008</v>
      </c>
      <c r="L69" s="1">
        <f t="shared" si="19"/>
        <v>0</v>
      </c>
      <c r="M69" s="1">
        <f t="shared" si="20"/>
        <v>1</v>
      </c>
      <c r="Q69" s="1">
        <f t="shared" si="4"/>
        <v>0</v>
      </c>
      <c r="R69" s="1">
        <f t="shared" si="5"/>
        <v>0</v>
      </c>
      <c r="S69" s="1">
        <f t="shared" si="6"/>
        <v>0</v>
      </c>
      <c r="T69" s="1">
        <f t="shared" si="7"/>
        <v>1</v>
      </c>
      <c r="U69" s="1">
        <f t="shared" si="8"/>
        <v>0</v>
      </c>
      <c r="V69" s="1">
        <f t="shared" si="9"/>
        <v>0</v>
      </c>
      <c r="W69" s="1">
        <f t="shared" si="10"/>
        <v>0</v>
      </c>
      <c r="X69" s="1">
        <f t="shared" si="11"/>
        <v>0</v>
      </c>
    </row>
    <row r="70" spans="3:24">
      <c r="D70" s="1">
        <v>2</v>
      </c>
      <c r="E70" t="s">
        <v>197</v>
      </c>
      <c r="F70" s="1" t="s">
        <v>12</v>
      </c>
      <c r="G70" s="1" t="s">
        <v>16</v>
      </c>
      <c r="H70" s="1">
        <v>39</v>
      </c>
      <c r="I70" s="1">
        <v>29.5</v>
      </c>
      <c r="J70" s="25">
        <f t="shared" si="2"/>
        <v>3.8888888888888888</v>
      </c>
      <c r="K70" s="24">
        <f t="shared" si="3"/>
        <v>998.98408398239076</v>
      </c>
      <c r="L70" s="1">
        <f t="shared" si="19"/>
        <v>1</v>
      </c>
      <c r="M70" s="1">
        <f t="shared" si="20"/>
        <v>0</v>
      </c>
      <c r="Q70" s="1">
        <f t="shared" si="4"/>
        <v>0</v>
      </c>
      <c r="R70" s="1">
        <f t="shared" si="5"/>
        <v>0</v>
      </c>
      <c r="S70" s="1">
        <f t="shared" si="6"/>
        <v>0</v>
      </c>
      <c r="T70" s="1">
        <f t="shared" si="7"/>
        <v>0</v>
      </c>
      <c r="U70" s="1">
        <f t="shared" si="8"/>
        <v>0</v>
      </c>
      <c r="V70" s="1">
        <f t="shared" si="9"/>
        <v>1</v>
      </c>
      <c r="W70" s="1">
        <f t="shared" si="10"/>
        <v>0</v>
      </c>
      <c r="X70" s="1">
        <f t="shared" si="11"/>
        <v>0</v>
      </c>
    </row>
    <row r="71" spans="3:24" s="33" customFormat="1">
      <c r="C71" s="32"/>
      <c r="D71" s="32">
        <v>11</v>
      </c>
      <c r="E71" s="33" t="s">
        <v>68</v>
      </c>
      <c r="F71" s="32" t="s">
        <v>15</v>
      </c>
      <c r="G71" s="32"/>
      <c r="H71" s="32">
        <v>35</v>
      </c>
      <c r="I71" s="32">
        <v>29.85</v>
      </c>
      <c r="J71" s="34">
        <f t="shared" si="2"/>
        <v>1.6666666666666665</v>
      </c>
      <c r="K71" s="35">
        <f t="shared" si="3"/>
        <v>1010.836437521165</v>
      </c>
      <c r="L71" s="32">
        <f t="shared" si="19"/>
        <v>0</v>
      </c>
      <c r="M71" s="32">
        <f t="shared" si="20"/>
        <v>0</v>
      </c>
      <c r="N71" s="36">
        <v>1</v>
      </c>
      <c r="O71" s="36">
        <v>1</v>
      </c>
      <c r="P71" s="36"/>
      <c r="Q71" s="32">
        <f t="shared" si="4"/>
        <v>0</v>
      </c>
      <c r="R71" s="32">
        <f t="shared" si="5"/>
        <v>0</v>
      </c>
      <c r="S71" s="32">
        <f t="shared" si="6"/>
        <v>0</v>
      </c>
      <c r="T71" s="32">
        <f t="shared" si="7"/>
        <v>0</v>
      </c>
      <c r="U71" s="32">
        <f t="shared" si="8"/>
        <v>0</v>
      </c>
      <c r="V71" s="32">
        <f t="shared" si="9"/>
        <v>0</v>
      </c>
      <c r="W71" s="32">
        <f t="shared" si="10"/>
        <v>0</v>
      </c>
      <c r="X71" s="32">
        <f t="shared" si="11"/>
        <v>0</v>
      </c>
    </row>
    <row r="72" spans="3:24">
      <c r="C72" s="1">
        <v>22</v>
      </c>
      <c r="D72" s="1">
        <v>9</v>
      </c>
      <c r="E72" t="s">
        <v>198</v>
      </c>
      <c r="F72" s="1" t="s">
        <v>15</v>
      </c>
      <c r="G72" s="1" t="s">
        <v>27</v>
      </c>
      <c r="H72" s="1">
        <v>37</v>
      </c>
      <c r="I72" s="1">
        <v>29.9</v>
      </c>
      <c r="J72" s="25">
        <f t="shared" si="2"/>
        <v>2.7777777777777777</v>
      </c>
      <c r="K72" s="24">
        <f t="shared" si="3"/>
        <v>1012.5296308838468</v>
      </c>
      <c r="L72" s="1">
        <f t="shared" si="19"/>
        <v>0</v>
      </c>
      <c r="M72" s="1">
        <f t="shared" si="20"/>
        <v>0</v>
      </c>
      <c r="Q72" s="1">
        <f t="shared" si="4"/>
        <v>0</v>
      </c>
      <c r="R72" s="1">
        <f t="shared" si="5"/>
        <v>0</v>
      </c>
      <c r="S72" s="1">
        <f t="shared" si="6"/>
        <v>0</v>
      </c>
      <c r="T72" s="1">
        <f t="shared" si="7"/>
        <v>0</v>
      </c>
      <c r="U72" s="1">
        <f t="shared" si="8"/>
        <v>0</v>
      </c>
      <c r="V72" s="1">
        <f t="shared" si="9"/>
        <v>0</v>
      </c>
      <c r="W72" s="1">
        <f t="shared" si="10"/>
        <v>1</v>
      </c>
      <c r="X72" s="1">
        <f t="shared" si="11"/>
        <v>0</v>
      </c>
    </row>
    <row r="73" spans="3:24">
      <c r="D73" s="1">
        <v>2</v>
      </c>
      <c r="E73" t="s">
        <v>105</v>
      </c>
      <c r="F73" s="1" t="s">
        <v>15</v>
      </c>
      <c r="H73" s="1">
        <v>47</v>
      </c>
      <c r="I73" s="1">
        <v>29.9</v>
      </c>
      <c r="J73" s="25">
        <f t="shared" si="2"/>
        <v>8.3333333333333339</v>
      </c>
      <c r="K73" s="24">
        <f t="shared" si="3"/>
        <v>1012.5296308838468</v>
      </c>
      <c r="L73" s="1">
        <f t="shared" si="19"/>
        <v>0</v>
      </c>
      <c r="M73" s="1">
        <f t="shared" si="20"/>
        <v>0</v>
      </c>
      <c r="Q73" s="1">
        <f t="shared" si="4"/>
        <v>0</v>
      </c>
      <c r="R73" s="1">
        <f t="shared" si="5"/>
        <v>0</v>
      </c>
      <c r="S73" s="1">
        <f t="shared" si="6"/>
        <v>0</v>
      </c>
      <c r="T73" s="1">
        <f t="shared" si="7"/>
        <v>0</v>
      </c>
      <c r="U73" s="1">
        <f t="shared" si="8"/>
        <v>0</v>
      </c>
      <c r="V73" s="1">
        <f t="shared" si="9"/>
        <v>0</v>
      </c>
      <c r="W73" s="1">
        <f t="shared" si="10"/>
        <v>0</v>
      </c>
      <c r="X73" s="1">
        <f t="shared" si="11"/>
        <v>0</v>
      </c>
    </row>
    <row r="74" spans="3:24" s="33" customFormat="1">
      <c r="C74" s="32"/>
      <c r="D74" s="32">
        <v>11</v>
      </c>
      <c r="E74" s="33" t="s">
        <v>199</v>
      </c>
      <c r="F74" s="32" t="s">
        <v>15</v>
      </c>
      <c r="G74" s="32"/>
      <c r="H74" s="32">
        <v>32</v>
      </c>
      <c r="I74" s="32">
        <v>30</v>
      </c>
      <c r="J74" s="34">
        <f t="shared" ref="J74:J95" si="21">(H74-32)/1.8</f>
        <v>0</v>
      </c>
      <c r="K74" s="35">
        <f t="shared" ref="K74:K95" si="22">I74/0.02953</f>
        <v>1015.9160176092109</v>
      </c>
      <c r="L74" s="32">
        <f t="shared" si="19"/>
        <v>0</v>
      </c>
      <c r="M74" s="32">
        <f t="shared" si="20"/>
        <v>0</v>
      </c>
      <c r="N74" s="36"/>
      <c r="O74" s="36"/>
      <c r="P74" s="36"/>
      <c r="Q74" s="32">
        <f t="shared" ref="Q74:Q101" si="23">IF($G74 ="N", 1,0)</f>
        <v>0</v>
      </c>
      <c r="R74" s="32">
        <f t="shared" ref="R74:R101" si="24">IF($G74 ="NE", 1,0)</f>
        <v>0</v>
      </c>
      <c r="S74" s="32">
        <f t="shared" ref="S74:S101" si="25">IF($G74 ="E", 1,0)</f>
        <v>0</v>
      </c>
      <c r="T74" s="32">
        <f t="shared" ref="T74:T101" si="26">IF($G74 ="SE", 1,0)</f>
        <v>0</v>
      </c>
      <c r="U74" s="32">
        <f t="shared" ref="U74:U101" si="27">IF($G74 ="S", 1,0)</f>
        <v>0</v>
      </c>
      <c r="V74" s="32">
        <f t="shared" ref="V74:V101" si="28">IF($G74 ="SW", 1,0)</f>
        <v>0</v>
      </c>
      <c r="W74" s="32">
        <f t="shared" ref="W74:W101" si="29">IF($G74 ="W", 1,0)</f>
        <v>0</v>
      </c>
      <c r="X74" s="32">
        <f t="shared" ref="X74:X101" si="30">IF($G74 ="NW", 1,0)</f>
        <v>0</v>
      </c>
    </row>
    <row r="75" spans="3:24">
      <c r="C75" s="1">
        <v>23</v>
      </c>
      <c r="D75" s="1">
        <v>9</v>
      </c>
      <c r="E75" t="s">
        <v>200</v>
      </c>
      <c r="F75" s="1" t="s">
        <v>15</v>
      </c>
      <c r="J75"/>
      <c r="K75"/>
      <c r="L75" s="1">
        <f t="shared" si="19"/>
        <v>0</v>
      </c>
      <c r="M75" s="1">
        <f t="shared" si="20"/>
        <v>0</v>
      </c>
      <c r="Q75" s="1">
        <f t="shared" si="23"/>
        <v>0</v>
      </c>
      <c r="R75" s="1">
        <f t="shared" si="24"/>
        <v>0</v>
      </c>
      <c r="S75" s="1">
        <f t="shared" si="25"/>
        <v>0</v>
      </c>
      <c r="T75" s="1">
        <f t="shared" si="26"/>
        <v>0</v>
      </c>
      <c r="U75" s="1">
        <f t="shared" si="27"/>
        <v>0</v>
      </c>
      <c r="V75" s="1">
        <f t="shared" si="28"/>
        <v>0</v>
      </c>
      <c r="W75" s="1">
        <f t="shared" si="29"/>
        <v>0</v>
      </c>
      <c r="X75" s="1">
        <f t="shared" si="30"/>
        <v>0</v>
      </c>
    </row>
    <row r="76" spans="3:24">
      <c r="D76" s="1">
        <v>2</v>
      </c>
      <c r="E76" t="s">
        <v>67</v>
      </c>
      <c r="F76" s="1" t="s">
        <v>15</v>
      </c>
      <c r="G76" s="1" t="s">
        <v>72</v>
      </c>
      <c r="H76" s="1">
        <v>46</v>
      </c>
      <c r="I76" s="1">
        <v>30.1</v>
      </c>
      <c r="J76" s="25">
        <f t="shared" si="21"/>
        <v>7.7777777777777777</v>
      </c>
      <c r="K76" s="24">
        <f t="shared" si="22"/>
        <v>1019.302404334575</v>
      </c>
      <c r="L76" s="1">
        <f t="shared" si="19"/>
        <v>0</v>
      </c>
      <c r="M76" s="1">
        <f t="shared" si="20"/>
        <v>0</v>
      </c>
      <c r="Q76" s="1">
        <f t="shared" si="23"/>
        <v>0</v>
      </c>
      <c r="R76" s="1">
        <f t="shared" si="24"/>
        <v>0</v>
      </c>
      <c r="S76" s="1">
        <f t="shared" si="25"/>
        <v>1</v>
      </c>
      <c r="T76" s="1">
        <f t="shared" si="26"/>
        <v>0</v>
      </c>
      <c r="U76" s="1">
        <f t="shared" si="27"/>
        <v>0</v>
      </c>
      <c r="V76" s="1">
        <f t="shared" si="28"/>
        <v>0</v>
      </c>
      <c r="W76" s="1">
        <f t="shared" si="29"/>
        <v>0</v>
      </c>
      <c r="X76" s="1">
        <f t="shared" si="30"/>
        <v>0</v>
      </c>
    </row>
    <row r="77" spans="3:24" s="33" customFormat="1">
      <c r="C77" s="32"/>
      <c r="D77" s="32">
        <v>11</v>
      </c>
      <c r="E77" s="33" t="s">
        <v>199</v>
      </c>
      <c r="F77" s="32" t="s">
        <v>15</v>
      </c>
      <c r="G77" s="32"/>
      <c r="H77" s="32">
        <v>34</v>
      </c>
      <c r="I77" s="32">
        <v>30.1</v>
      </c>
      <c r="J77" s="34">
        <f t="shared" si="21"/>
        <v>1.1111111111111112</v>
      </c>
      <c r="K77" s="35">
        <f t="shared" si="22"/>
        <v>1019.302404334575</v>
      </c>
      <c r="L77" s="32">
        <f t="shared" si="19"/>
        <v>0</v>
      </c>
      <c r="M77" s="32">
        <f t="shared" si="20"/>
        <v>0</v>
      </c>
      <c r="N77" s="36"/>
      <c r="O77" s="36"/>
      <c r="P77" s="36"/>
      <c r="Q77" s="32">
        <f t="shared" si="23"/>
        <v>0</v>
      </c>
      <c r="R77" s="32">
        <f t="shared" si="24"/>
        <v>0</v>
      </c>
      <c r="S77" s="32">
        <f t="shared" si="25"/>
        <v>0</v>
      </c>
      <c r="T77" s="32">
        <f t="shared" si="26"/>
        <v>0</v>
      </c>
      <c r="U77" s="32">
        <f t="shared" si="27"/>
        <v>0</v>
      </c>
      <c r="V77" s="32">
        <f t="shared" si="28"/>
        <v>0</v>
      </c>
      <c r="W77" s="32">
        <f t="shared" si="29"/>
        <v>0</v>
      </c>
      <c r="X77" s="32">
        <f t="shared" si="30"/>
        <v>0</v>
      </c>
    </row>
    <row r="78" spans="3:24">
      <c r="C78" s="1">
        <v>24</v>
      </c>
      <c r="D78" s="1">
        <v>9</v>
      </c>
      <c r="E78" t="s">
        <v>201</v>
      </c>
      <c r="F78" s="1" t="s">
        <v>15</v>
      </c>
      <c r="G78" s="1" t="s">
        <v>56</v>
      </c>
      <c r="H78" s="1">
        <v>39</v>
      </c>
      <c r="I78" s="1">
        <v>30.1</v>
      </c>
      <c r="J78" s="25">
        <f t="shared" si="21"/>
        <v>3.8888888888888888</v>
      </c>
      <c r="K78" s="24">
        <f t="shared" si="22"/>
        <v>1019.302404334575</v>
      </c>
      <c r="L78" s="1">
        <f t="shared" si="19"/>
        <v>0</v>
      </c>
      <c r="M78" s="1">
        <f t="shared" si="20"/>
        <v>0</v>
      </c>
      <c r="Q78" s="1">
        <f t="shared" si="23"/>
        <v>0</v>
      </c>
      <c r="R78" s="1">
        <f t="shared" si="24"/>
        <v>0</v>
      </c>
      <c r="S78" s="1">
        <f t="shared" si="25"/>
        <v>0</v>
      </c>
      <c r="T78" s="1">
        <f t="shared" si="26"/>
        <v>1</v>
      </c>
      <c r="U78" s="1">
        <f t="shared" si="27"/>
        <v>0</v>
      </c>
      <c r="V78" s="1">
        <f t="shared" si="28"/>
        <v>0</v>
      </c>
      <c r="W78" s="1">
        <f t="shared" si="29"/>
        <v>0</v>
      </c>
      <c r="X78" s="1">
        <f t="shared" si="30"/>
        <v>0</v>
      </c>
    </row>
    <row r="79" spans="3:24">
      <c r="D79" s="1">
        <v>2</v>
      </c>
      <c r="E79" t="s">
        <v>202</v>
      </c>
      <c r="F79" s="1" t="s">
        <v>15</v>
      </c>
      <c r="G79" s="1" t="s">
        <v>56</v>
      </c>
      <c r="H79" s="1">
        <v>47</v>
      </c>
      <c r="I79" s="1">
        <v>30.1</v>
      </c>
      <c r="J79" s="25">
        <f t="shared" si="21"/>
        <v>8.3333333333333339</v>
      </c>
      <c r="K79" s="24">
        <f t="shared" si="22"/>
        <v>1019.302404334575</v>
      </c>
      <c r="L79" s="1">
        <f t="shared" si="19"/>
        <v>0</v>
      </c>
      <c r="M79" s="1">
        <f t="shared" si="20"/>
        <v>0</v>
      </c>
      <c r="Q79" s="1">
        <f t="shared" si="23"/>
        <v>0</v>
      </c>
      <c r="R79" s="1">
        <f t="shared" si="24"/>
        <v>0</v>
      </c>
      <c r="S79" s="1">
        <f t="shared" si="25"/>
        <v>0</v>
      </c>
      <c r="T79" s="1">
        <f t="shared" si="26"/>
        <v>1</v>
      </c>
      <c r="U79" s="1">
        <f t="shared" si="27"/>
        <v>0</v>
      </c>
      <c r="V79" s="1">
        <f t="shared" si="28"/>
        <v>0</v>
      </c>
      <c r="W79" s="1">
        <f t="shared" si="29"/>
        <v>0</v>
      </c>
      <c r="X79" s="1">
        <f t="shared" si="30"/>
        <v>0</v>
      </c>
    </row>
    <row r="80" spans="3:24" s="33" customFormat="1">
      <c r="C80" s="32"/>
      <c r="D80" s="32">
        <v>11</v>
      </c>
      <c r="E80" s="33" t="s">
        <v>203</v>
      </c>
      <c r="F80" s="32" t="s">
        <v>15</v>
      </c>
      <c r="G80" s="32"/>
      <c r="H80" s="32">
        <v>38</v>
      </c>
      <c r="I80" s="32">
        <v>30</v>
      </c>
      <c r="J80" s="34">
        <f t="shared" si="21"/>
        <v>3.333333333333333</v>
      </c>
      <c r="K80" s="35">
        <f t="shared" si="22"/>
        <v>1015.9160176092109</v>
      </c>
      <c r="L80" s="32">
        <f t="shared" si="19"/>
        <v>0</v>
      </c>
      <c r="M80" s="32">
        <f t="shared" si="20"/>
        <v>0</v>
      </c>
      <c r="N80" s="36"/>
      <c r="O80" s="36"/>
      <c r="P80" s="36"/>
      <c r="Q80" s="32">
        <f t="shared" si="23"/>
        <v>0</v>
      </c>
      <c r="R80" s="32">
        <f t="shared" si="24"/>
        <v>0</v>
      </c>
      <c r="S80" s="32">
        <f t="shared" si="25"/>
        <v>0</v>
      </c>
      <c r="T80" s="32">
        <f t="shared" si="26"/>
        <v>0</v>
      </c>
      <c r="U80" s="32">
        <f t="shared" si="27"/>
        <v>0</v>
      </c>
      <c r="V80" s="32">
        <f t="shared" si="28"/>
        <v>0</v>
      </c>
      <c r="W80" s="32">
        <f t="shared" si="29"/>
        <v>0</v>
      </c>
      <c r="X80" s="32">
        <f t="shared" si="30"/>
        <v>0</v>
      </c>
    </row>
    <row r="81" spans="3:24">
      <c r="C81" s="1">
        <v>25</v>
      </c>
      <c r="D81" s="1">
        <v>9</v>
      </c>
      <c r="E81" t="s">
        <v>204</v>
      </c>
      <c r="F81" s="1" t="s">
        <v>15</v>
      </c>
      <c r="G81" s="1" t="s">
        <v>56</v>
      </c>
      <c r="H81" s="1">
        <v>34</v>
      </c>
      <c r="I81" s="1">
        <v>30</v>
      </c>
      <c r="J81" s="25">
        <f t="shared" si="21"/>
        <v>1.1111111111111112</v>
      </c>
      <c r="K81" s="24">
        <f t="shared" si="22"/>
        <v>1015.9160176092109</v>
      </c>
      <c r="L81" s="1">
        <f t="shared" si="19"/>
        <v>0</v>
      </c>
      <c r="M81" s="1">
        <f t="shared" si="20"/>
        <v>0</v>
      </c>
      <c r="Q81" s="1">
        <f t="shared" si="23"/>
        <v>0</v>
      </c>
      <c r="R81" s="1">
        <f t="shared" si="24"/>
        <v>0</v>
      </c>
      <c r="S81" s="1">
        <f t="shared" si="25"/>
        <v>0</v>
      </c>
      <c r="T81" s="1">
        <f t="shared" si="26"/>
        <v>1</v>
      </c>
      <c r="U81" s="1">
        <f t="shared" si="27"/>
        <v>0</v>
      </c>
      <c r="V81" s="1">
        <f t="shared" si="28"/>
        <v>0</v>
      </c>
      <c r="W81" s="1">
        <f t="shared" si="29"/>
        <v>0</v>
      </c>
      <c r="X81" s="1">
        <f t="shared" si="30"/>
        <v>0</v>
      </c>
    </row>
    <row r="82" spans="3:24">
      <c r="D82" s="1">
        <v>2</v>
      </c>
      <c r="E82" t="s">
        <v>79</v>
      </c>
      <c r="F82" s="1" t="s">
        <v>15</v>
      </c>
      <c r="G82" s="1" t="s">
        <v>163</v>
      </c>
      <c r="H82" s="1">
        <v>41</v>
      </c>
      <c r="I82" s="1">
        <v>29.95</v>
      </c>
      <c r="J82" s="25">
        <f t="shared" si="21"/>
        <v>5</v>
      </c>
      <c r="K82" s="24">
        <f t="shared" si="22"/>
        <v>1014.2228242465289</v>
      </c>
      <c r="L82" s="1">
        <f t="shared" si="19"/>
        <v>0</v>
      </c>
      <c r="M82" s="1">
        <f t="shared" si="20"/>
        <v>0</v>
      </c>
      <c r="Q82" s="1">
        <f t="shared" si="23"/>
        <v>0</v>
      </c>
      <c r="R82" s="1">
        <f t="shared" si="24"/>
        <v>0</v>
      </c>
      <c r="S82" s="1">
        <f t="shared" si="25"/>
        <v>0</v>
      </c>
      <c r="T82" s="1">
        <f t="shared" si="26"/>
        <v>0</v>
      </c>
      <c r="U82" s="1">
        <f t="shared" si="27"/>
        <v>1</v>
      </c>
      <c r="V82" s="1">
        <f t="shared" si="28"/>
        <v>0</v>
      </c>
      <c r="W82" s="1">
        <f t="shared" si="29"/>
        <v>0</v>
      </c>
      <c r="X82" s="1">
        <f t="shared" si="30"/>
        <v>0</v>
      </c>
    </row>
    <row r="83" spans="3:24" s="33" customFormat="1">
      <c r="C83" s="32"/>
      <c r="D83" s="32">
        <v>11</v>
      </c>
      <c r="E83" s="33" t="s">
        <v>124</v>
      </c>
      <c r="F83" s="32" t="s">
        <v>15</v>
      </c>
      <c r="G83" s="32"/>
      <c r="H83" s="32">
        <v>37</v>
      </c>
      <c r="I83" s="32">
        <v>30</v>
      </c>
      <c r="J83" s="34">
        <f t="shared" si="21"/>
        <v>2.7777777777777777</v>
      </c>
      <c r="K83" s="35">
        <f t="shared" si="22"/>
        <v>1015.9160176092109</v>
      </c>
      <c r="L83" s="32">
        <f t="shared" si="19"/>
        <v>0</v>
      </c>
      <c r="M83" s="32">
        <f t="shared" si="20"/>
        <v>0</v>
      </c>
      <c r="N83" s="36"/>
      <c r="O83" s="36"/>
      <c r="P83" s="36"/>
      <c r="Q83" s="32">
        <f t="shared" si="23"/>
        <v>0</v>
      </c>
      <c r="R83" s="32">
        <f t="shared" si="24"/>
        <v>0</v>
      </c>
      <c r="S83" s="32">
        <f t="shared" si="25"/>
        <v>0</v>
      </c>
      <c r="T83" s="32">
        <f t="shared" si="26"/>
        <v>0</v>
      </c>
      <c r="U83" s="32">
        <f t="shared" si="27"/>
        <v>0</v>
      </c>
      <c r="V83" s="32">
        <f t="shared" si="28"/>
        <v>0</v>
      </c>
      <c r="W83" s="32">
        <f t="shared" si="29"/>
        <v>0</v>
      </c>
      <c r="X83" s="32">
        <f t="shared" si="30"/>
        <v>0</v>
      </c>
    </row>
    <row r="84" spans="3:24">
      <c r="C84" s="1">
        <v>26</v>
      </c>
      <c r="D84" s="1">
        <v>9</v>
      </c>
      <c r="E84" t="s">
        <v>161</v>
      </c>
      <c r="F84" s="1" t="s">
        <v>15</v>
      </c>
      <c r="G84" s="1" t="s">
        <v>72</v>
      </c>
      <c r="H84" s="1">
        <v>37</v>
      </c>
      <c r="I84" s="1">
        <v>30.05</v>
      </c>
      <c r="J84" s="25">
        <f t="shared" ref="J84" si="31">(H84-32)/1.8</f>
        <v>2.7777777777777777</v>
      </c>
      <c r="K84" s="24">
        <f t="shared" ref="K84" si="32">I84/0.02953</f>
        <v>1017.6092109718929</v>
      </c>
      <c r="L84" s="1">
        <f t="shared" si="19"/>
        <v>0</v>
      </c>
      <c r="M84" s="1">
        <f t="shared" si="20"/>
        <v>0</v>
      </c>
      <c r="Q84" s="1">
        <f t="shared" si="23"/>
        <v>0</v>
      </c>
      <c r="R84" s="1">
        <f t="shared" si="24"/>
        <v>0</v>
      </c>
      <c r="S84" s="1">
        <f t="shared" si="25"/>
        <v>1</v>
      </c>
      <c r="T84" s="1">
        <f t="shared" si="26"/>
        <v>0</v>
      </c>
      <c r="U84" s="1">
        <f t="shared" si="27"/>
        <v>0</v>
      </c>
      <c r="V84" s="1">
        <f t="shared" si="28"/>
        <v>0</v>
      </c>
      <c r="W84" s="1">
        <f t="shared" si="29"/>
        <v>0</v>
      </c>
      <c r="X84" s="1">
        <f t="shared" si="30"/>
        <v>0</v>
      </c>
    </row>
    <row r="85" spans="3:24">
      <c r="D85" s="1">
        <v>2</v>
      </c>
      <c r="E85" t="s">
        <v>205</v>
      </c>
      <c r="F85" s="1" t="s">
        <v>15</v>
      </c>
      <c r="G85" s="1" t="s">
        <v>72</v>
      </c>
      <c r="H85" s="1">
        <v>42</v>
      </c>
      <c r="I85" s="1">
        <v>30.05</v>
      </c>
      <c r="J85" s="25">
        <f t="shared" si="21"/>
        <v>5.5555555555555554</v>
      </c>
      <c r="K85" s="24">
        <f t="shared" si="22"/>
        <v>1017.6092109718929</v>
      </c>
      <c r="L85" s="1">
        <f t="shared" si="19"/>
        <v>0</v>
      </c>
      <c r="M85" s="1">
        <f t="shared" si="20"/>
        <v>0</v>
      </c>
      <c r="Q85" s="1">
        <f t="shared" si="23"/>
        <v>0</v>
      </c>
      <c r="R85" s="1">
        <f t="shared" si="24"/>
        <v>0</v>
      </c>
      <c r="S85" s="1">
        <f t="shared" si="25"/>
        <v>1</v>
      </c>
      <c r="T85" s="1">
        <f t="shared" si="26"/>
        <v>0</v>
      </c>
      <c r="U85" s="1">
        <f t="shared" si="27"/>
        <v>0</v>
      </c>
      <c r="V85" s="1">
        <f t="shared" si="28"/>
        <v>0</v>
      </c>
      <c r="W85" s="1">
        <f t="shared" si="29"/>
        <v>0</v>
      </c>
      <c r="X85" s="1">
        <f t="shared" si="30"/>
        <v>0</v>
      </c>
    </row>
    <row r="86" spans="3:24" s="33" customFormat="1">
      <c r="C86" s="32"/>
      <c r="D86" s="32">
        <v>11</v>
      </c>
      <c r="E86" s="33" t="s">
        <v>124</v>
      </c>
      <c r="F86" s="32" t="s">
        <v>15</v>
      </c>
      <c r="G86" s="32"/>
      <c r="H86" s="32">
        <v>37</v>
      </c>
      <c r="I86" s="32">
        <v>30.05</v>
      </c>
      <c r="J86" s="34">
        <f t="shared" si="21"/>
        <v>2.7777777777777777</v>
      </c>
      <c r="K86" s="35">
        <f t="shared" si="22"/>
        <v>1017.6092109718929</v>
      </c>
      <c r="L86" s="32">
        <f t="shared" si="19"/>
        <v>0</v>
      </c>
      <c r="M86" s="32">
        <f t="shared" si="20"/>
        <v>0</v>
      </c>
      <c r="N86" s="36"/>
      <c r="O86" s="36"/>
      <c r="P86" s="36"/>
      <c r="Q86" s="32">
        <f t="shared" si="23"/>
        <v>0</v>
      </c>
      <c r="R86" s="32">
        <f t="shared" si="24"/>
        <v>0</v>
      </c>
      <c r="S86" s="32">
        <f t="shared" si="25"/>
        <v>0</v>
      </c>
      <c r="T86" s="32">
        <f t="shared" si="26"/>
        <v>0</v>
      </c>
      <c r="U86" s="32">
        <f t="shared" si="27"/>
        <v>0</v>
      </c>
      <c r="V86" s="32">
        <f t="shared" si="28"/>
        <v>0</v>
      </c>
      <c r="W86" s="32">
        <f t="shared" si="29"/>
        <v>0</v>
      </c>
      <c r="X86" s="32">
        <f t="shared" si="30"/>
        <v>0</v>
      </c>
    </row>
    <row r="87" spans="3:24">
      <c r="C87" s="1">
        <v>27</v>
      </c>
      <c r="D87" s="1">
        <v>9</v>
      </c>
      <c r="E87" t="s">
        <v>71</v>
      </c>
      <c r="F87" s="1" t="s">
        <v>15</v>
      </c>
      <c r="G87" s="1" t="s">
        <v>72</v>
      </c>
      <c r="H87" s="1">
        <v>39</v>
      </c>
      <c r="I87" s="1">
        <v>30.05</v>
      </c>
      <c r="J87" s="25">
        <f t="shared" si="21"/>
        <v>3.8888888888888888</v>
      </c>
      <c r="K87" s="24">
        <f t="shared" si="22"/>
        <v>1017.6092109718929</v>
      </c>
      <c r="L87" s="1">
        <f t="shared" si="19"/>
        <v>0</v>
      </c>
      <c r="M87" s="1">
        <f t="shared" si="20"/>
        <v>0</v>
      </c>
      <c r="Q87" s="1">
        <f t="shared" si="23"/>
        <v>0</v>
      </c>
      <c r="R87" s="1">
        <f t="shared" si="24"/>
        <v>0</v>
      </c>
      <c r="S87" s="1">
        <f t="shared" si="25"/>
        <v>1</v>
      </c>
      <c r="T87" s="1">
        <f t="shared" si="26"/>
        <v>0</v>
      </c>
      <c r="U87" s="1">
        <f t="shared" si="27"/>
        <v>0</v>
      </c>
      <c r="V87" s="1">
        <f t="shared" si="28"/>
        <v>0</v>
      </c>
      <c r="W87" s="1">
        <f t="shared" si="29"/>
        <v>0</v>
      </c>
      <c r="X87" s="1">
        <f t="shared" si="30"/>
        <v>0</v>
      </c>
    </row>
    <row r="88" spans="3:24">
      <c r="D88" s="1">
        <v>2</v>
      </c>
      <c r="E88" t="s">
        <v>206</v>
      </c>
      <c r="F88" s="1" t="s">
        <v>15</v>
      </c>
      <c r="G88" s="1" t="s">
        <v>72</v>
      </c>
      <c r="J88"/>
      <c r="K88"/>
      <c r="L88" s="1">
        <f t="shared" si="19"/>
        <v>0</v>
      </c>
      <c r="M88" s="1">
        <f t="shared" si="20"/>
        <v>0</v>
      </c>
      <c r="Q88" s="1">
        <f t="shared" si="23"/>
        <v>0</v>
      </c>
      <c r="R88" s="1">
        <f t="shared" si="24"/>
        <v>0</v>
      </c>
      <c r="S88" s="1">
        <f t="shared" si="25"/>
        <v>1</v>
      </c>
      <c r="T88" s="1">
        <f t="shared" si="26"/>
        <v>0</v>
      </c>
      <c r="U88" s="1">
        <f t="shared" si="27"/>
        <v>0</v>
      </c>
      <c r="V88" s="1">
        <f t="shared" si="28"/>
        <v>0</v>
      </c>
      <c r="W88" s="1">
        <f t="shared" si="29"/>
        <v>0</v>
      </c>
      <c r="X88" s="1">
        <f t="shared" si="30"/>
        <v>0</v>
      </c>
    </row>
    <row r="89" spans="3:24" s="33" customFormat="1">
      <c r="C89" s="32"/>
      <c r="D89" s="32">
        <v>11</v>
      </c>
      <c r="E89" s="33" t="s">
        <v>124</v>
      </c>
      <c r="F89" s="32" t="s">
        <v>15</v>
      </c>
      <c r="G89" s="32"/>
      <c r="H89" s="32">
        <v>38</v>
      </c>
      <c r="I89" s="32">
        <v>30.05</v>
      </c>
      <c r="J89" s="34">
        <f t="shared" si="21"/>
        <v>3.333333333333333</v>
      </c>
      <c r="K89" s="35">
        <f t="shared" si="22"/>
        <v>1017.6092109718929</v>
      </c>
      <c r="L89" s="32">
        <f t="shared" si="19"/>
        <v>0</v>
      </c>
      <c r="M89" s="32">
        <f t="shared" si="20"/>
        <v>0</v>
      </c>
      <c r="N89" s="36"/>
      <c r="O89" s="36"/>
      <c r="P89" s="36"/>
      <c r="Q89" s="32">
        <f t="shared" si="23"/>
        <v>0</v>
      </c>
      <c r="R89" s="32">
        <f t="shared" si="24"/>
        <v>0</v>
      </c>
      <c r="S89" s="32">
        <f t="shared" si="25"/>
        <v>0</v>
      </c>
      <c r="T89" s="32">
        <f t="shared" si="26"/>
        <v>0</v>
      </c>
      <c r="U89" s="32">
        <f t="shared" si="27"/>
        <v>0</v>
      </c>
      <c r="V89" s="32">
        <f t="shared" si="28"/>
        <v>0</v>
      </c>
      <c r="W89" s="32">
        <f t="shared" si="29"/>
        <v>0</v>
      </c>
      <c r="X89" s="32">
        <f t="shared" si="30"/>
        <v>0</v>
      </c>
    </row>
    <row r="90" spans="3:24">
      <c r="C90" s="1">
        <v>28</v>
      </c>
      <c r="D90" s="1">
        <v>9</v>
      </c>
      <c r="E90" t="s">
        <v>124</v>
      </c>
      <c r="F90" s="1" t="s">
        <v>15</v>
      </c>
      <c r="G90" s="1" t="s">
        <v>72</v>
      </c>
      <c r="H90" s="1">
        <v>40</v>
      </c>
      <c r="I90" s="1">
        <v>30.05</v>
      </c>
      <c r="J90" s="25">
        <f t="shared" si="21"/>
        <v>4.4444444444444446</v>
      </c>
      <c r="K90" s="24">
        <f t="shared" si="22"/>
        <v>1017.6092109718929</v>
      </c>
      <c r="L90" s="1">
        <f t="shared" si="19"/>
        <v>0</v>
      </c>
      <c r="M90" s="1">
        <f t="shared" si="20"/>
        <v>0</v>
      </c>
      <c r="Q90" s="1">
        <f t="shared" si="23"/>
        <v>0</v>
      </c>
      <c r="R90" s="1">
        <f t="shared" si="24"/>
        <v>0</v>
      </c>
      <c r="S90" s="1">
        <f t="shared" si="25"/>
        <v>1</v>
      </c>
      <c r="T90" s="1">
        <f t="shared" si="26"/>
        <v>0</v>
      </c>
      <c r="U90" s="1">
        <f t="shared" si="27"/>
        <v>0</v>
      </c>
      <c r="V90" s="1">
        <f t="shared" si="28"/>
        <v>0</v>
      </c>
      <c r="W90" s="1">
        <f t="shared" si="29"/>
        <v>0</v>
      </c>
      <c r="X90" s="1">
        <f t="shared" si="30"/>
        <v>0</v>
      </c>
    </row>
    <row r="91" spans="3:24">
      <c r="D91" s="1">
        <v>2</v>
      </c>
      <c r="E91" t="s">
        <v>166</v>
      </c>
      <c r="F91" s="1" t="s">
        <v>15</v>
      </c>
      <c r="G91" s="1" t="s">
        <v>56</v>
      </c>
      <c r="H91" s="1">
        <v>43</v>
      </c>
      <c r="I91" s="1">
        <v>29.95</v>
      </c>
      <c r="J91" s="25">
        <f t="shared" si="21"/>
        <v>6.1111111111111107</v>
      </c>
      <c r="K91" s="24">
        <f t="shared" si="22"/>
        <v>1014.2228242465289</v>
      </c>
      <c r="L91" s="1">
        <f t="shared" si="19"/>
        <v>0</v>
      </c>
      <c r="M91" s="1">
        <f t="shared" si="20"/>
        <v>0</v>
      </c>
      <c r="Q91" s="1">
        <f t="shared" si="23"/>
        <v>0</v>
      </c>
      <c r="R91" s="1">
        <f t="shared" si="24"/>
        <v>0</v>
      </c>
      <c r="S91" s="1">
        <f t="shared" si="25"/>
        <v>0</v>
      </c>
      <c r="T91" s="1">
        <f t="shared" si="26"/>
        <v>1</v>
      </c>
      <c r="U91" s="1">
        <f t="shared" si="27"/>
        <v>0</v>
      </c>
      <c r="V91" s="1">
        <f t="shared" si="28"/>
        <v>0</v>
      </c>
      <c r="W91" s="1">
        <f t="shared" si="29"/>
        <v>0</v>
      </c>
      <c r="X91" s="1">
        <f t="shared" si="30"/>
        <v>0</v>
      </c>
    </row>
    <row r="92" spans="3:24" s="33" customFormat="1">
      <c r="C92" s="32"/>
      <c r="D92" s="32">
        <v>11</v>
      </c>
      <c r="E92" s="33" t="s">
        <v>192</v>
      </c>
      <c r="F92" s="32" t="s">
        <v>15</v>
      </c>
      <c r="G92" s="32" t="s">
        <v>207</v>
      </c>
      <c r="H92" s="32">
        <v>37</v>
      </c>
      <c r="I92" s="32">
        <v>30</v>
      </c>
      <c r="J92" s="34">
        <f t="shared" si="21"/>
        <v>2.7777777777777777</v>
      </c>
      <c r="K92" s="35">
        <f t="shared" si="22"/>
        <v>1015.9160176092109</v>
      </c>
      <c r="L92" s="32">
        <f t="shared" si="19"/>
        <v>0</v>
      </c>
      <c r="M92" s="32">
        <f t="shared" si="20"/>
        <v>0</v>
      </c>
      <c r="N92" s="36"/>
      <c r="O92" s="36"/>
      <c r="P92" s="36"/>
      <c r="Q92" s="32">
        <f t="shared" si="23"/>
        <v>0</v>
      </c>
      <c r="R92" s="32">
        <f t="shared" si="24"/>
        <v>0</v>
      </c>
      <c r="S92" s="32">
        <f t="shared" si="25"/>
        <v>0</v>
      </c>
      <c r="T92" s="32">
        <f t="shared" si="26"/>
        <v>1</v>
      </c>
      <c r="U92" s="32">
        <f t="shared" si="27"/>
        <v>0</v>
      </c>
      <c r="V92" s="32">
        <f t="shared" si="28"/>
        <v>0</v>
      </c>
      <c r="W92" s="32">
        <f t="shared" si="29"/>
        <v>0</v>
      </c>
      <c r="X92" s="32">
        <f t="shared" si="30"/>
        <v>0</v>
      </c>
    </row>
    <row r="93" spans="3:24">
      <c r="C93" s="1">
        <v>29</v>
      </c>
      <c r="D93" s="1">
        <v>9</v>
      </c>
      <c r="E93" t="s">
        <v>29</v>
      </c>
      <c r="F93" s="1" t="s">
        <v>15</v>
      </c>
      <c r="G93" s="1" t="s">
        <v>56</v>
      </c>
      <c r="H93" s="1">
        <v>36</v>
      </c>
      <c r="I93" s="1">
        <v>30</v>
      </c>
      <c r="J93" s="25">
        <f t="shared" si="21"/>
        <v>2.2222222222222223</v>
      </c>
      <c r="K93" s="24">
        <f t="shared" si="22"/>
        <v>1015.9160176092109</v>
      </c>
      <c r="L93" s="1">
        <f t="shared" si="19"/>
        <v>0</v>
      </c>
      <c r="M93" s="1">
        <f t="shared" si="20"/>
        <v>0</v>
      </c>
      <c r="Q93" s="1">
        <f t="shared" si="23"/>
        <v>0</v>
      </c>
      <c r="R93" s="1">
        <f t="shared" si="24"/>
        <v>0</v>
      </c>
      <c r="S93" s="1">
        <f t="shared" si="25"/>
        <v>0</v>
      </c>
      <c r="T93" s="1">
        <f t="shared" si="26"/>
        <v>1</v>
      </c>
      <c r="U93" s="1">
        <f t="shared" si="27"/>
        <v>0</v>
      </c>
      <c r="V93" s="1">
        <f t="shared" si="28"/>
        <v>0</v>
      </c>
      <c r="W93" s="1">
        <f t="shared" si="29"/>
        <v>0</v>
      </c>
      <c r="X93" s="1">
        <f t="shared" si="30"/>
        <v>0</v>
      </c>
    </row>
    <row r="94" spans="3:24">
      <c r="D94" s="1">
        <v>2</v>
      </c>
      <c r="E94" t="s">
        <v>208</v>
      </c>
      <c r="F94" s="1" t="s">
        <v>15</v>
      </c>
      <c r="G94" s="1" t="s">
        <v>56</v>
      </c>
      <c r="H94" s="1">
        <v>39</v>
      </c>
      <c r="I94" s="1">
        <v>30</v>
      </c>
      <c r="J94" s="25">
        <f t="shared" si="21"/>
        <v>3.8888888888888888</v>
      </c>
      <c r="K94" s="24">
        <f t="shared" si="22"/>
        <v>1015.9160176092109</v>
      </c>
      <c r="L94" s="1">
        <f t="shared" si="19"/>
        <v>0</v>
      </c>
      <c r="M94" s="1">
        <f t="shared" si="20"/>
        <v>0</v>
      </c>
      <c r="Q94" s="1">
        <f t="shared" si="23"/>
        <v>0</v>
      </c>
      <c r="R94" s="1">
        <f t="shared" si="24"/>
        <v>0</v>
      </c>
      <c r="S94" s="1">
        <f t="shared" si="25"/>
        <v>0</v>
      </c>
      <c r="T94" s="1">
        <f t="shared" si="26"/>
        <v>1</v>
      </c>
      <c r="U94" s="1">
        <f t="shared" si="27"/>
        <v>0</v>
      </c>
      <c r="V94" s="1">
        <f t="shared" si="28"/>
        <v>0</v>
      </c>
      <c r="W94" s="1">
        <f t="shared" si="29"/>
        <v>0</v>
      </c>
      <c r="X94" s="1">
        <f t="shared" si="30"/>
        <v>0</v>
      </c>
    </row>
    <row r="95" spans="3:24" s="33" customFormat="1">
      <c r="C95" s="32"/>
      <c r="D95" s="32">
        <v>11</v>
      </c>
      <c r="E95" s="33" t="s">
        <v>209</v>
      </c>
      <c r="F95" s="32" t="s">
        <v>15</v>
      </c>
      <c r="G95" s="32"/>
      <c r="H95" s="32">
        <v>36</v>
      </c>
      <c r="I95" s="32">
        <v>30</v>
      </c>
      <c r="J95" s="34">
        <f t="shared" si="21"/>
        <v>2.2222222222222223</v>
      </c>
      <c r="K95" s="35">
        <f t="shared" si="22"/>
        <v>1015.9160176092109</v>
      </c>
      <c r="L95" s="32">
        <f t="shared" si="19"/>
        <v>0</v>
      </c>
      <c r="M95" s="32">
        <f t="shared" si="20"/>
        <v>0</v>
      </c>
      <c r="N95" s="36"/>
      <c r="O95" s="36"/>
      <c r="P95" s="36"/>
      <c r="Q95" s="32">
        <f t="shared" si="23"/>
        <v>0</v>
      </c>
      <c r="R95" s="32">
        <f t="shared" si="24"/>
        <v>0</v>
      </c>
      <c r="S95" s="32">
        <f t="shared" si="25"/>
        <v>0</v>
      </c>
      <c r="T95" s="32">
        <f t="shared" si="26"/>
        <v>0</v>
      </c>
      <c r="U95" s="32">
        <f t="shared" si="27"/>
        <v>0</v>
      </c>
      <c r="V95" s="32">
        <f t="shared" si="28"/>
        <v>0</v>
      </c>
      <c r="W95" s="32">
        <f t="shared" si="29"/>
        <v>0</v>
      </c>
      <c r="X95" s="32">
        <f t="shared" si="30"/>
        <v>0</v>
      </c>
    </row>
    <row r="96" spans="3:24">
      <c r="C96" s="1">
        <v>30</v>
      </c>
      <c r="D96" s="1">
        <v>9</v>
      </c>
      <c r="E96" t="s">
        <v>210</v>
      </c>
      <c r="F96" s="1" t="s">
        <v>15</v>
      </c>
      <c r="G96" s="1" t="s">
        <v>16</v>
      </c>
      <c r="H96" s="1">
        <v>39</v>
      </c>
      <c r="I96" s="1">
        <v>30.05</v>
      </c>
      <c r="J96" s="25">
        <f t="shared" ref="J96:J101" si="33">(H96-32)/1.8</f>
        <v>3.8888888888888888</v>
      </c>
      <c r="K96" s="24">
        <f t="shared" ref="K96:K101" si="34">I96/0.02953</f>
        <v>1017.6092109718929</v>
      </c>
      <c r="L96" s="1">
        <f t="shared" si="19"/>
        <v>0</v>
      </c>
      <c r="M96" s="1">
        <f t="shared" si="20"/>
        <v>0</v>
      </c>
      <c r="Q96" s="1">
        <f t="shared" si="23"/>
        <v>0</v>
      </c>
      <c r="R96" s="1">
        <f t="shared" si="24"/>
        <v>0</v>
      </c>
      <c r="S96" s="1">
        <f t="shared" si="25"/>
        <v>0</v>
      </c>
      <c r="T96" s="1">
        <f t="shared" si="26"/>
        <v>0</v>
      </c>
      <c r="U96" s="1">
        <f t="shared" si="27"/>
        <v>0</v>
      </c>
      <c r="V96" s="1">
        <f t="shared" si="28"/>
        <v>1</v>
      </c>
      <c r="W96" s="1">
        <f t="shared" si="29"/>
        <v>0</v>
      </c>
      <c r="X96" s="1">
        <f t="shared" si="30"/>
        <v>0</v>
      </c>
    </row>
    <row r="97" spans="3:25">
      <c r="D97" s="1">
        <v>2</v>
      </c>
      <c r="E97" t="s">
        <v>211</v>
      </c>
      <c r="F97" s="1" t="s">
        <v>15</v>
      </c>
      <c r="G97" s="1" t="s">
        <v>16</v>
      </c>
      <c r="H97" s="1">
        <v>40</v>
      </c>
      <c r="I97" s="1">
        <v>30</v>
      </c>
      <c r="J97" s="25">
        <f t="shared" si="33"/>
        <v>4.4444444444444446</v>
      </c>
      <c r="K97" s="24">
        <f t="shared" si="34"/>
        <v>1015.9160176092109</v>
      </c>
      <c r="L97" s="1">
        <f t="shared" si="19"/>
        <v>0</v>
      </c>
      <c r="M97" s="1">
        <f t="shared" si="20"/>
        <v>0</v>
      </c>
      <c r="Q97" s="1">
        <f t="shared" si="23"/>
        <v>0</v>
      </c>
      <c r="R97" s="1">
        <f t="shared" si="24"/>
        <v>0</v>
      </c>
      <c r="S97" s="1">
        <f t="shared" si="25"/>
        <v>0</v>
      </c>
      <c r="T97" s="1">
        <f t="shared" si="26"/>
        <v>0</v>
      </c>
      <c r="U97" s="1">
        <f t="shared" si="27"/>
        <v>0</v>
      </c>
      <c r="V97" s="1">
        <f t="shared" si="28"/>
        <v>1</v>
      </c>
      <c r="W97" s="1">
        <f t="shared" si="29"/>
        <v>0</v>
      </c>
      <c r="X97" s="1">
        <f t="shared" si="30"/>
        <v>0</v>
      </c>
    </row>
    <row r="98" spans="3:25" s="33" customFormat="1">
      <c r="C98" s="32"/>
      <c r="D98" s="32">
        <v>11</v>
      </c>
      <c r="E98" s="33" t="s">
        <v>212</v>
      </c>
      <c r="F98" s="32" t="s">
        <v>15</v>
      </c>
      <c r="G98" s="32"/>
      <c r="H98" s="32">
        <v>37</v>
      </c>
      <c r="I98" s="32">
        <v>30</v>
      </c>
      <c r="J98" s="34">
        <f t="shared" si="33"/>
        <v>2.7777777777777777</v>
      </c>
      <c r="K98" s="35">
        <f t="shared" si="34"/>
        <v>1015.9160176092109</v>
      </c>
      <c r="L98" s="32">
        <f t="shared" si="19"/>
        <v>0</v>
      </c>
      <c r="M98" s="32">
        <f t="shared" si="20"/>
        <v>0</v>
      </c>
      <c r="N98" s="36"/>
      <c r="O98" s="36"/>
      <c r="P98" s="36"/>
      <c r="Q98" s="32">
        <f t="shared" si="23"/>
        <v>0</v>
      </c>
      <c r="R98" s="32">
        <f t="shared" si="24"/>
        <v>0</v>
      </c>
      <c r="S98" s="32">
        <f t="shared" si="25"/>
        <v>0</v>
      </c>
      <c r="T98" s="32">
        <f t="shared" si="26"/>
        <v>0</v>
      </c>
      <c r="U98" s="32">
        <f t="shared" si="27"/>
        <v>0</v>
      </c>
      <c r="V98" s="32">
        <f t="shared" si="28"/>
        <v>0</v>
      </c>
      <c r="W98" s="32">
        <f t="shared" si="29"/>
        <v>0</v>
      </c>
      <c r="X98" s="32">
        <f t="shared" si="30"/>
        <v>0</v>
      </c>
    </row>
    <row r="99" spans="3:25">
      <c r="C99" s="1">
        <v>31</v>
      </c>
      <c r="D99" s="1">
        <v>9</v>
      </c>
      <c r="E99" t="s">
        <v>205</v>
      </c>
      <c r="F99" s="1" t="s">
        <v>15</v>
      </c>
      <c r="G99" s="1" t="s">
        <v>16</v>
      </c>
      <c r="H99" s="1">
        <v>38</v>
      </c>
      <c r="I99" s="1">
        <v>30</v>
      </c>
      <c r="J99" s="25">
        <f t="shared" si="33"/>
        <v>3.333333333333333</v>
      </c>
      <c r="K99" s="24">
        <f t="shared" si="34"/>
        <v>1015.9160176092109</v>
      </c>
      <c r="L99" s="1">
        <f t="shared" si="19"/>
        <v>0</v>
      </c>
      <c r="M99" s="1">
        <f t="shared" si="20"/>
        <v>0</v>
      </c>
      <c r="Q99" s="1">
        <f t="shared" si="23"/>
        <v>0</v>
      </c>
      <c r="R99" s="1">
        <f t="shared" si="24"/>
        <v>0</v>
      </c>
      <c r="S99" s="1">
        <f t="shared" si="25"/>
        <v>0</v>
      </c>
      <c r="T99" s="1">
        <f t="shared" si="26"/>
        <v>0</v>
      </c>
      <c r="U99" s="1">
        <f t="shared" si="27"/>
        <v>0</v>
      </c>
      <c r="V99" s="1">
        <f t="shared" si="28"/>
        <v>1</v>
      </c>
      <c r="W99" s="1">
        <f t="shared" si="29"/>
        <v>0</v>
      </c>
      <c r="X99" s="1">
        <f t="shared" si="30"/>
        <v>0</v>
      </c>
    </row>
    <row r="100" spans="3:25">
      <c r="D100" s="1">
        <v>2</v>
      </c>
      <c r="E100" t="s">
        <v>213</v>
      </c>
      <c r="F100" s="1" t="s">
        <v>15</v>
      </c>
      <c r="G100" s="1" t="s">
        <v>16</v>
      </c>
      <c r="H100" s="1">
        <v>41</v>
      </c>
      <c r="I100" s="1">
        <v>30</v>
      </c>
      <c r="J100" s="25">
        <f t="shared" si="33"/>
        <v>5</v>
      </c>
      <c r="K100" s="24">
        <f t="shared" si="34"/>
        <v>1015.9160176092109</v>
      </c>
      <c r="L100" s="1">
        <f t="shared" si="19"/>
        <v>0</v>
      </c>
      <c r="M100" s="1">
        <f t="shared" si="20"/>
        <v>0</v>
      </c>
      <c r="Q100" s="1">
        <f t="shared" si="23"/>
        <v>0</v>
      </c>
      <c r="R100" s="1">
        <f t="shared" si="24"/>
        <v>0</v>
      </c>
      <c r="S100" s="1">
        <f t="shared" si="25"/>
        <v>0</v>
      </c>
      <c r="T100" s="1">
        <f t="shared" si="26"/>
        <v>0</v>
      </c>
      <c r="U100" s="1">
        <f t="shared" si="27"/>
        <v>0</v>
      </c>
      <c r="V100" s="1">
        <f t="shared" si="28"/>
        <v>1</v>
      </c>
      <c r="W100" s="1">
        <f t="shared" si="29"/>
        <v>0</v>
      </c>
      <c r="X100" s="1">
        <f t="shared" si="30"/>
        <v>0</v>
      </c>
    </row>
    <row r="101" spans="3:25" s="33" customFormat="1">
      <c r="C101" s="32"/>
      <c r="D101" s="32">
        <v>11</v>
      </c>
      <c r="E101" s="33" t="s">
        <v>71</v>
      </c>
      <c r="F101" s="32" t="s">
        <v>15</v>
      </c>
      <c r="G101" s="32"/>
      <c r="H101" s="32">
        <v>37</v>
      </c>
      <c r="I101" s="32">
        <v>30</v>
      </c>
      <c r="J101" s="34">
        <f t="shared" si="33"/>
        <v>2.7777777777777777</v>
      </c>
      <c r="K101" s="35">
        <f t="shared" si="34"/>
        <v>1015.9160176092109</v>
      </c>
      <c r="L101" s="32">
        <f t="shared" si="19"/>
        <v>0</v>
      </c>
      <c r="M101" s="32">
        <f t="shared" si="20"/>
        <v>0</v>
      </c>
      <c r="N101" s="36"/>
      <c r="O101" s="36"/>
      <c r="P101" s="36"/>
      <c r="Q101" s="32">
        <f t="shared" si="23"/>
        <v>0</v>
      </c>
      <c r="R101" s="32">
        <f t="shared" si="24"/>
        <v>0</v>
      </c>
      <c r="S101" s="32">
        <f t="shared" si="25"/>
        <v>0</v>
      </c>
      <c r="T101" s="32">
        <f t="shared" si="26"/>
        <v>0</v>
      </c>
      <c r="U101" s="32">
        <f t="shared" si="27"/>
        <v>0</v>
      </c>
      <c r="V101" s="32">
        <f t="shared" si="28"/>
        <v>0</v>
      </c>
      <c r="W101" s="32">
        <f t="shared" si="29"/>
        <v>0</v>
      </c>
      <c r="X101" s="32">
        <f t="shared" si="30"/>
        <v>0</v>
      </c>
    </row>
    <row r="103" spans="3:25">
      <c r="D103" s="1" t="s">
        <v>9</v>
      </c>
      <c r="H103" s="8">
        <f>(H9+H12+H15+H18+H21+H24+H27+H30+H33+H36+H39+H42+H45+H48+H51+H54+H57+H60+H63+H66+H69+H72+H78+H81+H84+H87+H90+H93+H96+H99)/30</f>
        <v>36.533333333333331</v>
      </c>
      <c r="I103" s="8">
        <f>(I9+I12+I15+I18+I21+I24+I27+I30+I33+I36+I39+I42+I45+I48+I51+I54+I57+I60+I63+I66+I69+I72+I75+I78+I81+I84+I87+I90+I93+I96+I99)/31</f>
        <v>28.545161290322579</v>
      </c>
      <c r="J103" s="24">
        <f>(J9+J12+J15+J18+J21+J24+J27+J30+J33+J36+J39+J42+J45+J48+J51+J54+J57+J60+J63+J66+J69+J72+J78+J81+J84+J87+J90+J93+J96+J99)/30</f>
        <v>2.5185185185185186</v>
      </c>
      <c r="K103" s="24">
        <f>(K9+K12+K15+K18+K21+K24+K27+K30+K33+K36+K39+K42+K45+K48+K51+K54+K57+K60+K63+K66+K69+K72+K78+K81+K84+K87+K90+K93+K96+K99)/30</f>
        <v>998.87120442487856</v>
      </c>
      <c r="L103" s="1">
        <f>SUM(L9:L99)</f>
        <v>13</v>
      </c>
      <c r="M103" s="1">
        <f>SUM(M9:M99)</f>
        <v>10</v>
      </c>
      <c r="N103" s="5">
        <f>SUM(N9:N99)</f>
        <v>9</v>
      </c>
      <c r="O103" s="5">
        <f>SUM(O9:O99)</f>
        <v>7</v>
      </c>
      <c r="P103" s="5">
        <f>SUM(P9:P99)</f>
        <v>5</v>
      </c>
      <c r="Q103" s="1">
        <f>SUM(Q9:Q101)</f>
        <v>0</v>
      </c>
      <c r="R103" s="1">
        <f t="shared" ref="R103:X103" si="35">SUM(R9:R101)</f>
        <v>4</v>
      </c>
      <c r="S103" s="1">
        <f t="shared" si="35"/>
        <v>6</v>
      </c>
      <c r="T103" s="1">
        <f t="shared" si="35"/>
        <v>14</v>
      </c>
      <c r="U103" s="1">
        <f t="shared" si="35"/>
        <v>5</v>
      </c>
      <c r="V103" s="1">
        <f t="shared" si="35"/>
        <v>11</v>
      </c>
      <c r="W103" s="1">
        <f t="shared" si="35"/>
        <v>15</v>
      </c>
      <c r="X103" s="1">
        <f t="shared" si="35"/>
        <v>3</v>
      </c>
      <c r="Y103" s="1">
        <f>SUM(Q103:X103)</f>
        <v>58</v>
      </c>
    </row>
    <row r="104" spans="3:25">
      <c r="D104" s="1" t="s">
        <v>11</v>
      </c>
      <c r="H104" s="8">
        <f>(H10+H13+H16+H19+H22+H25+H28+H31+H34+H37+H40+H43+H46+H49+H52+H55+H58+H61+H64+H67+H70+H73+H76+H79+H82+H85+H91+H94+H97+H100)/30</f>
        <v>40.866666666666667</v>
      </c>
      <c r="I104" s="8">
        <f>(I10+I13+I16+I19+I22+I25+I28+I31+I34+I37+I40+I43+I46+I49+I52+I55+I58+I61+I64+I67+I70+I73+I76+I79+I82+I85+I88+I91+I94+I97+I100)/30</f>
        <v>29.483333333333334</v>
      </c>
      <c r="J104" s="24">
        <f>(J10+J13+J16+J19+J22+J25+J28+J31+J34+J37+J40+J43+J46+J49+J52+J55+J58+J61+J64+J67+J70+J73+J76+J79+J82+J85+J91+J94+J97+J100)/30</f>
        <v>4.9066666666666663</v>
      </c>
      <c r="K104" s="24">
        <f>(K10+K13+K16+K19+K22+K25+K28+K31+K34+K37+K40+K43+K46+K49+K52+K55+K58+K61+K64+K67+K70+K73+K76+K79+K82+K85+K91+K94+K97+K100)/30</f>
        <v>998.13732317417316</v>
      </c>
    </row>
    <row r="105" spans="3:25">
      <c r="D105" s="1" t="s">
        <v>10</v>
      </c>
      <c r="H105" s="8">
        <f t="shared" ref="H105:J105" si="36">(H11+H14+H17+H20+H23+H26+H29+H32+H35+H38+H41+H44+H47+H50+H53+H56+H59+H62+H65+H68+H71+H74+H77+H80+H83+H86+H89+H92+H95+H98+H101)/31</f>
        <v>35.887096774193552</v>
      </c>
      <c r="I105" s="8">
        <f>(I11+I14+I17+I20+I23+I26+I29+I32+I35+I38+I41+I44+I47+I50+I53+I56+I59+I62+I65+I68+I71+I74+I77+I80+I83+I86+I89+I92+I95+I98+I101)/31</f>
        <v>29.532258064516128</v>
      </c>
      <c r="J105" s="24">
        <f t="shared" si="36"/>
        <v>2.1594982078853047</v>
      </c>
      <c r="K105" s="24">
        <f>(K11+K14+K17+K20+K23+K26+K29+K32+K35+K38+K41+K44+K47+K50+K53+K56+K59+K62+K65+K68+K71+K74+K77+K80+K83+K86+K89+K92+K95+K98+K101)/31</f>
        <v>1000.0764667970245</v>
      </c>
      <c r="M105" s="1" t="s">
        <v>620</v>
      </c>
      <c r="Q105" s="21">
        <f>(Q103/Y103)*100</f>
        <v>0</v>
      </c>
      <c r="R105" s="21">
        <f>(R103/Y103)*100</f>
        <v>6.8965517241379306</v>
      </c>
      <c r="S105" s="21">
        <f>(S103/Y103)*100</f>
        <v>10.344827586206897</v>
      </c>
      <c r="T105" s="21">
        <f>(T103/Y103)*100</f>
        <v>24.137931034482758</v>
      </c>
      <c r="U105" s="21">
        <f>(U103/Y103)*100</f>
        <v>8.6206896551724146</v>
      </c>
      <c r="V105" s="21">
        <f>(V103/Y103)*100</f>
        <v>18.96551724137931</v>
      </c>
      <c r="W105" s="21">
        <f>(W103/Y103)*100</f>
        <v>25.862068965517242</v>
      </c>
      <c r="X105" s="21">
        <f>(X103/Y103)*100</f>
        <v>5.1724137931034484</v>
      </c>
    </row>
    <row r="107" spans="3:25">
      <c r="I107" s="20" t="s">
        <v>624</v>
      </c>
      <c r="J107" s="25">
        <f>MAX(J9:J101)</f>
        <v>10</v>
      </c>
    </row>
    <row r="108" spans="3:25">
      <c r="I108" s="20" t="s">
        <v>625</v>
      </c>
      <c r="J108" s="25">
        <f>MIN(J9:J101)</f>
        <v>-3.8888888888888888</v>
      </c>
      <c r="Q108" s="22"/>
    </row>
    <row r="109" spans="3:25">
      <c r="I109" s="20" t="s">
        <v>630</v>
      </c>
      <c r="J109" s="5">
        <v>5</v>
      </c>
    </row>
    <row r="110" spans="3:25">
      <c r="I110" s="20" t="s">
        <v>627</v>
      </c>
      <c r="J110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110"/>
  <sheetViews>
    <sheetView topLeftCell="B73" zoomScale="125" zoomScaleNormal="125" zoomScalePageLayoutView="125" workbookViewId="0">
      <selection activeCell="E102" sqref="E102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6" width="10.83203125" style="5"/>
  </cols>
  <sheetData>
    <row r="3" spans="3:24">
      <c r="C3" s="2" t="s">
        <v>0</v>
      </c>
    </row>
    <row r="4" spans="3:24">
      <c r="C4" s="2"/>
    </row>
    <row r="5" spans="3:24">
      <c r="C5" s="3" t="s">
        <v>1</v>
      </c>
      <c r="D5" s="1" t="s">
        <v>214</v>
      </c>
    </row>
    <row r="6" spans="3:24">
      <c r="J6" s="5" t="s">
        <v>621</v>
      </c>
      <c r="K6" s="5" t="s">
        <v>621</v>
      </c>
      <c r="N6" s="5" t="s">
        <v>623</v>
      </c>
      <c r="O6" s="5" t="s">
        <v>623</v>
      </c>
      <c r="P6" s="5" t="s">
        <v>631</v>
      </c>
    </row>
    <row r="7" spans="3:24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5" t="s">
        <v>628</v>
      </c>
      <c r="Q7" s="1" t="s">
        <v>118</v>
      </c>
      <c r="R7" s="1" t="s">
        <v>86</v>
      </c>
      <c r="S7" s="1" t="s">
        <v>72</v>
      </c>
      <c r="T7" s="1" t="s">
        <v>56</v>
      </c>
      <c r="U7" s="1" t="s">
        <v>163</v>
      </c>
      <c r="V7" s="1" t="s">
        <v>16</v>
      </c>
      <c r="W7" s="1" t="s">
        <v>27</v>
      </c>
      <c r="X7" s="1" t="s">
        <v>24</v>
      </c>
    </row>
    <row r="9" spans="3:24">
      <c r="C9" s="1">
        <v>1</v>
      </c>
      <c r="D9" s="1">
        <v>9</v>
      </c>
      <c r="E9" t="s">
        <v>201</v>
      </c>
      <c r="F9" s="1" t="s">
        <v>15</v>
      </c>
      <c r="G9" s="1" t="s">
        <v>16</v>
      </c>
      <c r="H9" s="1">
        <v>40</v>
      </c>
      <c r="I9" s="1">
        <v>29.9</v>
      </c>
      <c r="J9" s="25">
        <f>(H9-32)/1.8</f>
        <v>4.4444444444444446</v>
      </c>
      <c r="K9" s="24">
        <f>I9/0.02953</f>
        <v>1012.5296308838468</v>
      </c>
      <c r="L9" s="1">
        <f>IF(F9 ="rain", 1,0)</f>
        <v>0</v>
      </c>
      <c r="M9" s="1">
        <f>IF(F9 ="snow", 1,0)</f>
        <v>0</v>
      </c>
      <c r="Q9" s="1">
        <f>IF($G9 ="N", 1,0)</f>
        <v>0</v>
      </c>
      <c r="R9" s="1">
        <f>IF($G9 ="NE", 1,0)</f>
        <v>0</v>
      </c>
      <c r="S9" s="1">
        <f>IF($G9 ="E", 1,0)</f>
        <v>0</v>
      </c>
      <c r="T9" s="1">
        <f>IF($G9 ="SE", 1,0)</f>
        <v>0</v>
      </c>
      <c r="U9" s="1">
        <f>IF($G9 ="S", 1,0)</f>
        <v>0</v>
      </c>
      <c r="V9" s="1">
        <f>IF($G9 ="SW", 1,0)</f>
        <v>1</v>
      </c>
      <c r="W9" s="1">
        <f>IF($G9 ="W", 1,0)</f>
        <v>0</v>
      </c>
      <c r="X9" s="1">
        <f>IF($G9 ="NW", 1,0)</f>
        <v>0</v>
      </c>
    </row>
    <row r="10" spans="3:24">
      <c r="D10" s="1">
        <v>2</v>
      </c>
      <c r="E10" t="s">
        <v>215</v>
      </c>
      <c r="F10" s="1" t="s">
        <v>15</v>
      </c>
      <c r="G10" s="1" t="s">
        <v>16</v>
      </c>
      <c r="H10" s="1">
        <v>43</v>
      </c>
      <c r="I10" s="1">
        <v>29.85</v>
      </c>
      <c r="J10" s="25">
        <f t="shared" ref="J10:J71" si="0">(H10-32)/1.8</f>
        <v>6.1111111111111107</v>
      </c>
      <c r="K10" s="24">
        <f t="shared" ref="K10:K71" si="1">I10/0.02953</f>
        <v>1010.836437521165</v>
      </c>
      <c r="L10" s="1">
        <f t="shared" ref="L10:L73" si="2">IF(F10 ="rain", 1,0)</f>
        <v>0</v>
      </c>
      <c r="M10" s="1">
        <f t="shared" ref="M10:M73" si="3">IF(F10 ="snow", 1,0)</f>
        <v>0</v>
      </c>
      <c r="Q10" s="1">
        <f t="shared" ref="Q10:Q73" si="4">IF($G10 ="N", 1,0)</f>
        <v>0</v>
      </c>
      <c r="R10" s="1">
        <f t="shared" ref="R10:R73" si="5">IF($G10 ="NE", 1,0)</f>
        <v>0</v>
      </c>
      <c r="S10" s="1">
        <f t="shared" ref="S10:S73" si="6">IF($G10 ="E", 1,0)</f>
        <v>0</v>
      </c>
      <c r="T10" s="1">
        <f t="shared" ref="T10:T73" si="7">IF($G10 ="SE", 1,0)</f>
        <v>0</v>
      </c>
      <c r="U10" s="1">
        <f t="shared" ref="U10:U73" si="8">IF($G10 ="S", 1,0)</f>
        <v>0</v>
      </c>
      <c r="V10" s="1">
        <f t="shared" ref="V10:V73" si="9">IF($G10 ="SW", 1,0)</f>
        <v>1</v>
      </c>
      <c r="W10" s="1">
        <f t="shared" ref="W10:W73" si="10">IF($G10 ="W", 1,0)</f>
        <v>0</v>
      </c>
      <c r="X10" s="1">
        <f t="shared" ref="X10:X73" si="11">IF($G10 ="NW", 1,0)</f>
        <v>0</v>
      </c>
    </row>
    <row r="11" spans="3:24" s="33" customFormat="1">
      <c r="C11" s="32"/>
      <c r="D11" s="32">
        <v>11</v>
      </c>
      <c r="E11" s="33" t="s">
        <v>216</v>
      </c>
      <c r="F11" s="32" t="s">
        <v>15</v>
      </c>
      <c r="G11" s="32"/>
      <c r="H11" s="32">
        <v>36</v>
      </c>
      <c r="I11" s="32">
        <v>29.75</v>
      </c>
      <c r="J11" s="34">
        <f t="shared" si="0"/>
        <v>2.2222222222222223</v>
      </c>
      <c r="K11" s="35">
        <f t="shared" si="1"/>
        <v>1007.4500507958008</v>
      </c>
      <c r="L11" s="32">
        <f t="shared" si="2"/>
        <v>0</v>
      </c>
      <c r="M11" s="32">
        <f t="shared" si="3"/>
        <v>0</v>
      </c>
      <c r="N11" s="36"/>
      <c r="O11" s="36"/>
      <c r="P11" s="36"/>
      <c r="Q11" s="32">
        <f t="shared" si="4"/>
        <v>0</v>
      </c>
      <c r="R11" s="32">
        <f t="shared" si="5"/>
        <v>0</v>
      </c>
      <c r="S11" s="32">
        <f t="shared" si="6"/>
        <v>0</v>
      </c>
      <c r="T11" s="32">
        <f t="shared" si="7"/>
        <v>0</v>
      </c>
      <c r="U11" s="32">
        <f t="shared" si="8"/>
        <v>0</v>
      </c>
      <c r="V11" s="32">
        <f t="shared" si="9"/>
        <v>0</v>
      </c>
      <c r="W11" s="32">
        <f t="shared" si="10"/>
        <v>0</v>
      </c>
      <c r="X11" s="32">
        <f t="shared" si="11"/>
        <v>0</v>
      </c>
    </row>
    <row r="12" spans="3:24">
      <c r="C12" s="1">
        <v>2</v>
      </c>
      <c r="D12" s="1">
        <v>9</v>
      </c>
      <c r="E12" t="s">
        <v>32</v>
      </c>
      <c r="F12" s="1" t="s">
        <v>15</v>
      </c>
      <c r="G12" s="1" t="s">
        <v>56</v>
      </c>
      <c r="H12" s="1">
        <v>39</v>
      </c>
      <c r="I12" s="1">
        <v>29.7</v>
      </c>
      <c r="J12" s="25">
        <f t="shared" si="0"/>
        <v>3.8888888888888888</v>
      </c>
      <c r="K12" s="24">
        <f t="shared" si="1"/>
        <v>1005.7568574331189</v>
      </c>
      <c r="L12" s="1">
        <f t="shared" si="2"/>
        <v>0</v>
      </c>
      <c r="M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1</v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1"/>
        <v>0</v>
      </c>
    </row>
    <row r="13" spans="3:24">
      <c r="D13" s="1">
        <v>2</v>
      </c>
      <c r="E13" t="s">
        <v>35</v>
      </c>
      <c r="F13" s="1" t="s">
        <v>15</v>
      </c>
      <c r="G13" s="1" t="s">
        <v>56</v>
      </c>
      <c r="H13" s="1">
        <v>44</v>
      </c>
      <c r="I13" s="1">
        <v>29.65</v>
      </c>
      <c r="J13" s="25">
        <f t="shared" si="0"/>
        <v>6.6666666666666661</v>
      </c>
      <c r="K13" s="24">
        <f t="shared" si="1"/>
        <v>1004.0636640704367</v>
      </c>
      <c r="L13" s="1">
        <f t="shared" si="2"/>
        <v>0</v>
      </c>
      <c r="M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1</v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1"/>
        <v>0</v>
      </c>
    </row>
    <row r="14" spans="3:24" s="33" customFormat="1">
      <c r="C14" s="32"/>
      <c r="D14" s="32">
        <v>11</v>
      </c>
      <c r="E14" s="33" t="s">
        <v>217</v>
      </c>
      <c r="F14" s="32" t="s">
        <v>15</v>
      </c>
      <c r="G14" s="32"/>
      <c r="H14" s="32">
        <v>34</v>
      </c>
      <c r="I14" s="32">
        <v>29.7</v>
      </c>
      <c r="J14" s="34">
        <f t="shared" si="0"/>
        <v>1.1111111111111112</v>
      </c>
      <c r="K14" s="35">
        <f t="shared" si="1"/>
        <v>1005.7568574331189</v>
      </c>
      <c r="L14" s="32">
        <f t="shared" si="2"/>
        <v>0</v>
      </c>
      <c r="M14" s="32">
        <f t="shared" si="3"/>
        <v>0</v>
      </c>
      <c r="N14" s="36"/>
      <c r="O14" s="36"/>
      <c r="P14" s="36"/>
      <c r="Q14" s="32">
        <f t="shared" si="4"/>
        <v>0</v>
      </c>
      <c r="R14" s="32">
        <f t="shared" si="5"/>
        <v>0</v>
      </c>
      <c r="S14" s="32">
        <f t="shared" si="6"/>
        <v>0</v>
      </c>
      <c r="T14" s="32">
        <f t="shared" si="7"/>
        <v>0</v>
      </c>
      <c r="U14" s="32">
        <f t="shared" si="8"/>
        <v>0</v>
      </c>
      <c r="V14" s="32">
        <f t="shared" si="9"/>
        <v>0</v>
      </c>
      <c r="W14" s="32">
        <f t="shared" si="10"/>
        <v>0</v>
      </c>
      <c r="X14" s="32">
        <f t="shared" si="11"/>
        <v>0</v>
      </c>
    </row>
    <row r="15" spans="3:24">
      <c r="C15" s="1">
        <v>3</v>
      </c>
      <c r="D15" s="1">
        <v>9</v>
      </c>
      <c r="E15" t="s">
        <v>71</v>
      </c>
      <c r="F15" s="1" t="s">
        <v>15</v>
      </c>
      <c r="G15" s="1" t="s">
        <v>72</v>
      </c>
      <c r="H15" s="1">
        <v>39</v>
      </c>
      <c r="I15" s="1">
        <v>29.75</v>
      </c>
      <c r="J15" s="25">
        <f t="shared" si="0"/>
        <v>3.8888888888888888</v>
      </c>
      <c r="K15" s="24">
        <f t="shared" si="1"/>
        <v>1007.4500507958008</v>
      </c>
      <c r="L15" s="1">
        <f t="shared" si="2"/>
        <v>0</v>
      </c>
      <c r="M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1</v>
      </c>
      <c r="T15" s="1">
        <f t="shared" si="7"/>
        <v>0</v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1"/>
        <v>0</v>
      </c>
    </row>
    <row r="16" spans="3:24">
      <c r="D16" s="1">
        <v>2</v>
      </c>
      <c r="E16" t="s">
        <v>218</v>
      </c>
      <c r="F16" s="1" t="s">
        <v>15</v>
      </c>
      <c r="G16" s="1" t="s">
        <v>72</v>
      </c>
      <c r="H16" s="1">
        <v>39</v>
      </c>
      <c r="I16" s="1">
        <v>29.8</v>
      </c>
      <c r="J16" s="25">
        <f t="shared" si="0"/>
        <v>3.8888888888888888</v>
      </c>
      <c r="K16" s="24">
        <f t="shared" si="1"/>
        <v>1009.1432441584828</v>
      </c>
      <c r="L16" s="1">
        <f t="shared" si="2"/>
        <v>0</v>
      </c>
      <c r="M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1</v>
      </c>
      <c r="T16" s="1">
        <f t="shared" si="7"/>
        <v>0</v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 t="shared" si="11"/>
        <v>0</v>
      </c>
    </row>
    <row r="17" spans="3:24" s="33" customFormat="1">
      <c r="C17" s="32"/>
      <c r="D17" s="32">
        <v>11</v>
      </c>
      <c r="E17" s="33" t="s">
        <v>124</v>
      </c>
      <c r="F17" s="32" t="s">
        <v>15</v>
      </c>
      <c r="G17" s="32"/>
      <c r="H17" s="32">
        <v>36</v>
      </c>
      <c r="I17" s="32">
        <v>29.9</v>
      </c>
      <c r="J17" s="34">
        <f t="shared" si="0"/>
        <v>2.2222222222222223</v>
      </c>
      <c r="K17" s="35">
        <f t="shared" si="1"/>
        <v>1012.5296308838468</v>
      </c>
      <c r="L17" s="32">
        <f t="shared" si="2"/>
        <v>0</v>
      </c>
      <c r="M17" s="32">
        <f t="shared" si="3"/>
        <v>0</v>
      </c>
      <c r="N17" s="36"/>
      <c r="O17" s="36"/>
      <c r="P17" s="36"/>
      <c r="Q17" s="32">
        <f t="shared" si="4"/>
        <v>0</v>
      </c>
      <c r="R17" s="32">
        <f t="shared" si="5"/>
        <v>0</v>
      </c>
      <c r="S17" s="32">
        <f t="shared" si="6"/>
        <v>0</v>
      </c>
      <c r="T17" s="32">
        <f t="shared" si="7"/>
        <v>0</v>
      </c>
      <c r="U17" s="32">
        <f t="shared" si="8"/>
        <v>0</v>
      </c>
      <c r="V17" s="32">
        <f t="shared" si="9"/>
        <v>0</v>
      </c>
      <c r="W17" s="32">
        <f t="shared" si="10"/>
        <v>0</v>
      </c>
      <c r="X17" s="32">
        <f t="shared" si="11"/>
        <v>0</v>
      </c>
    </row>
    <row r="18" spans="3:24">
      <c r="C18" s="1">
        <v>4</v>
      </c>
      <c r="D18" s="1">
        <v>9</v>
      </c>
      <c r="E18" t="s">
        <v>219</v>
      </c>
      <c r="F18" s="1" t="s">
        <v>15</v>
      </c>
      <c r="G18" s="1" t="s">
        <v>72</v>
      </c>
      <c r="H18" s="1">
        <v>39</v>
      </c>
      <c r="I18" s="1">
        <v>29.9</v>
      </c>
      <c r="J18" s="25">
        <f t="shared" si="0"/>
        <v>3.8888888888888888</v>
      </c>
      <c r="K18" s="24">
        <f t="shared" si="1"/>
        <v>1012.5296308838468</v>
      </c>
      <c r="L18" s="1">
        <f t="shared" si="2"/>
        <v>0</v>
      </c>
      <c r="M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1</v>
      </c>
      <c r="T18" s="1">
        <f t="shared" si="7"/>
        <v>0</v>
      </c>
      <c r="U18" s="1">
        <f t="shared" si="8"/>
        <v>0</v>
      </c>
      <c r="V18" s="1">
        <f t="shared" si="9"/>
        <v>0</v>
      </c>
      <c r="W18" s="1">
        <f t="shared" si="10"/>
        <v>0</v>
      </c>
      <c r="X18" s="1">
        <f t="shared" si="11"/>
        <v>0</v>
      </c>
    </row>
    <row r="19" spans="3:24">
      <c r="D19" s="1">
        <v>2</v>
      </c>
      <c r="E19" t="s">
        <v>220</v>
      </c>
      <c r="F19" s="1" t="s">
        <v>12</v>
      </c>
      <c r="G19" s="1" t="s">
        <v>56</v>
      </c>
      <c r="H19" s="1">
        <v>41</v>
      </c>
      <c r="I19" s="1">
        <v>29.9</v>
      </c>
      <c r="J19" s="25">
        <f t="shared" si="0"/>
        <v>5</v>
      </c>
      <c r="K19" s="24">
        <f t="shared" si="1"/>
        <v>1012.5296308838468</v>
      </c>
      <c r="L19" s="1">
        <f t="shared" si="2"/>
        <v>1</v>
      </c>
      <c r="M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1</v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1"/>
        <v>0</v>
      </c>
    </row>
    <row r="20" spans="3:24" s="33" customFormat="1">
      <c r="C20" s="32"/>
      <c r="D20" s="32">
        <v>11</v>
      </c>
      <c r="E20" s="33" t="s">
        <v>221</v>
      </c>
      <c r="F20" s="32" t="s">
        <v>15</v>
      </c>
      <c r="G20" s="32"/>
      <c r="H20" s="32">
        <v>38</v>
      </c>
      <c r="I20" s="32">
        <v>29.9</v>
      </c>
      <c r="J20" s="34">
        <f t="shared" si="0"/>
        <v>3.333333333333333</v>
      </c>
      <c r="K20" s="35">
        <f t="shared" si="1"/>
        <v>1012.5296308838468</v>
      </c>
      <c r="L20" s="32">
        <f t="shared" si="2"/>
        <v>0</v>
      </c>
      <c r="M20" s="32">
        <f t="shared" si="3"/>
        <v>0</v>
      </c>
      <c r="N20" s="36">
        <v>1</v>
      </c>
      <c r="O20" s="36"/>
      <c r="P20" s="36"/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2">
        <f t="shared" si="8"/>
        <v>0</v>
      </c>
      <c r="V20" s="32">
        <f t="shared" si="9"/>
        <v>0</v>
      </c>
      <c r="W20" s="32">
        <f t="shared" si="10"/>
        <v>0</v>
      </c>
      <c r="X20" s="32">
        <f t="shared" si="11"/>
        <v>0</v>
      </c>
    </row>
    <row r="21" spans="3:24">
      <c r="C21" s="1">
        <v>5</v>
      </c>
      <c r="D21" s="1">
        <v>9</v>
      </c>
      <c r="E21" t="s">
        <v>48</v>
      </c>
      <c r="F21" s="1" t="s">
        <v>15</v>
      </c>
      <c r="G21" s="1" t="s">
        <v>56</v>
      </c>
      <c r="H21" s="1">
        <v>41</v>
      </c>
      <c r="I21" s="1">
        <v>29.95</v>
      </c>
      <c r="J21" s="25">
        <f t="shared" si="0"/>
        <v>5</v>
      </c>
      <c r="K21" s="24">
        <f t="shared" si="1"/>
        <v>1014.2228242465289</v>
      </c>
      <c r="L21" s="1">
        <f t="shared" si="2"/>
        <v>0</v>
      </c>
      <c r="M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1</v>
      </c>
      <c r="U21" s="1">
        <f t="shared" si="8"/>
        <v>0</v>
      </c>
      <c r="V21" s="1">
        <f t="shared" si="9"/>
        <v>0</v>
      </c>
      <c r="W21" s="1">
        <f t="shared" si="10"/>
        <v>0</v>
      </c>
      <c r="X21" s="1">
        <f t="shared" si="11"/>
        <v>0</v>
      </c>
    </row>
    <row r="22" spans="3:24">
      <c r="D22" s="1">
        <v>2</v>
      </c>
      <c r="E22" t="s">
        <v>184</v>
      </c>
      <c r="F22" s="1" t="s">
        <v>15</v>
      </c>
      <c r="G22" s="1" t="s">
        <v>16</v>
      </c>
      <c r="H22" s="1">
        <v>44</v>
      </c>
      <c r="I22" s="1">
        <v>29.65</v>
      </c>
      <c r="J22" s="25">
        <f t="shared" si="0"/>
        <v>6.6666666666666661</v>
      </c>
      <c r="K22" s="24">
        <f t="shared" si="1"/>
        <v>1004.0636640704367</v>
      </c>
      <c r="L22" s="1">
        <f t="shared" si="2"/>
        <v>0</v>
      </c>
      <c r="M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1</v>
      </c>
      <c r="W22" s="1">
        <f t="shared" si="10"/>
        <v>0</v>
      </c>
      <c r="X22" s="1">
        <f t="shared" si="11"/>
        <v>0</v>
      </c>
    </row>
    <row r="23" spans="3:24" s="33" customFormat="1">
      <c r="C23" s="32"/>
      <c r="D23" s="32">
        <v>11</v>
      </c>
      <c r="E23" s="33" t="s">
        <v>80</v>
      </c>
      <c r="F23" s="32" t="s">
        <v>15</v>
      </c>
      <c r="G23" s="32"/>
      <c r="H23" s="32">
        <v>40</v>
      </c>
      <c r="I23" s="32">
        <v>29.5</v>
      </c>
      <c r="J23" s="34">
        <f t="shared" si="0"/>
        <v>4.4444444444444446</v>
      </c>
      <c r="K23" s="35">
        <f t="shared" si="1"/>
        <v>998.98408398239076</v>
      </c>
      <c r="L23" s="32">
        <f t="shared" si="2"/>
        <v>0</v>
      </c>
      <c r="M23" s="32">
        <f t="shared" si="3"/>
        <v>0</v>
      </c>
      <c r="N23" s="36"/>
      <c r="O23" s="36"/>
      <c r="P23" s="36"/>
      <c r="Q23" s="32">
        <f t="shared" si="4"/>
        <v>0</v>
      </c>
      <c r="R23" s="32">
        <f t="shared" si="5"/>
        <v>0</v>
      </c>
      <c r="S23" s="32">
        <f t="shared" si="6"/>
        <v>0</v>
      </c>
      <c r="T23" s="32">
        <f t="shared" si="7"/>
        <v>0</v>
      </c>
      <c r="U23" s="32">
        <f t="shared" si="8"/>
        <v>0</v>
      </c>
      <c r="V23" s="32">
        <f t="shared" si="9"/>
        <v>0</v>
      </c>
      <c r="W23" s="32">
        <f t="shared" si="10"/>
        <v>0</v>
      </c>
      <c r="X23" s="32">
        <f t="shared" si="11"/>
        <v>0</v>
      </c>
    </row>
    <row r="24" spans="3:24">
      <c r="C24" s="1">
        <v>6</v>
      </c>
      <c r="D24" s="1">
        <v>9</v>
      </c>
      <c r="E24" t="s">
        <v>222</v>
      </c>
      <c r="F24" s="1" t="s">
        <v>15</v>
      </c>
      <c r="G24" s="1" t="s">
        <v>27</v>
      </c>
      <c r="H24" s="1">
        <v>44</v>
      </c>
      <c r="I24" s="1">
        <v>29.35</v>
      </c>
      <c r="J24" s="25">
        <f t="shared" si="0"/>
        <v>6.6666666666666661</v>
      </c>
      <c r="K24" s="24">
        <f t="shared" si="1"/>
        <v>993.90450389434477</v>
      </c>
      <c r="L24" s="1">
        <f t="shared" si="2"/>
        <v>0</v>
      </c>
      <c r="M24" s="1">
        <f t="shared" si="3"/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0</v>
      </c>
      <c r="W24" s="1">
        <f t="shared" si="10"/>
        <v>1</v>
      </c>
      <c r="X24" s="1">
        <f t="shared" si="11"/>
        <v>0</v>
      </c>
    </row>
    <row r="25" spans="3:24">
      <c r="D25" s="1">
        <v>2</v>
      </c>
      <c r="E25" s="4" t="s">
        <v>223</v>
      </c>
      <c r="F25" s="1" t="s">
        <v>224</v>
      </c>
      <c r="G25" s="1" t="s">
        <v>27</v>
      </c>
      <c r="H25" s="1">
        <v>48</v>
      </c>
      <c r="I25" s="1">
        <v>29.25</v>
      </c>
      <c r="J25" s="25">
        <f t="shared" si="0"/>
        <v>8.8888888888888893</v>
      </c>
      <c r="K25" s="24">
        <f t="shared" si="1"/>
        <v>990.51811716898067</v>
      </c>
      <c r="L25" s="5">
        <v>1</v>
      </c>
      <c r="M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1</v>
      </c>
      <c r="X25" s="1">
        <f t="shared" si="11"/>
        <v>0</v>
      </c>
    </row>
    <row r="26" spans="3:24" s="33" customFormat="1">
      <c r="C26" s="32"/>
      <c r="D26" s="32">
        <v>11</v>
      </c>
      <c r="E26" s="37" t="s">
        <v>225</v>
      </c>
      <c r="F26" s="32" t="s">
        <v>12</v>
      </c>
      <c r="G26" s="32"/>
      <c r="H26" s="32">
        <v>36</v>
      </c>
      <c r="I26" s="32">
        <v>29.1</v>
      </c>
      <c r="J26" s="34">
        <f t="shared" si="0"/>
        <v>2.2222222222222223</v>
      </c>
      <c r="K26" s="35">
        <f t="shared" si="1"/>
        <v>985.43853708093468</v>
      </c>
      <c r="L26" s="32">
        <f t="shared" si="2"/>
        <v>1</v>
      </c>
      <c r="M26" s="32">
        <f t="shared" si="3"/>
        <v>0</v>
      </c>
      <c r="N26" s="36">
        <v>1</v>
      </c>
      <c r="O26" s="36"/>
      <c r="P26" s="36"/>
      <c r="Q26" s="32">
        <f t="shared" si="4"/>
        <v>0</v>
      </c>
      <c r="R26" s="32">
        <f t="shared" si="5"/>
        <v>0</v>
      </c>
      <c r="S26" s="32">
        <f t="shared" si="6"/>
        <v>0</v>
      </c>
      <c r="T26" s="32">
        <f t="shared" si="7"/>
        <v>0</v>
      </c>
      <c r="U26" s="32">
        <f t="shared" si="8"/>
        <v>0</v>
      </c>
      <c r="V26" s="32">
        <f t="shared" si="9"/>
        <v>0</v>
      </c>
      <c r="W26" s="32">
        <f t="shared" si="10"/>
        <v>0</v>
      </c>
      <c r="X26" s="32">
        <f t="shared" si="11"/>
        <v>0</v>
      </c>
    </row>
    <row r="27" spans="3:24">
      <c r="C27" s="1">
        <v>7</v>
      </c>
      <c r="D27" s="1">
        <v>9</v>
      </c>
      <c r="E27" s="4" t="s">
        <v>226</v>
      </c>
      <c r="F27" s="6" t="s">
        <v>74</v>
      </c>
      <c r="G27" s="1" t="s">
        <v>16</v>
      </c>
      <c r="H27" s="1">
        <v>36</v>
      </c>
      <c r="I27" s="1">
        <v>29</v>
      </c>
      <c r="J27" s="25">
        <f t="shared" si="0"/>
        <v>2.2222222222222223</v>
      </c>
      <c r="K27" s="24">
        <f t="shared" si="1"/>
        <v>982.05215035557057</v>
      </c>
      <c r="L27" s="1">
        <f t="shared" si="2"/>
        <v>0</v>
      </c>
      <c r="M27" s="5">
        <v>1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1</v>
      </c>
      <c r="W27" s="1">
        <f t="shared" si="10"/>
        <v>0</v>
      </c>
      <c r="X27" s="1">
        <f t="shared" si="11"/>
        <v>0</v>
      </c>
    </row>
    <row r="28" spans="3:24">
      <c r="D28" s="1">
        <v>2</v>
      </c>
      <c r="E28" t="s">
        <v>227</v>
      </c>
      <c r="F28" s="6" t="s">
        <v>74</v>
      </c>
      <c r="G28" s="1" t="s">
        <v>16</v>
      </c>
      <c r="H28" s="1">
        <v>36</v>
      </c>
      <c r="I28" s="1">
        <v>29</v>
      </c>
      <c r="J28" s="25">
        <f t="shared" si="0"/>
        <v>2.2222222222222223</v>
      </c>
      <c r="K28" s="24">
        <f t="shared" si="1"/>
        <v>982.05215035557057</v>
      </c>
      <c r="L28" s="1">
        <f t="shared" si="2"/>
        <v>0</v>
      </c>
      <c r="M28" s="5">
        <v>1</v>
      </c>
      <c r="Q28" s="1">
        <f t="shared" si="4"/>
        <v>0</v>
      </c>
      <c r="R28" s="1">
        <f t="shared" si="5"/>
        <v>0</v>
      </c>
      <c r="S28" s="1">
        <f t="shared" si="6"/>
        <v>0</v>
      </c>
      <c r="T28" s="1">
        <f t="shared" si="7"/>
        <v>0</v>
      </c>
      <c r="U28" s="1">
        <f t="shared" si="8"/>
        <v>0</v>
      </c>
      <c r="V28" s="1">
        <f t="shared" si="9"/>
        <v>1</v>
      </c>
      <c r="W28" s="1">
        <f t="shared" si="10"/>
        <v>0</v>
      </c>
      <c r="X28" s="1">
        <f t="shared" si="11"/>
        <v>0</v>
      </c>
    </row>
    <row r="29" spans="3:24" s="33" customFormat="1">
      <c r="C29" s="32"/>
      <c r="D29" s="32">
        <v>11</v>
      </c>
      <c r="E29" s="33" t="s">
        <v>228</v>
      </c>
      <c r="F29" s="32" t="s">
        <v>15</v>
      </c>
      <c r="G29" s="32" t="s">
        <v>56</v>
      </c>
      <c r="H29" s="32">
        <v>35</v>
      </c>
      <c r="I29" s="32">
        <v>29</v>
      </c>
      <c r="J29" s="34">
        <f t="shared" si="0"/>
        <v>1.6666666666666665</v>
      </c>
      <c r="K29" s="35">
        <f t="shared" si="1"/>
        <v>982.05215035557057</v>
      </c>
      <c r="L29" s="36">
        <v>1</v>
      </c>
      <c r="M29" s="32">
        <f t="shared" si="3"/>
        <v>0</v>
      </c>
      <c r="N29" s="36">
        <v>1</v>
      </c>
      <c r="O29" s="36">
        <v>1</v>
      </c>
      <c r="P29" s="36"/>
      <c r="Q29" s="32">
        <f t="shared" si="4"/>
        <v>0</v>
      </c>
      <c r="R29" s="32">
        <f t="shared" si="5"/>
        <v>0</v>
      </c>
      <c r="S29" s="32">
        <f t="shared" si="6"/>
        <v>0</v>
      </c>
      <c r="T29" s="32">
        <f t="shared" si="7"/>
        <v>1</v>
      </c>
      <c r="U29" s="32">
        <f t="shared" si="8"/>
        <v>0</v>
      </c>
      <c r="V29" s="32">
        <f t="shared" si="9"/>
        <v>0</v>
      </c>
      <c r="W29" s="32">
        <f t="shared" si="10"/>
        <v>0</v>
      </c>
      <c r="X29" s="32">
        <f t="shared" si="11"/>
        <v>0</v>
      </c>
    </row>
    <row r="30" spans="3:24">
      <c r="C30" s="1">
        <v>8</v>
      </c>
      <c r="D30" s="1">
        <v>9</v>
      </c>
      <c r="E30" s="4" t="s">
        <v>229</v>
      </c>
      <c r="F30" s="1" t="s">
        <v>15</v>
      </c>
      <c r="G30" s="1" t="s">
        <v>24</v>
      </c>
      <c r="H30" s="1">
        <v>37</v>
      </c>
      <c r="I30" s="1">
        <v>28.9</v>
      </c>
      <c r="J30" s="25">
        <f t="shared" si="0"/>
        <v>2.7777777777777777</v>
      </c>
      <c r="K30" s="24">
        <f t="shared" si="1"/>
        <v>978.66576363020647</v>
      </c>
      <c r="L30" s="1">
        <f t="shared" si="2"/>
        <v>0</v>
      </c>
      <c r="M30" s="5">
        <v>1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0</v>
      </c>
      <c r="W30" s="1">
        <f t="shared" si="10"/>
        <v>0</v>
      </c>
      <c r="X30" s="1">
        <f t="shared" si="11"/>
        <v>1</v>
      </c>
    </row>
    <row r="31" spans="3:24">
      <c r="D31" s="1">
        <v>2</v>
      </c>
      <c r="E31" t="s">
        <v>26</v>
      </c>
      <c r="F31" s="1" t="s">
        <v>15</v>
      </c>
      <c r="H31" s="1">
        <v>40</v>
      </c>
      <c r="I31" s="1">
        <v>28.9</v>
      </c>
      <c r="J31" s="25">
        <f t="shared" si="0"/>
        <v>4.4444444444444446</v>
      </c>
      <c r="K31" s="24">
        <f t="shared" si="1"/>
        <v>978.66576363020647</v>
      </c>
      <c r="L31" s="1">
        <f t="shared" si="2"/>
        <v>0</v>
      </c>
      <c r="M31" s="1">
        <f t="shared" si="3"/>
        <v>0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</v>
      </c>
      <c r="U31" s="1">
        <f t="shared" si="8"/>
        <v>0</v>
      </c>
      <c r="V31" s="1">
        <f t="shared" si="9"/>
        <v>0</v>
      </c>
      <c r="W31" s="1">
        <f t="shared" si="10"/>
        <v>0</v>
      </c>
      <c r="X31" s="1">
        <f t="shared" si="11"/>
        <v>0</v>
      </c>
    </row>
    <row r="32" spans="3:24" s="33" customFormat="1">
      <c r="C32" s="32"/>
      <c r="D32" s="32">
        <v>11</v>
      </c>
      <c r="E32" s="33" t="s">
        <v>230</v>
      </c>
      <c r="F32" s="32" t="s">
        <v>12</v>
      </c>
      <c r="G32" s="32"/>
      <c r="H32" s="32">
        <v>31</v>
      </c>
      <c r="I32" s="32">
        <v>29.1</v>
      </c>
      <c r="J32" s="49">
        <f t="shared" si="0"/>
        <v>-0.55555555555555558</v>
      </c>
      <c r="K32" s="35">
        <f t="shared" si="1"/>
        <v>985.43853708093468</v>
      </c>
      <c r="L32" s="32">
        <f t="shared" si="2"/>
        <v>1</v>
      </c>
      <c r="M32" s="32">
        <f t="shared" si="3"/>
        <v>0</v>
      </c>
      <c r="N32" s="36">
        <v>1</v>
      </c>
      <c r="O32" s="36">
        <v>1</v>
      </c>
      <c r="P32" s="36">
        <v>1</v>
      </c>
      <c r="Q32" s="32">
        <f t="shared" si="4"/>
        <v>0</v>
      </c>
      <c r="R32" s="32">
        <f t="shared" si="5"/>
        <v>0</v>
      </c>
      <c r="S32" s="32">
        <f t="shared" si="6"/>
        <v>0</v>
      </c>
      <c r="T32" s="32">
        <f t="shared" si="7"/>
        <v>0</v>
      </c>
      <c r="U32" s="32">
        <f t="shared" si="8"/>
        <v>0</v>
      </c>
      <c r="V32" s="32">
        <f t="shared" si="9"/>
        <v>0</v>
      </c>
      <c r="W32" s="32">
        <f t="shared" si="10"/>
        <v>0</v>
      </c>
      <c r="X32" s="32">
        <f t="shared" si="11"/>
        <v>0</v>
      </c>
    </row>
    <row r="33" spans="3:24">
      <c r="C33" s="1">
        <v>9</v>
      </c>
      <c r="D33" s="1">
        <v>9</v>
      </c>
      <c r="E33" t="s">
        <v>29</v>
      </c>
      <c r="F33" s="1" t="s">
        <v>224</v>
      </c>
      <c r="G33" s="1" t="s">
        <v>86</v>
      </c>
      <c r="H33" s="1">
        <v>38</v>
      </c>
      <c r="I33" s="1">
        <v>29.2</v>
      </c>
      <c r="J33" s="25">
        <f t="shared" si="0"/>
        <v>3.333333333333333</v>
      </c>
      <c r="K33" s="24">
        <f t="shared" si="1"/>
        <v>988.82492380629867</v>
      </c>
      <c r="L33" s="1">
        <f t="shared" si="2"/>
        <v>0</v>
      </c>
      <c r="M33" s="1">
        <f t="shared" si="3"/>
        <v>0</v>
      </c>
      <c r="Q33" s="1">
        <f t="shared" si="4"/>
        <v>0</v>
      </c>
      <c r="R33" s="1">
        <f t="shared" si="5"/>
        <v>1</v>
      </c>
      <c r="S33" s="1">
        <f t="shared" si="6"/>
        <v>0</v>
      </c>
      <c r="T33" s="1">
        <f t="shared" si="7"/>
        <v>0</v>
      </c>
      <c r="U33" s="1">
        <f t="shared" si="8"/>
        <v>0</v>
      </c>
      <c r="V33" s="1">
        <f t="shared" si="9"/>
        <v>0</v>
      </c>
      <c r="W33" s="1">
        <f t="shared" si="10"/>
        <v>0</v>
      </c>
      <c r="X33" s="1">
        <f t="shared" si="11"/>
        <v>0</v>
      </c>
    </row>
    <row r="34" spans="3:24">
      <c r="D34" s="1">
        <v>2</v>
      </c>
      <c r="E34" t="s">
        <v>231</v>
      </c>
      <c r="F34" s="1" t="s">
        <v>12</v>
      </c>
      <c r="G34" s="1" t="s">
        <v>86</v>
      </c>
      <c r="H34" s="1">
        <v>41</v>
      </c>
      <c r="I34" s="1">
        <v>29.3</v>
      </c>
      <c r="J34" s="25">
        <v>2.2000000000000002</v>
      </c>
      <c r="K34" s="24">
        <v>988.82</v>
      </c>
      <c r="L34" s="1">
        <f t="shared" si="2"/>
        <v>1</v>
      </c>
      <c r="M34" s="1">
        <f t="shared" si="3"/>
        <v>0</v>
      </c>
      <c r="Q34" s="1">
        <f t="shared" si="4"/>
        <v>0</v>
      </c>
      <c r="R34" s="1">
        <f t="shared" si="5"/>
        <v>1</v>
      </c>
      <c r="S34" s="1">
        <f t="shared" si="6"/>
        <v>0</v>
      </c>
      <c r="T34" s="1">
        <f t="shared" si="7"/>
        <v>0</v>
      </c>
      <c r="U34" s="1">
        <f t="shared" si="8"/>
        <v>0</v>
      </c>
      <c r="V34" s="1">
        <f t="shared" si="9"/>
        <v>0</v>
      </c>
      <c r="W34" s="1">
        <f t="shared" si="10"/>
        <v>0</v>
      </c>
      <c r="X34" s="1">
        <f t="shared" si="11"/>
        <v>0</v>
      </c>
    </row>
    <row r="35" spans="3:24" s="33" customFormat="1">
      <c r="C35" s="32"/>
      <c r="D35" s="32">
        <v>11</v>
      </c>
      <c r="E35" s="33" t="s">
        <v>62</v>
      </c>
      <c r="F35" s="32" t="s">
        <v>12</v>
      </c>
      <c r="G35" s="32"/>
      <c r="H35" s="32">
        <v>38</v>
      </c>
      <c r="I35" s="32">
        <v>29.3</v>
      </c>
      <c r="J35" s="34">
        <f t="shared" si="0"/>
        <v>3.333333333333333</v>
      </c>
      <c r="K35" s="35">
        <f t="shared" si="1"/>
        <v>992.21131053166266</v>
      </c>
      <c r="L35" s="32">
        <f t="shared" si="2"/>
        <v>1</v>
      </c>
      <c r="M35" s="32">
        <f t="shared" si="3"/>
        <v>0</v>
      </c>
      <c r="N35" s="36">
        <v>1</v>
      </c>
      <c r="O35" s="36"/>
      <c r="P35" s="36"/>
      <c r="Q35" s="32">
        <f t="shared" si="4"/>
        <v>0</v>
      </c>
      <c r="R35" s="32">
        <f t="shared" si="5"/>
        <v>0</v>
      </c>
      <c r="S35" s="32">
        <f t="shared" si="6"/>
        <v>0</v>
      </c>
      <c r="T35" s="32">
        <f t="shared" si="7"/>
        <v>0</v>
      </c>
      <c r="U35" s="32">
        <f t="shared" si="8"/>
        <v>0</v>
      </c>
      <c r="V35" s="32">
        <f t="shared" si="9"/>
        <v>0</v>
      </c>
      <c r="W35" s="32">
        <f t="shared" si="10"/>
        <v>0</v>
      </c>
      <c r="X35" s="32">
        <f t="shared" si="11"/>
        <v>0</v>
      </c>
    </row>
    <row r="36" spans="3:24">
      <c r="C36" s="1">
        <v>10</v>
      </c>
      <c r="D36" s="1">
        <v>9</v>
      </c>
      <c r="E36" t="s">
        <v>195</v>
      </c>
      <c r="F36" s="6" t="s">
        <v>74</v>
      </c>
      <c r="G36" s="1" t="s">
        <v>86</v>
      </c>
      <c r="H36" s="1">
        <v>37</v>
      </c>
      <c r="I36" s="1">
        <v>29.3</v>
      </c>
      <c r="J36" s="25">
        <f t="shared" si="0"/>
        <v>2.7777777777777777</v>
      </c>
      <c r="K36" s="24">
        <f t="shared" si="1"/>
        <v>992.21131053166266</v>
      </c>
      <c r="L36" s="1">
        <f t="shared" si="2"/>
        <v>0</v>
      </c>
      <c r="M36" s="5">
        <v>1</v>
      </c>
      <c r="Q36" s="1">
        <f t="shared" si="4"/>
        <v>0</v>
      </c>
      <c r="R36" s="1">
        <f t="shared" si="5"/>
        <v>1</v>
      </c>
      <c r="S36" s="1">
        <f t="shared" si="6"/>
        <v>0</v>
      </c>
      <c r="T36" s="1">
        <f t="shared" si="7"/>
        <v>0</v>
      </c>
      <c r="U36" s="1">
        <f t="shared" si="8"/>
        <v>0</v>
      </c>
      <c r="V36" s="1">
        <f t="shared" si="9"/>
        <v>0</v>
      </c>
      <c r="W36" s="1">
        <f t="shared" si="10"/>
        <v>0</v>
      </c>
      <c r="X36" s="1">
        <f t="shared" si="11"/>
        <v>0</v>
      </c>
    </row>
    <row r="37" spans="3:24">
      <c r="D37" s="1">
        <v>2</v>
      </c>
      <c r="E37" t="s">
        <v>232</v>
      </c>
      <c r="F37" s="1" t="s">
        <v>12</v>
      </c>
      <c r="G37" s="1" t="s">
        <v>86</v>
      </c>
      <c r="H37" s="1">
        <v>39</v>
      </c>
      <c r="I37" s="1">
        <v>29.35</v>
      </c>
      <c r="J37" s="25">
        <f t="shared" si="0"/>
        <v>3.8888888888888888</v>
      </c>
      <c r="K37" s="24">
        <f t="shared" si="1"/>
        <v>993.90450389434477</v>
      </c>
      <c r="L37" s="1">
        <f t="shared" si="2"/>
        <v>1</v>
      </c>
      <c r="M37" s="1">
        <f t="shared" si="3"/>
        <v>0</v>
      </c>
      <c r="Q37" s="1">
        <f t="shared" si="4"/>
        <v>0</v>
      </c>
      <c r="R37" s="1">
        <f t="shared" si="5"/>
        <v>1</v>
      </c>
      <c r="S37" s="1">
        <f t="shared" si="6"/>
        <v>0</v>
      </c>
      <c r="T37" s="1">
        <f t="shared" si="7"/>
        <v>0</v>
      </c>
      <c r="U37" s="1">
        <f t="shared" si="8"/>
        <v>0</v>
      </c>
      <c r="V37" s="1">
        <f t="shared" si="9"/>
        <v>0</v>
      </c>
      <c r="W37" s="1">
        <f t="shared" si="10"/>
        <v>0</v>
      </c>
      <c r="X37" s="1">
        <f t="shared" si="11"/>
        <v>0</v>
      </c>
    </row>
    <row r="38" spans="3:24" s="33" customFormat="1">
      <c r="C38" s="32"/>
      <c r="D38" s="32">
        <v>11</v>
      </c>
      <c r="E38" s="33" t="s">
        <v>233</v>
      </c>
      <c r="F38" s="32" t="s">
        <v>12</v>
      </c>
      <c r="G38" s="32"/>
      <c r="H38" s="32">
        <v>39</v>
      </c>
      <c r="I38" s="32">
        <v>29.5</v>
      </c>
      <c r="J38" s="34">
        <f t="shared" si="0"/>
        <v>3.8888888888888888</v>
      </c>
      <c r="K38" s="35">
        <f t="shared" si="1"/>
        <v>998.98408398239076</v>
      </c>
      <c r="L38" s="32">
        <f t="shared" si="2"/>
        <v>1</v>
      </c>
      <c r="M38" s="32">
        <f t="shared" si="3"/>
        <v>0</v>
      </c>
      <c r="N38" s="36">
        <v>1</v>
      </c>
      <c r="O38" s="36">
        <v>1</v>
      </c>
      <c r="P38" s="36"/>
      <c r="Q38" s="32">
        <f t="shared" si="4"/>
        <v>0</v>
      </c>
      <c r="R38" s="32">
        <f t="shared" si="5"/>
        <v>0</v>
      </c>
      <c r="S38" s="32">
        <f t="shared" si="6"/>
        <v>0</v>
      </c>
      <c r="T38" s="32">
        <f t="shared" si="7"/>
        <v>0</v>
      </c>
      <c r="U38" s="32">
        <f t="shared" si="8"/>
        <v>0</v>
      </c>
      <c r="V38" s="32">
        <f t="shared" si="9"/>
        <v>0</v>
      </c>
      <c r="W38" s="32">
        <f t="shared" si="10"/>
        <v>0</v>
      </c>
      <c r="X38" s="32">
        <f t="shared" si="11"/>
        <v>0</v>
      </c>
    </row>
    <row r="39" spans="3:24">
      <c r="C39" s="1">
        <v>11</v>
      </c>
      <c r="D39" s="1">
        <v>9</v>
      </c>
      <c r="E39" t="s">
        <v>234</v>
      </c>
      <c r="F39" s="1" t="s">
        <v>15</v>
      </c>
      <c r="G39" s="1" t="s">
        <v>86</v>
      </c>
      <c r="H39" s="1">
        <v>41</v>
      </c>
      <c r="I39" s="1">
        <v>29.55</v>
      </c>
      <c r="J39" s="25">
        <f t="shared" si="0"/>
        <v>5</v>
      </c>
      <c r="K39" s="24">
        <f t="shared" si="1"/>
        <v>1000.6772773450728</v>
      </c>
      <c r="L39" s="1">
        <f t="shared" si="2"/>
        <v>0</v>
      </c>
      <c r="M39" s="1">
        <f t="shared" si="3"/>
        <v>0</v>
      </c>
      <c r="Q39" s="1">
        <f t="shared" si="4"/>
        <v>0</v>
      </c>
      <c r="R39" s="1">
        <f t="shared" si="5"/>
        <v>1</v>
      </c>
      <c r="S39" s="1">
        <f t="shared" si="6"/>
        <v>0</v>
      </c>
      <c r="T39" s="1">
        <f t="shared" si="7"/>
        <v>0</v>
      </c>
      <c r="U39" s="1">
        <f t="shared" si="8"/>
        <v>0</v>
      </c>
      <c r="V39" s="1">
        <f t="shared" si="9"/>
        <v>0</v>
      </c>
      <c r="W39" s="1">
        <f t="shared" si="10"/>
        <v>0</v>
      </c>
      <c r="X39" s="1">
        <f t="shared" si="11"/>
        <v>0</v>
      </c>
    </row>
    <row r="40" spans="3:24">
      <c r="D40" s="1">
        <v>2</v>
      </c>
      <c r="E40" t="s">
        <v>235</v>
      </c>
      <c r="F40" s="1" t="s">
        <v>15</v>
      </c>
      <c r="G40" s="1" t="s">
        <v>86</v>
      </c>
      <c r="H40" s="1">
        <v>40</v>
      </c>
      <c r="I40" s="1">
        <v>29.6</v>
      </c>
      <c r="J40" s="25">
        <f t="shared" si="0"/>
        <v>4.4444444444444446</v>
      </c>
      <c r="K40" s="24">
        <f t="shared" si="1"/>
        <v>1002.3704707077549</v>
      </c>
      <c r="L40" s="1">
        <f t="shared" si="2"/>
        <v>0</v>
      </c>
      <c r="M40" s="1">
        <f t="shared" si="3"/>
        <v>0</v>
      </c>
      <c r="Q40" s="1">
        <f t="shared" si="4"/>
        <v>0</v>
      </c>
      <c r="R40" s="1">
        <f t="shared" si="5"/>
        <v>1</v>
      </c>
      <c r="S40" s="1">
        <f t="shared" si="6"/>
        <v>0</v>
      </c>
      <c r="T40" s="1">
        <f t="shared" si="7"/>
        <v>0</v>
      </c>
      <c r="U40" s="1">
        <f t="shared" si="8"/>
        <v>0</v>
      </c>
      <c r="V40" s="1">
        <f t="shared" si="9"/>
        <v>0</v>
      </c>
      <c r="W40" s="1">
        <f t="shared" si="10"/>
        <v>0</v>
      </c>
      <c r="X40" s="1">
        <f t="shared" si="11"/>
        <v>0</v>
      </c>
    </row>
    <row r="41" spans="3:24" s="33" customFormat="1">
      <c r="C41" s="32"/>
      <c r="D41" s="32">
        <v>11</v>
      </c>
      <c r="E41" s="33" t="s">
        <v>236</v>
      </c>
      <c r="F41" s="32" t="s">
        <v>15</v>
      </c>
      <c r="G41" s="32"/>
      <c r="H41" s="32">
        <v>39</v>
      </c>
      <c r="I41" s="32">
        <v>29.6</v>
      </c>
      <c r="J41" s="34">
        <f t="shared" si="0"/>
        <v>3.8888888888888888</v>
      </c>
      <c r="K41" s="35">
        <f t="shared" si="1"/>
        <v>1002.3704707077549</v>
      </c>
      <c r="L41" s="32">
        <f t="shared" si="2"/>
        <v>0</v>
      </c>
      <c r="M41" s="32">
        <f t="shared" si="3"/>
        <v>0</v>
      </c>
      <c r="N41" s="36"/>
      <c r="O41" s="36"/>
      <c r="P41" s="36"/>
      <c r="Q41" s="32">
        <f t="shared" si="4"/>
        <v>0</v>
      </c>
      <c r="R41" s="32">
        <f t="shared" si="5"/>
        <v>0</v>
      </c>
      <c r="S41" s="32">
        <f t="shared" si="6"/>
        <v>0</v>
      </c>
      <c r="T41" s="32">
        <f t="shared" si="7"/>
        <v>0</v>
      </c>
      <c r="U41" s="32">
        <f t="shared" si="8"/>
        <v>0</v>
      </c>
      <c r="V41" s="32">
        <f t="shared" si="9"/>
        <v>0</v>
      </c>
      <c r="W41" s="32">
        <f t="shared" si="10"/>
        <v>0</v>
      </c>
      <c r="X41" s="32">
        <f t="shared" si="11"/>
        <v>0</v>
      </c>
    </row>
    <row r="42" spans="3:24">
      <c r="C42" s="1">
        <v>12</v>
      </c>
      <c r="D42" s="1">
        <v>9</v>
      </c>
      <c r="E42" t="s">
        <v>237</v>
      </c>
      <c r="F42" s="1" t="s">
        <v>12</v>
      </c>
      <c r="G42" s="1" t="s">
        <v>86</v>
      </c>
      <c r="H42" s="1">
        <v>40</v>
      </c>
      <c r="I42" s="1">
        <v>29.65</v>
      </c>
      <c r="J42" s="25">
        <f t="shared" si="0"/>
        <v>4.4444444444444446</v>
      </c>
      <c r="K42" s="24">
        <f t="shared" si="1"/>
        <v>1004.0636640704367</v>
      </c>
      <c r="L42" s="1">
        <f t="shared" si="2"/>
        <v>1</v>
      </c>
      <c r="M42" s="1">
        <f t="shared" si="3"/>
        <v>0</v>
      </c>
      <c r="Q42" s="1">
        <f t="shared" si="4"/>
        <v>0</v>
      </c>
      <c r="R42" s="1">
        <f t="shared" si="5"/>
        <v>1</v>
      </c>
      <c r="S42" s="1">
        <f t="shared" si="6"/>
        <v>0</v>
      </c>
      <c r="T42" s="1">
        <f t="shared" si="7"/>
        <v>0</v>
      </c>
      <c r="U42" s="1">
        <f t="shared" si="8"/>
        <v>0</v>
      </c>
      <c r="V42" s="1">
        <f t="shared" si="9"/>
        <v>0</v>
      </c>
      <c r="W42" s="1">
        <f t="shared" si="10"/>
        <v>0</v>
      </c>
      <c r="X42" s="1">
        <f t="shared" si="11"/>
        <v>0</v>
      </c>
    </row>
    <row r="43" spans="3:24">
      <c r="D43" s="1">
        <v>2</v>
      </c>
      <c r="E43" t="s">
        <v>238</v>
      </c>
      <c r="F43" s="1" t="s">
        <v>12</v>
      </c>
      <c r="G43" s="1" t="s">
        <v>86</v>
      </c>
      <c r="H43" s="1">
        <v>40</v>
      </c>
      <c r="I43" s="1">
        <v>29.65</v>
      </c>
      <c r="J43" s="25">
        <f t="shared" si="0"/>
        <v>4.4444444444444446</v>
      </c>
      <c r="K43" s="24">
        <f t="shared" si="1"/>
        <v>1004.0636640704367</v>
      </c>
      <c r="L43" s="1">
        <f t="shared" si="2"/>
        <v>1</v>
      </c>
      <c r="M43" s="1">
        <f t="shared" si="3"/>
        <v>0</v>
      </c>
      <c r="Q43" s="1">
        <f t="shared" si="4"/>
        <v>0</v>
      </c>
      <c r="R43" s="1">
        <f t="shared" si="5"/>
        <v>1</v>
      </c>
      <c r="S43" s="1">
        <f t="shared" si="6"/>
        <v>0</v>
      </c>
      <c r="T43" s="1">
        <f t="shared" si="7"/>
        <v>0</v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0</v>
      </c>
    </row>
    <row r="44" spans="3:24" s="33" customFormat="1">
      <c r="C44" s="32"/>
      <c r="D44" s="32">
        <v>11</v>
      </c>
      <c r="E44" s="33" t="s">
        <v>239</v>
      </c>
      <c r="F44" s="32" t="s">
        <v>15</v>
      </c>
      <c r="G44" s="32"/>
      <c r="H44" s="32">
        <v>35</v>
      </c>
      <c r="I44" s="32">
        <v>29.7</v>
      </c>
      <c r="J44" s="34">
        <f t="shared" si="0"/>
        <v>1.6666666666666665</v>
      </c>
      <c r="K44" s="35">
        <f t="shared" si="1"/>
        <v>1005.7568574331189</v>
      </c>
      <c r="L44" s="32">
        <f t="shared" si="2"/>
        <v>0</v>
      </c>
      <c r="M44" s="32">
        <f t="shared" si="3"/>
        <v>0</v>
      </c>
      <c r="N44" s="36">
        <v>1</v>
      </c>
      <c r="O44" s="36"/>
      <c r="P44" s="36"/>
      <c r="Q44" s="32">
        <f t="shared" si="4"/>
        <v>0</v>
      </c>
      <c r="R44" s="32">
        <f t="shared" si="5"/>
        <v>0</v>
      </c>
      <c r="S44" s="32">
        <f t="shared" si="6"/>
        <v>0</v>
      </c>
      <c r="T44" s="32">
        <f t="shared" si="7"/>
        <v>0</v>
      </c>
      <c r="U44" s="32">
        <f t="shared" si="8"/>
        <v>0</v>
      </c>
      <c r="V44" s="32">
        <f t="shared" si="9"/>
        <v>0</v>
      </c>
      <c r="W44" s="32">
        <f t="shared" si="10"/>
        <v>0</v>
      </c>
      <c r="X44" s="32">
        <f t="shared" si="11"/>
        <v>0</v>
      </c>
    </row>
    <row r="45" spans="3:24">
      <c r="C45" s="1">
        <v>13</v>
      </c>
      <c r="D45" s="1">
        <v>9</v>
      </c>
      <c r="E45" t="s">
        <v>240</v>
      </c>
      <c r="F45" s="1" t="s">
        <v>13</v>
      </c>
      <c r="G45" s="1" t="s">
        <v>86</v>
      </c>
      <c r="H45" s="1">
        <v>32</v>
      </c>
      <c r="I45" s="1">
        <v>29.6</v>
      </c>
      <c r="J45" s="25">
        <f t="shared" si="0"/>
        <v>0</v>
      </c>
      <c r="K45" s="24">
        <f t="shared" si="1"/>
        <v>1002.3704707077549</v>
      </c>
      <c r="L45" s="1">
        <f t="shared" si="2"/>
        <v>0</v>
      </c>
      <c r="M45" s="1">
        <f t="shared" si="3"/>
        <v>1</v>
      </c>
      <c r="Q45" s="1">
        <f t="shared" si="4"/>
        <v>0</v>
      </c>
      <c r="R45" s="1">
        <f t="shared" si="5"/>
        <v>1</v>
      </c>
      <c r="S45" s="1">
        <f t="shared" si="6"/>
        <v>0</v>
      </c>
      <c r="T45" s="1">
        <f t="shared" si="7"/>
        <v>0</v>
      </c>
      <c r="U45" s="1">
        <f t="shared" si="8"/>
        <v>0</v>
      </c>
      <c r="V45" s="1">
        <f t="shared" si="9"/>
        <v>0</v>
      </c>
      <c r="W45" s="1">
        <f t="shared" si="10"/>
        <v>0</v>
      </c>
      <c r="X45" s="1">
        <f t="shared" si="11"/>
        <v>0</v>
      </c>
    </row>
    <row r="46" spans="3:24">
      <c r="D46" s="1">
        <v>2</v>
      </c>
      <c r="E46" t="s">
        <v>241</v>
      </c>
      <c r="F46" s="1" t="s">
        <v>13</v>
      </c>
      <c r="G46" s="1" t="s">
        <v>24</v>
      </c>
      <c r="H46" s="1">
        <v>37</v>
      </c>
      <c r="I46" s="1">
        <v>29.5</v>
      </c>
      <c r="J46" s="25">
        <f t="shared" si="0"/>
        <v>2.7777777777777777</v>
      </c>
      <c r="K46" s="24">
        <f t="shared" si="1"/>
        <v>998.98408398239076</v>
      </c>
      <c r="L46" s="1">
        <f t="shared" si="2"/>
        <v>0</v>
      </c>
      <c r="M46" s="1">
        <f t="shared" si="3"/>
        <v>1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1">
        <f t="shared" si="8"/>
        <v>0</v>
      </c>
      <c r="V46" s="1">
        <f t="shared" si="9"/>
        <v>0</v>
      </c>
      <c r="W46" s="1">
        <f t="shared" si="10"/>
        <v>0</v>
      </c>
      <c r="X46" s="1">
        <f t="shared" si="11"/>
        <v>1</v>
      </c>
    </row>
    <row r="47" spans="3:24" s="33" customFormat="1">
      <c r="C47" s="32"/>
      <c r="D47" s="32">
        <v>11</v>
      </c>
      <c r="E47" s="33" t="s">
        <v>242</v>
      </c>
      <c r="F47" s="32" t="s">
        <v>15</v>
      </c>
      <c r="G47" s="32"/>
      <c r="H47" s="32">
        <v>30</v>
      </c>
      <c r="I47" s="32">
        <v>29.4</v>
      </c>
      <c r="J47" s="49">
        <f t="shared" si="0"/>
        <v>-1.1111111111111112</v>
      </c>
      <c r="K47" s="35">
        <f t="shared" si="1"/>
        <v>995.59769725702665</v>
      </c>
      <c r="L47" s="32">
        <f t="shared" si="2"/>
        <v>0</v>
      </c>
      <c r="M47" s="32">
        <f t="shared" si="3"/>
        <v>0</v>
      </c>
      <c r="N47" s="36"/>
      <c r="O47" s="36">
        <v>1</v>
      </c>
      <c r="P47" s="36">
        <v>1</v>
      </c>
      <c r="Q47" s="32">
        <f t="shared" si="4"/>
        <v>0</v>
      </c>
      <c r="R47" s="32">
        <f t="shared" si="5"/>
        <v>0</v>
      </c>
      <c r="S47" s="32">
        <f t="shared" si="6"/>
        <v>0</v>
      </c>
      <c r="T47" s="32">
        <f t="shared" si="7"/>
        <v>0</v>
      </c>
      <c r="U47" s="32">
        <f t="shared" si="8"/>
        <v>0</v>
      </c>
      <c r="V47" s="32">
        <f t="shared" si="9"/>
        <v>0</v>
      </c>
      <c r="W47" s="32">
        <f t="shared" si="10"/>
        <v>0</v>
      </c>
      <c r="X47" s="32">
        <f t="shared" si="11"/>
        <v>0</v>
      </c>
    </row>
    <row r="48" spans="3:24">
      <c r="C48" s="1">
        <v>14</v>
      </c>
      <c r="D48" s="1">
        <v>9</v>
      </c>
      <c r="E48" t="s">
        <v>243</v>
      </c>
      <c r="F48" s="1" t="s">
        <v>15</v>
      </c>
      <c r="G48" s="1" t="s">
        <v>24</v>
      </c>
      <c r="H48" s="1">
        <v>33</v>
      </c>
      <c r="I48" s="1">
        <v>29.35</v>
      </c>
      <c r="J48" s="25">
        <f t="shared" si="0"/>
        <v>0.55555555555555558</v>
      </c>
      <c r="K48" s="24">
        <f t="shared" si="1"/>
        <v>993.90450389434477</v>
      </c>
      <c r="L48" s="1">
        <f t="shared" si="2"/>
        <v>0</v>
      </c>
      <c r="M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1">
        <f t="shared" si="8"/>
        <v>0</v>
      </c>
      <c r="V48" s="1">
        <f t="shared" si="9"/>
        <v>0</v>
      </c>
      <c r="W48" s="1">
        <f t="shared" si="10"/>
        <v>0</v>
      </c>
      <c r="X48" s="1">
        <f t="shared" si="11"/>
        <v>1</v>
      </c>
    </row>
    <row r="49" spans="3:24">
      <c r="D49" s="1">
        <v>2</v>
      </c>
      <c r="E49" t="s">
        <v>244</v>
      </c>
      <c r="F49" s="1" t="s">
        <v>224</v>
      </c>
      <c r="G49" s="1" t="s">
        <v>24</v>
      </c>
      <c r="H49" s="1">
        <v>37</v>
      </c>
      <c r="I49" s="1">
        <v>29.35</v>
      </c>
      <c r="J49" s="25">
        <f t="shared" si="0"/>
        <v>2.7777777777777777</v>
      </c>
      <c r="K49" s="24">
        <f t="shared" si="1"/>
        <v>993.90450389434477</v>
      </c>
      <c r="L49" s="1">
        <f t="shared" si="2"/>
        <v>0</v>
      </c>
      <c r="M49" s="1">
        <f t="shared" si="3"/>
        <v>0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1">
        <f t="shared" si="8"/>
        <v>0</v>
      </c>
      <c r="V49" s="1">
        <f t="shared" si="9"/>
        <v>0</v>
      </c>
      <c r="W49" s="1">
        <f t="shared" si="10"/>
        <v>0</v>
      </c>
      <c r="X49" s="1">
        <f t="shared" si="11"/>
        <v>1</v>
      </c>
    </row>
    <row r="50" spans="3:24" s="33" customFormat="1">
      <c r="C50" s="32"/>
      <c r="D50" s="32">
        <v>11</v>
      </c>
      <c r="E50" s="33" t="s">
        <v>240</v>
      </c>
      <c r="F50" s="32" t="s">
        <v>13</v>
      </c>
      <c r="G50" s="32"/>
      <c r="H50" s="32">
        <v>32</v>
      </c>
      <c r="I50" s="32">
        <v>29.4</v>
      </c>
      <c r="J50" s="34">
        <f t="shared" si="0"/>
        <v>0</v>
      </c>
      <c r="K50" s="35">
        <f t="shared" si="1"/>
        <v>995.59769725702665</v>
      </c>
      <c r="L50" s="32">
        <f t="shared" si="2"/>
        <v>0</v>
      </c>
      <c r="M50" s="32">
        <f t="shared" si="3"/>
        <v>1</v>
      </c>
      <c r="N50" s="36"/>
      <c r="O50" s="36">
        <v>1</v>
      </c>
      <c r="P50" s="36"/>
      <c r="Q50" s="32">
        <f t="shared" si="4"/>
        <v>0</v>
      </c>
      <c r="R50" s="32">
        <f t="shared" si="5"/>
        <v>0</v>
      </c>
      <c r="S50" s="32">
        <f t="shared" si="6"/>
        <v>0</v>
      </c>
      <c r="T50" s="32">
        <f t="shared" si="7"/>
        <v>0</v>
      </c>
      <c r="U50" s="32">
        <f t="shared" si="8"/>
        <v>0</v>
      </c>
      <c r="V50" s="32">
        <f t="shared" si="9"/>
        <v>0</v>
      </c>
      <c r="W50" s="32">
        <f t="shared" si="10"/>
        <v>0</v>
      </c>
      <c r="X50" s="32">
        <f t="shared" si="11"/>
        <v>0</v>
      </c>
    </row>
    <row r="51" spans="3:24">
      <c r="C51" s="1">
        <v>15</v>
      </c>
      <c r="D51" s="1">
        <v>9</v>
      </c>
      <c r="E51" s="4" t="s">
        <v>245</v>
      </c>
      <c r="F51" s="1" t="s">
        <v>15</v>
      </c>
      <c r="J51"/>
      <c r="K51"/>
      <c r="L51" s="1">
        <f t="shared" si="2"/>
        <v>0</v>
      </c>
      <c r="M51" s="5">
        <v>1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0</v>
      </c>
      <c r="U51" s="1">
        <f t="shared" si="8"/>
        <v>0</v>
      </c>
      <c r="V51" s="1">
        <f t="shared" si="9"/>
        <v>0</v>
      </c>
      <c r="W51" s="1">
        <f t="shared" si="10"/>
        <v>0</v>
      </c>
      <c r="X51" s="1">
        <f t="shared" si="11"/>
        <v>0</v>
      </c>
    </row>
    <row r="52" spans="3:24">
      <c r="D52" s="9">
        <v>4</v>
      </c>
      <c r="E52" s="4" t="s">
        <v>246</v>
      </c>
      <c r="F52" s="1" t="s">
        <v>15</v>
      </c>
      <c r="J52"/>
      <c r="K52"/>
      <c r="L52" s="1">
        <f t="shared" si="2"/>
        <v>0</v>
      </c>
      <c r="M52" s="5">
        <v>1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0</v>
      </c>
      <c r="U52" s="1">
        <f t="shared" si="8"/>
        <v>0</v>
      </c>
      <c r="V52" s="1">
        <f t="shared" si="9"/>
        <v>0</v>
      </c>
      <c r="W52" s="1">
        <f t="shared" si="10"/>
        <v>0</v>
      </c>
      <c r="X52" s="1">
        <f t="shared" si="11"/>
        <v>0</v>
      </c>
    </row>
    <row r="53" spans="3:24" s="33" customFormat="1">
      <c r="C53" s="32"/>
      <c r="D53" s="32">
        <v>11</v>
      </c>
      <c r="F53" s="32"/>
      <c r="G53" s="32"/>
      <c r="H53" s="32"/>
      <c r="I53" s="32"/>
      <c r="L53" s="32">
        <f t="shared" si="2"/>
        <v>0</v>
      </c>
      <c r="M53" s="32">
        <f t="shared" si="3"/>
        <v>0</v>
      </c>
      <c r="N53" s="36"/>
      <c r="O53" s="36">
        <v>1</v>
      </c>
      <c r="P53" s="36"/>
      <c r="Q53" s="32">
        <f t="shared" si="4"/>
        <v>0</v>
      </c>
      <c r="R53" s="32">
        <f t="shared" si="5"/>
        <v>0</v>
      </c>
      <c r="S53" s="32">
        <f t="shared" si="6"/>
        <v>0</v>
      </c>
      <c r="T53" s="32">
        <f t="shared" si="7"/>
        <v>0</v>
      </c>
      <c r="U53" s="32">
        <f t="shared" si="8"/>
        <v>0</v>
      </c>
      <c r="V53" s="32">
        <f t="shared" si="9"/>
        <v>0</v>
      </c>
      <c r="W53" s="32">
        <f t="shared" si="10"/>
        <v>0</v>
      </c>
      <c r="X53" s="32">
        <f t="shared" si="11"/>
        <v>0</v>
      </c>
    </row>
    <row r="54" spans="3:24">
      <c r="C54" s="1">
        <v>16</v>
      </c>
      <c r="D54" s="1">
        <v>9</v>
      </c>
      <c r="E54" s="4" t="s">
        <v>84</v>
      </c>
      <c r="F54" s="1" t="s">
        <v>15</v>
      </c>
      <c r="G54" s="1" t="s">
        <v>27</v>
      </c>
      <c r="H54" s="1">
        <v>42</v>
      </c>
      <c r="I54" s="1">
        <v>29.15</v>
      </c>
      <c r="J54" s="25">
        <f t="shared" si="0"/>
        <v>5.5555555555555554</v>
      </c>
      <c r="K54" s="24">
        <f t="shared" si="1"/>
        <v>987.13173044361656</v>
      </c>
      <c r="L54" s="5">
        <v>1</v>
      </c>
      <c r="M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0</v>
      </c>
      <c r="W54" s="1">
        <f t="shared" si="10"/>
        <v>1</v>
      </c>
      <c r="X54" s="1">
        <f t="shared" si="11"/>
        <v>0</v>
      </c>
    </row>
    <row r="55" spans="3:24">
      <c r="D55" s="1">
        <v>2</v>
      </c>
      <c r="E55" s="4" t="s">
        <v>247</v>
      </c>
      <c r="F55" s="1" t="s">
        <v>15</v>
      </c>
      <c r="G55" s="1" t="s">
        <v>27</v>
      </c>
      <c r="H55" s="1">
        <v>47</v>
      </c>
      <c r="I55" s="1">
        <v>29.1</v>
      </c>
      <c r="J55" s="25">
        <f t="shared" si="0"/>
        <v>8.3333333333333339</v>
      </c>
      <c r="K55" s="24">
        <f t="shared" si="1"/>
        <v>985.43853708093468</v>
      </c>
      <c r="L55" s="5">
        <v>1</v>
      </c>
      <c r="M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0</v>
      </c>
      <c r="W55" s="1">
        <f t="shared" si="10"/>
        <v>1</v>
      </c>
      <c r="X55" s="1">
        <f t="shared" si="11"/>
        <v>0</v>
      </c>
    </row>
    <row r="56" spans="3:24" s="33" customFormat="1">
      <c r="C56" s="32"/>
      <c r="D56" s="32">
        <v>11</v>
      </c>
      <c r="E56" s="37" t="s">
        <v>248</v>
      </c>
      <c r="F56" s="32" t="s">
        <v>15</v>
      </c>
      <c r="G56" s="32"/>
      <c r="H56" s="32">
        <v>39</v>
      </c>
      <c r="I56" s="32">
        <v>29</v>
      </c>
      <c r="J56" s="34">
        <f t="shared" si="0"/>
        <v>3.8888888888888888</v>
      </c>
      <c r="K56" s="35">
        <f t="shared" si="1"/>
        <v>982.05215035557057</v>
      </c>
      <c r="L56" s="32">
        <v>0</v>
      </c>
      <c r="M56" s="32">
        <f t="shared" si="3"/>
        <v>0</v>
      </c>
      <c r="N56" s="36">
        <v>1</v>
      </c>
      <c r="O56" s="36"/>
      <c r="P56" s="36"/>
      <c r="Q56" s="32">
        <f t="shared" si="4"/>
        <v>0</v>
      </c>
      <c r="R56" s="32">
        <f t="shared" si="5"/>
        <v>0</v>
      </c>
      <c r="S56" s="32">
        <f t="shared" si="6"/>
        <v>0</v>
      </c>
      <c r="T56" s="32">
        <f t="shared" si="7"/>
        <v>0</v>
      </c>
      <c r="U56" s="32">
        <f t="shared" si="8"/>
        <v>0</v>
      </c>
      <c r="V56" s="32">
        <f t="shared" si="9"/>
        <v>0</v>
      </c>
      <c r="W56" s="32">
        <f t="shared" si="10"/>
        <v>0</v>
      </c>
      <c r="X56" s="32">
        <f t="shared" si="11"/>
        <v>0</v>
      </c>
    </row>
    <row r="57" spans="3:24">
      <c r="C57" s="1">
        <v>17</v>
      </c>
      <c r="D57" s="1">
        <v>9</v>
      </c>
      <c r="E57" s="10" t="s">
        <v>39</v>
      </c>
      <c r="F57" s="1" t="s">
        <v>15</v>
      </c>
      <c r="G57" s="1" t="s">
        <v>27</v>
      </c>
      <c r="H57" s="1">
        <v>41</v>
      </c>
      <c r="I57" s="1">
        <v>29.1</v>
      </c>
      <c r="J57" s="25">
        <f t="shared" si="0"/>
        <v>5</v>
      </c>
      <c r="K57" s="24">
        <f t="shared" si="1"/>
        <v>985.43853708093468</v>
      </c>
      <c r="L57" s="1">
        <f t="shared" si="2"/>
        <v>0</v>
      </c>
      <c r="M57" s="1">
        <f t="shared" si="3"/>
        <v>0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0</v>
      </c>
      <c r="W57" s="1">
        <f t="shared" si="10"/>
        <v>1</v>
      </c>
      <c r="X57" s="1">
        <f t="shared" si="11"/>
        <v>0</v>
      </c>
    </row>
    <row r="58" spans="3:24">
      <c r="D58" s="1">
        <v>2</v>
      </c>
      <c r="E58" s="4" t="s">
        <v>249</v>
      </c>
      <c r="F58" s="1" t="s">
        <v>15</v>
      </c>
      <c r="G58" s="1" t="s">
        <v>27</v>
      </c>
      <c r="H58" s="1">
        <v>44</v>
      </c>
      <c r="I58" s="1">
        <v>29.25</v>
      </c>
      <c r="J58" s="25">
        <f t="shared" si="0"/>
        <v>6.6666666666666661</v>
      </c>
      <c r="K58" s="24">
        <f t="shared" si="1"/>
        <v>990.51811716898067</v>
      </c>
      <c r="L58" s="5">
        <v>1</v>
      </c>
      <c r="M58" s="1">
        <f t="shared" si="3"/>
        <v>0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0</v>
      </c>
      <c r="U58" s="1">
        <f t="shared" si="8"/>
        <v>0</v>
      </c>
      <c r="V58" s="1">
        <f t="shared" si="9"/>
        <v>0</v>
      </c>
      <c r="W58" s="1">
        <f t="shared" si="10"/>
        <v>1</v>
      </c>
      <c r="X58" s="1">
        <f t="shared" si="11"/>
        <v>0</v>
      </c>
    </row>
    <row r="59" spans="3:24" s="33" customFormat="1">
      <c r="C59" s="32"/>
      <c r="D59" s="32">
        <v>11</v>
      </c>
      <c r="E59" s="39" t="s">
        <v>132</v>
      </c>
      <c r="F59" s="32" t="s">
        <v>15</v>
      </c>
      <c r="G59" s="32"/>
      <c r="H59" s="32">
        <v>35</v>
      </c>
      <c r="I59" s="32">
        <v>29.35</v>
      </c>
      <c r="J59" s="34">
        <f t="shared" si="0"/>
        <v>1.6666666666666665</v>
      </c>
      <c r="K59" s="35">
        <f t="shared" si="1"/>
        <v>993.90450389434477</v>
      </c>
      <c r="L59" s="32">
        <f t="shared" si="2"/>
        <v>0</v>
      </c>
      <c r="M59" s="32">
        <f t="shared" si="3"/>
        <v>0</v>
      </c>
      <c r="N59" s="36">
        <v>1</v>
      </c>
      <c r="O59" s="36"/>
      <c r="P59" s="36"/>
      <c r="Q59" s="32">
        <f t="shared" si="4"/>
        <v>0</v>
      </c>
      <c r="R59" s="32">
        <f t="shared" si="5"/>
        <v>0</v>
      </c>
      <c r="S59" s="32">
        <f t="shared" si="6"/>
        <v>0</v>
      </c>
      <c r="T59" s="32">
        <f t="shared" si="7"/>
        <v>0</v>
      </c>
      <c r="U59" s="32">
        <f t="shared" si="8"/>
        <v>0</v>
      </c>
      <c r="V59" s="32">
        <f t="shared" si="9"/>
        <v>0</v>
      </c>
      <c r="W59" s="32">
        <f t="shared" si="10"/>
        <v>0</v>
      </c>
      <c r="X59" s="32">
        <f t="shared" si="11"/>
        <v>0</v>
      </c>
    </row>
    <row r="60" spans="3:24">
      <c r="C60" s="1">
        <v>18</v>
      </c>
      <c r="D60" s="1">
        <v>9</v>
      </c>
      <c r="E60" s="10" t="s">
        <v>250</v>
      </c>
      <c r="F60" s="1" t="s">
        <v>15</v>
      </c>
      <c r="G60" s="1" t="s">
        <v>16</v>
      </c>
      <c r="H60" s="1">
        <v>42</v>
      </c>
      <c r="I60" s="1">
        <v>29.4</v>
      </c>
      <c r="J60" s="25">
        <f t="shared" si="0"/>
        <v>5.5555555555555554</v>
      </c>
      <c r="K60" s="24">
        <f t="shared" si="1"/>
        <v>995.59769725702665</v>
      </c>
      <c r="L60" s="1">
        <f t="shared" si="2"/>
        <v>0</v>
      </c>
      <c r="M60" s="1">
        <f t="shared" si="3"/>
        <v>0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0</v>
      </c>
      <c r="U60" s="1">
        <f t="shared" si="8"/>
        <v>0</v>
      </c>
      <c r="V60" s="1">
        <f t="shared" si="9"/>
        <v>1</v>
      </c>
      <c r="W60" s="1">
        <f t="shared" si="10"/>
        <v>0</v>
      </c>
      <c r="X60" s="1">
        <f t="shared" si="11"/>
        <v>0</v>
      </c>
    </row>
    <row r="61" spans="3:24">
      <c r="D61" s="1">
        <v>2</v>
      </c>
      <c r="E61" s="10" t="s">
        <v>251</v>
      </c>
      <c r="F61" s="1" t="s">
        <v>15</v>
      </c>
      <c r="G61" s="1" t="s">
        <v>16</v>
      </c>
      <c r="H61" s="1">
        <v>48</v>
      </c>
      <c r="I61" s="1">
        <v>29.3</v>
      </c>
      <c r="J61" s="25">
        <f t="shared" si="0"/>
        <v>8.8888888888888893</v>
      </c>
      <c r="K61" s="24">
        <f t="shared" si="1"/>
        <v>992.21131053166266</v>
      </c>
      <c r="L61" s="1">
        <f t="shared" si="2"/>
        <v>0</v>
      </c>
      <c r="M61" s="1">
        <f t="shared" si="3"/>
        <v>0</v>
      </c>
      <c r="Q61" s="1">
        <f t="shared" si="4"/>
        <v>0</v>
      </c>
      <c r="R61" s="1">
        <f t="shared" si="5"/>
        <v>0</v>
      </c>
      <c r="S61" s="1">
        <f t="shared" si="6"/>
        <v>0</v>
      </c>
      <c r="T61" s="1">
        <f t="shared" si="7"/>
        <v>0</v>
      </c>
      <c r="U61" s="1">
        <f t="shared" si="8"/>
        <v>0</v>
      </c>
      <c r="V61" s="1">
        <f t="shared" si="9"/>
        <v>1</v>
      </c>
      <c r="W61" s="1">
        <f t="shared" si="10"/>
        <v>0</v>
      </c>
      <c r="X61" s="1">
        <f t="shared" si="11"/>
        <v>0</v>
      </c>
    </row>
    <row r="62" spans="3:24" s="33" customFormat="1">
      <c r="C62" s="32"/>
      <c r="D62" s="32">
        <v>11</v>
      </c>
      <c r="E62" s="37" t="s">
        <v>252</v>
      </c>
      <c r="F62" s="32" t="s">
        <v>15</v>
      </c>
      <c r="G62" s="32"/>
      <c r="H62" s="32">
        <v>41</v>
      </c>
      <c r="I62" s="32">
        <v>29.3</v>
      </c>
      <c r="J62" s="34">
        <f t="shared" si="0"/>
        <v>5</v>
      </c>
      <c r="K62" s="35">
        <f t="shared" si="1"/>
        <v>992.21131053166266</v>
      </c>
      <c r="L62" s="36">
        <v>1</v>
      </c>
      <c r="M62" s="32">
        <f t="shared" si="3"/>
        <v>0</v>
      </c>
      <c r="N62" s="36">
        <v>1</v>
      </c>
      <c r="O62" s="36"/>
      <c r="P62" s="36"/>
      <c r="Q62" s="32">
        <f t="shared" si="4"/>
        <v>0</v>
      </c>
      <c r="R62" s="32">
        <f t="shared" si="5"/>
        <v>0</v>
      </c>
      <c r="S62" s="32">
        <f t="shared" si="6"/>
        <v>0</v>
      </c>
      <c r="T62" s="32">
        <f t="shared" si="7"/>
        <v>0</v>
      </c>
      <c r="U62" s="32">
        <f t="shared" si="8"/>
        <v>0</v>
      </c>
      <c r="V62" s="32">
        <f t="shared" si="9"/>
        <v>0</v>
      </c>
      <c r="W62" s="32">
        <f t="shared" si="10"/>
        <v>0</v>
      </c>
      <c r="X62" s="32">
        <f t="shared" si="11"/>
        <v>0</v>
      </c>
    </row>
    <row r="63" spans="3:24">
      <c r="C63" s="1">
        <v>19</v>
      </c>
      <c r="D63" s="1">
        <v>9</v>
      </c>
      <c r="E63" s="10" t="s">
        <v>253</v>
      </c>
      <c r="F63" s="1" t="s">
        <v>15</v>
      </c>
      <c r="G63" s="1" t="s">
        <v>16</v>
      </c>
      <c r="H63" s="1">
        <v>41</v>
      </c>
      <c r="I63" s="1">
        <v>29.35</v>
      </c>
      <c r="J63" s="25">
        <f t="shared" si="0"/>
        <v>5</v>
      </c>
      <c r="K63" s="24">
        <f t="shared" si="1"/>
        <v>993.90450389434477</v>
      </c>
      <c r="L63" s="1">
        <f t="shared" si="2"/>
        <v>0</v>
      </c>
      <c r="M63" s="1">
        <f t="shared" si="3"/>
        <v>0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1</v>
      </c>
      <c r="W63" s="1">
        <f t="shared" si="10"/>
        <v>0</v>
      </c>
      <c r="X63" s="1">
        <f t="shared" si="11"/>
        <v>0</v>
      </c>
    </row>
    <row r="64" spans="3:24">
      <c r="D64" s="1">
        <v>2</v>
      </c>
      <c r="E64" s="10" t="s">
        <v>254</v>
      </c>
      <c r="F64" s="1" t="s">
        <v>15</v>
      </c>
      <c r="G64" s="1" t="s">
        <v>16</v>
      </c>
      <c r="H64" s="1">
        <v>45</v>
      </c>
      <c r="I64" s="1">
        <v>29.45</v>
      </c>
      <c r="J64" s="25">
        <f t="shared" si="0"/>
        <v>7.2222222222222223</v>
      </c>
      <c r="K64" s="24">
        <f t="shared" si="1"/>
        <v>997.29089061970876</v>
      </c>
      <c r="L64" s="1">
        <f t="shared" si="2"/>
        <v>0</v>
      </c>
      <c r="M64" s="1">
        <f t="shared" si="3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1</v>
      </c>
      <c r="W64" s="1">
        <f t="shared" si="10"/>
        <v>0</v>
      </c>
      <c r="X64" s="1">
        <f t="shared" si="11"/>
        <v>0</v>
      </c>
    </row>
    <row r="65" spans="3:24" s="33" customFormat="1">
      <c r="C65" s="32"/>
      <c r="D65" s="32">
        <v>11</v>
      </c>
      <c r="E65" s="39" t="s">
        <v>107</v>
      </c>
      <c r="F65" s="32" t="s">
        <v>15</v>
      </c>
      <c r="G65" s="32"/>
      <c r="H65" s="32">
        <v>38</v>
      </c>
      <c r="I65" s="32">
        <v>29.65</v>
      </c>
      <c r="J65" s="34">
        <f t="shared" si="0"/>
        <v>3.333333333333333</v>
      </c>
      <c r="K65" s="35">
        <f t="shared" si="1"/>
        <v>1004.0636640704367</v>
      </c>
      <c r="L65" s="32">
        <f t="shared" si="2"/>
        <v>0</v>
      </c>
      <c r="M65" s="32">
        <f t="shared" si="3"/>
        <v>0</v>
      </c>
      <c r="N65" s="36"/>
      <c r="O65" s="36"/>
      <c r="P65" s="36"/>
      <c r="Q65" s="32">
        <f t="shared" si="4"/>
        <v>0</v>
      </c>
      <c r="R65" s="32">
        <f t="shared" si="5"/>
        <v>0</v>
      </c>
      <c r="S65" s="32">
        <f t="shared" si="6"/>
        <v>0</v>
      </c>
      <c r="T65" s="32">
        <f t="shared" si="7"/>
        <v>0</v>
      </c>
      <c r="U65" s="32">
        <f t="shared" si="8"/>
        <v>0</v>
      </c>
      <c r="V65" s="32">
        <f t="shared" si="9"/>
        <v>0</v>
      </c>
      <c r="W65" s="32">
        <f t="shared" si="10"/>
        <v>0</v>
      </c>
      <c r="X65" s="32">
        <f t="shared" si="11"/>
        <v>0</v>
      </c>
    </row>
    <row r="66" spans="3:24">
      <c r="C66" s="1">
        <v>20</v>
      </c>
      <c r="D66" s="1">
        <v>9</v>
      </c>
      <c r="E66" s="10" t="s">
        <v>143</v>
      </c>
      <c r="F66" s="1" t="s">
        <v>15</v>
      </c>
      <c r="G66" s="1" t="s">
        <v>163</v>
      </c>
      <c r="H66" s="1">
        <v>42</v>
      </c>
      <c r="I66" s="1">
        <v>29.75</v>
      </c>
      <c r="J66" s="25">
        <f t="shared" si="0"/>
        <v>5.5555555555555554</v>
      </c>
      <c r="K66" s="24">
        <f t="shared" si="1"/>
        <v>1007.4500507958008</v>
      </c>
      <c r="L66" s="1">
        <f t="shared" si="2"/>
        <v>0</v>
      </c>
      <c r="M66" s="1">
        <f t="shared" si="3"/>
        <v>0</v>
      </c>
      <c r="Q66" s="1">
        <f t="shared" si="4"/>
        <v>0</v>
      </c>
      <c r="R66" s="1">
        <f t="shared" si="5"/>
        <v>0</v>
      </c>
      <c r="S66" s="1">
        <f t="shared" si="6"/>
        <v>0</v>
      </c>
      <c r="T66" s="1">
        <f t="shared" si="7"/>
        <v>0</v>
      </c>
      <c r="U66" s="1">
        <f t="shared" si="8"/>
        <v>1</v>
      </c>
      <c r="V66" s="1">
        <f t="shared" si="9"/>
        <v>0</v>
      </c>
      <c r="W66" s="1">
        <f t="shared" si="10"/>
        <v>0</v>
      </c>
      <c r="X66" s="1">
        <f t="shared" si="11"/>
        <v>0</v>
      </c>
    </row>
    <row r="67" spans="3:24">
      <c r="D67" s="1">
        <v>2</v>
      </c>
      <c r="E67" s="10" t="s">
        <v>40</v>
      </c>
      <c r="F67" s="1" t="s">
        <v>15</v>
      </c>
      <c r="G67" s="1" t="s">
        <v>16</v>
      </c>
      <c r="H67" s="1">
        <v>51</v>
      </c>
      <c r="I67" s="1">
        <v>29.75</v>
      </c>
      <c r="J67" s="25">
        <f t="shared" si="0"/>
        <v>10.555555555555555</v>
      </c>
      <c r="K67" s="24">
        <f t="shared" si="1"/>
        <v>1007.4500507958008</v>
      </c>
      <c r="L67" s="1">
        <f t="shared" si="2"/>
        <v>0</v>
      </c>
      <c r="M67" s="1">
        <f t="shared" si="3"/>
        <v>0</v>
      </c>
      <c r="Q67" s="1">
        <f t="shared" si="4"/>
        <v>0</v>
      </c>
      <c r="R67" s="1">
        <f t="shared" si="5"/>
        <v>0</v>
      </c>
      <c r="S67" s="1">
        <f t="shared" si="6"/>
        <v>0</v>
      </c>
      <c r="T67" s="1">
        <f t="shared" si="7"/>
        <v>0</v>
      </c>
      <c r="U67" s="1">
        <f t="shared" si="8"/>
        <v>0</v>
      </c>
      <c r="V67" s="1">
        <f t="shared" si="9"/>
        <v>1</v>
      </c>
      <c r="W67" s="1">
        <f t="shared" si="10"/>
        <v>0</v>
      </c>
      <c r="X67" s="1">
        <f t="shared" si="11"/>
        <v>0</v>
      </c>
    </row>
    <row r="68" spans="3:24" s="33" customFormat="1">
      <c r="C68" s="32"/>
      <c r="D68" s="32">
        <v>11</v>
      </c>
      <c r="E68" s="39" t="s">
        <v>124</v>
      </c>
      <c r="F68" s="32" t="s">
        <v>15</v>
      </c>
      <c r="G68" s="32"/>
      <c r="H68" s="32">
        <v>44</v>
      </c>
      <c r="I68" s="32">
        <v>29.7</v>
      </c>
      <c r="J68" s="34">
        <f t="shared" si="0"/>
        <v>6.6666666666666661</v>
      </c>
      <c r="K68" s="35">
        <f t="shared" si="1"/>
        <v>1005.7568574331189</v>
      </c>
      <c r="L68" s="32">
        <f t="shared" si="2"/>
        <v>0</v>
      </c>
      <c r="M68" s="32">
        <f t="shared" si="3"/>
        <v>0</v>
      </c>
      <c r="N68" s="36"/>
      <c r="O68" s="36"/>
      <c r="P68" s="36"/>
      <c r="Q68" s="32">
        <f t="shared" si="4"/>
        <v>0</v>
      </c>
      <c r="R68" s="32">
        <f t="shared" si="5"/>
        <v>0</v>
      </c>
      <c r="S68" s="32">
        <f t="shared" si="6"/>
        <v>0</v>
      </c>
      <c r="T68" s="32">
        <f t="shared" si="7"/>
        <v>0</v>
      </c>
      <c r="U68" s="32">
        <f t="shared" si="8"/>
        <v>0</v>
      </c>
      <c r="V68" s="32">
        <f t="shared" si="9"/>
        <v>0</v>
      </c>
      <c r="W68" s="32">
        <f t="shared" si="10"/>
        <v>0</v>
      </c>
      <c r="X68" s="32">
        <f t="shared" si="11"/>
        <v>0</v>
      </c>
    </row>
    <row r="69" spans="3:24">
      <c r="C69" s="1">
        <v>21</v>
      </c>
      <c r="D69" s="1">
        <v>9</v>
      </c>
      <c r="E69" s="10" t="s">
        <v>143</v>
      </c>
      <c r="F69" s="1" t="s">
        <v>15</v>
      </c>
      <c r="G69" s="1" t="s">
        <v>56</v>
      </c>
      <c r="H69" s="1">
        <v>45</v>
      </c>
      <c r="I69" s="1">
        <v>29.65</v>
      </c>
      <c r="J69" s="25">
        <f t="shared" si="0"/>
        <v>7.2222222222222223</v>
      </c>
      <c r="K69" s="24">
        <f t="shared" si="1"/>
        <v>1004.0636640704367</v>
      </c>
      <c r="L69" s="1">
        <f t="shared" si="2"/>
        <v>0</v>
      </c>
      <c r="M69" s="1">
        <f t="shared" si="3"/>
        <v>0</v>
      </c>
      <c r="Q69" s="1">
        <f t="shared" si="4"/>
        <v>0</v>
      </c>
      <c r="R69" s="1">
        <f t="shared" si="5"/>
        <v>0</v>
      </c>
      <c r="S69" s="1">
        <f t="shared" si="6"/>
        <v>0</v>
      </c>
      <c r="T69" s="1">
        <f t="shared" si="7"/>
        <v>1</v>
      </c>
      <c r="U69" s="1">
        <f t="shared" si="8"/>
        <v>0</v>
      </c>
      <c r="V69" s="1">
        <f t="shared" si="9"/>
        <v>0</v>
      </c>
      <c r="W69" s="1">
        <f t="shared" si="10"/>
        <v>0</v>
      </c>
      <c r="X69" s="1">
        <f t="shared" si="11"/>
        <v>0</v>
      </c>
    </row>
    <row r="70" spans="3:24">
      <c r="D70" s="1">
        <v>2</v>
      </c>
      <c r="E70" s="10" t="s">
        <v>121</v>
      </c>
      <c r="F70" s="1" t="s">
        <v>15</v>
      </c>
      <c r="H70" s="1">
        <v>54</v>
      </c>
      <c r="I70" s="1">
        <v>29.55</v>
      </c>
      <c r="J70" s="25">
        <f t="shared" si="0"/>
        <v>12.222222222222221</v>
      </c>
      <c r="K70" s="24">
        <f t="shared" si="1"/>
        <v>1000.6772773450728</v>
      </c>
      <c r="L70" s="1">
        <f t="shared" si="2"/>
        <v>0</v>
      </c>
      <c r="M70" s="1">
        <f t="shared" si="3"/>
        <v>0</v>
      </c>
      <c r="Q70" s="1">
        <f t="shared" si="4"/>
        <v>0</v>
      </c>
      <c r="R70" s="1">
        <f t="shared" si="5"/>
        <v>0</v>
      </c>
      <c r="S70" s="1">
        <f t="shared" si="6"/>
        <v>0</v>
      </c>
      <c r="T70" s="1">
        <f t="shared" si="7"/>
        <v>0</v>
      </c>
      <c r="U70" s="1">
        <f t="shared" si="8"/>
        <v>0</v>
      </c>
      <c r="V70" s="1">
        <f t="shared" si="9"/>
        <v>0</v>
      </c>
      <c r="W70" s="1">
        <f t="shared" si="10"/>
        <v>0</v>
      </c>
      <c r="X70" s="1">
        <f t="shared" si="11"/>
        <v>0</v>
      </c>
    </row>
    <row r="71" spans="3:24" s="33" customFormat="1">
      <c r="C71" s="32"/>
      <c r="D71" s="32">
        <v>11</v>
      </c>
      <c r="E71" s="39" t="s">
        <v>255</v>
      </c>
      <c r="F71" s="32" t="s">
        <v>15</v>
      </c>
      <c r="G71" s="32"/>
      <c r="H71" s="32">
        <v>38</v>
      </c>
      <c r="I71" s="32">
        <v>29.5</v>
      </c>
      <c r="J71" s="34">
        <f t="shared" si="0"/>
        <v>3.333333333333333</v>
      </c>
      <c r="K71" s="35">
        <f t="shared" si="1"/>
        <v>998.98408398239076</v>
      </c>
      <c r="L71" s="32">
        <f t="shared" si="2"/>
        <v>0</v>
      </c>
      <c r="M71" s="32">
        <f t="shared" si="3"/>
        <v>0</v>
      </c>
      <c r="N71" s="36"/>
      <c r="O71" s="36"/>
      <c r="P71" s="36"/>
      <c r="Q71" s="32">
        <f t="shared" si="4"/>
        <v>0</v>
      </c>
      <c r="R71" s="32">
        <f t="shared" si="5"/>
        <v>0</v>
      </c>
      <c r="S71" s="32">
        <f t="shared" si="6"/>
        <v>0</v>
      </c>
      <c r="T71" s="32">
        <f t="shared" si="7"/>
        <v>0</v>
      </c>
      <c r="U71" s="32">
        <f t="shared" si="8"/>
        <v>0</v>
      </c>
      <c r="V71" s="32">
        <f t="shared" si="9"/>
        <v>0</v>
      </c>
      <c r="W71" s="32">
        <f t="shared" si="10"/>
        <v>0</v>
      </c>
      <c r="X71" s="32">
        <f t="shared" si="11"/>
        <v>0</v>
      </c>
    </row>
    <row r="72" spans="3:24">
      <c r="C72" s="1">
        <v>22</v>
      </c>
      <c r="D72" s="1">
        <v>9</v>
      </c>
      <c r="E72" s="10" t="s">
        <v>256</v>
      </c>
      <c r="F72" s="1" t="s">
        <v>15</v>
      </c>
      <c r="J72"/>
      <c r="K72"/>
      <c r="L72" s="1">
        <f t="shared" si="2"/>
        <v>0</v>
      </c>
      <c r="M72" s="1">
        <f t="shared" si="3"/>
        <v>0</v>
      </c>
      <c r="Q72" s="1">
        <f t="shared" si="4"/>
        <v>0</v>
      </c>
      <c r="R72" s="1">
        <f t="shared" si="5"/>
        <v>0</v>
      </c>
      <c r="S72" s="1">
        <f t="shared" si="6"/>
        <v>0</v>
      </c>
      <c r="T72" s="1">
        <f t="shared" si="7"/>
        <v>0</v>
      </c>
      <c r="U72" s="1">
        <f t="shared" si="8"/>
        <v>0</v>
      </c>
      <c r="V72" s="1">
        <f t="shared" si="9"/>
        <v>0</v>
      </c>
      <c r="W72" s="1">
        <f t="shared" si="10"/>
        <v>0</v>
      </c>
      <c r="X72" s="1">
        <f t="shared" si="11"/>
        <v>0</v>
      </c>
    </row>
    <row r="73" spans="3:24">
      <c r="D73" s="1">
        <v>2</v>
      </c>
      <c r="E73" s="10" t="s">
        <v>178</v>
      </c>
      <c r="F73" s="1" t="s">
        <v>15</v>
      </c>
      <c r="J73"/>
      <c r="K73"/>
      <c r="L73" s="1">
        <f t="shared" si="2"/>
        <v>0</v>
      </c>
      <c r="M73" s="1">
        <f t="shared" si="3"/>
        <v>0</v>
      </c>
      <c r="Q73" s="1">
        <f t="shared" si="4"/>
        <v>0</v>
      </c>
      <c r="R73" s="1">
        <f t="shared" si="5"/>
        <v>0</v>
      </c>
      <c r="S73" s="1">
        <f t="shared" si="6"/>
        <v>0</v>
      </c>
      <c r="T73" s="1">
        <f t="shared" si="7"/>
        <v>0</v>
      </c>
      <c r="U73" s="1">
        <f t="shared" si="8"/>
        <v>0</v>
      </c>
      <c r="V73" s="1">
        <f t="shared" si="9"/>
        <v>0</v>
      </c>
      <c r="W73" s="1">
        <f t="shared" si="10"/>
        <v>0</v>
      </c>
      <c r="X73" s="1">
        <f t="shared" si="11"/>
        <v>0</v>
      </c>
    </row>
    <row r="74" spans="3:24" s="33" customFormat="1">
      <c r="C74" s="32"/>
      <c r="D74" s="32">
        <v>11</v>
      </c>
      <c r="E74" s="39" t="s">
        <v>212</v>
      </c>
      <c r="F74" s="32" t="s">
        <v>15</v>
      </c>
      <c r="G74" s="32"/>
      <c r="H74" s="32">
        <v>43</v>
      </c>
      <c r="I74" s="32">
        <v>29.6</v>
      </c>
      <c r="J74" s="34">
        <f t="shared" ref="J74:J98" si="12">(H74-32)/1.8</f>
        <v>6.1111111111111107</v>
      </c>
      <c r="K74" s="35">
        <f t="shared" ref="K74:K98" si="13">I74/0.02953</f>
        <v>1002.3704707077549</v>
      </c>
      <c r="L74" s="32">
        <f t="shared" ref="L74:L98" si="14">IF(F74 ="rain", 1,0)</f>
        <v>0</v>
      </c>
      <c r="M74" s="32">
        <f t="shared" ref="M74:M98" si="15">IF(F74 ="snow", 1,0)</f>
        <v>0</v>
      </c>
      <c r="N74" s="36"/>
      <c r="O74" s="36"/>
      <c r="P74" s="36"/>
      <c r="Q74" s="32">
        <f t="shared" ref="Q74:Q98" si="16">IF($G74 ="N", 1,0)</f>
        <v>0</v>
      </c>
      <c r="R74" s="32">
        <f t="shared" ref="R74:R98" si="17">IF($G74 ="NE", 1,0)</f>
        <v>0</v>
      </c>
      <c r="S74" s="32">
        <f t="shared" ref="S74:S98" si="18">IF($G74 ="E", 1,0)</f>
        <v>0</v>
      </c>
      <c r="T74" s="32">
        <f t="shared" ref="T74:T98" si="19">IF($G74 ="SE", 1,0)</f>
        <v>0</v>
      </c>
      <c r="U74" s="32">
        <f t="shared" ref="U74:U98" si="20">IF($G74 ="S", 1,0)</f>
        <v>0</v>
      </c>
      <c r="V74" s="32">
        <f t="shared" ref="V74:V98" si="21">IF($G74 ="SW", 1,0)</f>
        <v>0</v>
      </c>
      <c r="W74" s="32">
        <f t="shared" ref="W74:W98" si="22">IF($G74 ="W", 1,0)</f>
        <v>0</v>
      </c>
      <c r="X74" s="32">
        <f t="shared" ref="X74:X98" si="23">IF($G74 ="NW", 1,0)</f>
        <v>0</v>
      </c>
    </row>
    <row r="75" spans="3:24">
      <c r="C75" s="1">
        <v>23</v>
      </c>
      <c r="D75" s="1">
        <v>9</v>
      </c>
      <c r="E75" s="10" t="s">
        <v>257</v>
      </c>
      <c r="F75" s="1" t="s">
        <v>12</v>
      </c>
      <c r="G75" s="1" t="s">
        <v>86</v>
      </c>
      <c r="H75" s="1">
        <v>40</v>
      </c>
      <c r="I75" s="1">
        <v>29.7</v>
      </c>
      <c r="J75" s="25">
        <f t="shared" ref="J75" si="24">(H75-32)/1.8</f>
        <v>4.4444444444444446</v>
      </c>
      <c r="K75" s="24">
        <f t="shared" ref="K75" si="25">I75/0.02953</f>
        <v>1005.7568574331189</v>
      </c>
      <c r="L75" s="1">
        <f t="shared" si="14"/>
        <v>1</v>
      </c>
      <c r="M75" s="1">
        <f t="shared" si="15"/>
        <v>0</v>
      </c>
      <c r="Q75" s="1">
        <f t="shared" si="16"/>
        <v>0</v>
      </c>
      <c r="R75" s="1">
        <f t="shared" si="17"/>
        <v>1</v>
      </c>
      <c r="S75" s="1">
        <f t="shared" si="18"/>
        <v>0</v>
      </c>
      <c r="T75" s="1">
        <f t="shared" si="19"/>
        <v>0</v>
      </c>
      <c r="U75" s="1">
        <f t="shared" si="20"/>
        <v>0</v>
      </c>
      <c r="V75" s="1">
        <f t="shared" si="21"/>
        <v>0</v>
      </c>
      <c r="W75" s="1">
        <f t="shared" si="22"/>
        <v>0</v>
      </c>
      <c r="X75" s="1">
        <f t="shared" si="23"/>
        <v>0</v>
      </c>
    </row>
    <row r="76" spans="3:24">
      <c r="D76" s="1">
        <v>2</v>
      </c>
      <c r="E76" s="10" t="s">
        <v>258</v>
      </c>
      <c r="F76" s="1" t="s">
        <v>12</v>
      </c>
      <c r="G76" s="1" t="s">
        <v>118</v>
      </c>
      <c r="H76" s="1">
        <v>43</v>
      </c>
      <c r="I76" s="1">
        <v>29.7</v>
      </c>
      <c r="J76" s="25">
        <f t="shared" si="12"/>
        <v>6.1111111111111107</v>
      </c>
      <c r="K76" s="24">
        <f t="shared" si="13"/>
        <v>1005.7568574331189</v>
      </c>
      <c r="L76" s="1">
        <f t="shared" si="14"/>
        <v>1</v>
      </c>
      <c r="M76" s="1">
        <f t="shared" si="15"/>
        <v>0</v>
      </c>
      <c r="Q76" s="1">
        <f t="shared" si="16"/>
        <v>1</v>
      </c>
      <c r="R76" s="1">
        <f t="shared" si="17"/>
        <v>0</v>
      </c>
      <c r="S76" s="1">
        <f t="shared" si="18"/>
        <v>0</v>
      </c>
      <c r="T76" s="1">
        <f t="shared" si="19"/>
        <v>0</v>
      </c>
      <c r="U76" s="1">
        <f t="shared" si="20"/>
        <v>0</v>
      </c>
      <c r="V76" s="1">
        <f t="shared" si="21"/>
        <v>0</v>
      </c>
      <c r="W76" s="1">
        <f t="shared" si="22"/>
        <v>0</v>
      </c>
      <c r="X76" s="1">
        <f t="shared" si="23"/>
        <v>0</v>
      </c>
    </row>
    <row r="77" spans="3:24" s="33" customFormat="1">
      <c r="C77" s="32"/>
      <c r="D77" s="32">
        <v>11</v>
      </c>
      <c r="E77" s="39" t="s">
        <v>259</v>
      </c>
      <c r="F77" s="32" t="s">
        <v>12</v>
      </c>
      <c r="G77" s="32"/>
      <c r="H77" s="32">
        <v>41</v>
      </c>
      <c r="I77" s="32">
        <v>29.75</v>
      </c>
      <c r="J77" s="34">
        <f t="shared" si="12"/>
        <v>5</v>
      </c>
      <c r="K77" s="35">
        <f t="shared" si="13"/>
        <v>1007.4500507958008</v>
      </c>
      <c r="L77" s="32">
        <f t="shared" si="14"/>
        <v>1</v>
      </c>
      <c r="M77" s="32">
        <f t="shared" si="15"/>
        <v>0</v>
      </c>
      <c r="N77" s="36">
        <v>1</v>
      </c>
      <c r="O77" s="36"/>
      <c r="P77" s="36"/>
      <c r="Q77" s="32">
        <f t="shared" si="16"/>
        <v>0</v>
      </c>
      <c r="R77" s="32">
        <f t="shared" si="17"/>
        <v>0</v>
      </c>
      <c r="S77" s="32">
        <f t="shared" si="18"/>
        <v>0</v>
      </c>
      <c r="T77" s="32">
        <f t="shared" si="19"/>
        <v>0</v>
      </c>
      <c r="U77" s="32">
        <f t="shared" si="20"/>
        <v>0</v>
      </c>
      <c r="V77" s="32">
        <f t="shared" si="21"/>
        <v>0</v>
      </c>
      <c r="W77" s="32">
        <f t="shared" si="22"/>
        <v>0</v>
      </c>
      <c r="X77" s="32">
        <f t="shared" si="23"/>
        <v>0</v>
      </c>
    </row>
    <row r="78" spans="3:24">
      <c r="C78" s="1">
        <v>24</v>
      </c>
      <c r="D78" s="1">
        <v>9</v>
      </c>
      <c r="E78" s="10" t="s">
        <v>260</v>
      </c>
      <c r="F78" s="1" t="s">
        <v>15</v>
      </c>
      <c r="G78" s="1" t="s">
        <v>118</v>
      </c>
      <c r="H78" s="1">
        <v>44</v>
      </c>
      <c r="I78" s="1">
        <v>29.75</v>
      </c>
      <c r="J78" s="25">
        <f t="shared" si="12"/>
        <v>6.6666666666666661</v>
      </c>
      <c r="K78" s="24">
        <f t="shared" si="13"/>
        <v>1007.4500507958008</v>
      </c>
      <c r="L78" s="1">
        <f t="shared" si="14"/>
        <v>0</v>
      </c>
      <c r="M78" s="1">
        <f t="shared" si="15"/>
        <v>0</v>
      </c>
      <c r="Q78" s="1">
        <f t="shared" si="16"/>
        <v>1</v>
      </c>
      <c r="R78" s="1">
        <f t="shared" si="17"/>
        <v>0</v>
      </c>
      <c r="S78" s="1">
        <f t="shared" si="18"/>
        <v>0</v>
      </c>
      <c r="T78" s="1">
        <f t="shared" si="19"/>
        <v>0</v>
      </c>
      <c r="U78" s="1">
        <f t="shared" si="20"/>
        <v>0</v>
      </c>
      <c r="V78" s="1">
        <f t="shared" si="21"/>
        <v>0</v>
      </c>
      <c r="W78" s="1">
        <f t="shared" si="22"/>
        <v>0</v>
      </c>
      <c r="X78" s="1">
        <f t="shared" si="23"/>
        <v>0</v>
      </c>
    </row>
    <row r="79" spans="3:24">
      <c r="D79" s="1">
        <v>2</v>
      </c>
      <c r="E79" s="10" t="s">
        <v>261</v>
      </c>
      <c r="F79" s="1" t="s">
        <v>15</v>
      </c>
      <c r="G79" s="1" t="s">
        <v>72</v>
      </c>
      <c r="H79" s="1">
        <v>45</v>
      </c>
      <c r="I79" s="1">
        <v>29.8</v>
      </c>
      <c r="J79" s="25">
        <f t="shared" si="12"/>
        <v>7.2222222222222223</v>
      </c>
      <c r="K79" s="24">
        <f t="shared" si="13"/>
        <v>1009.1432441584828</v>
      </c>
      <c r="L79" s="1">
        <f t="shared" si="14"/>
        <v>0</v>
      </c>
      <c r="M79" s="1">
        <f t="shared" si="15"/>
        <v>0</v>
      </c>
      <c r="Q79" s="1">
        <f t="shared" si="16"/>
        <v>0</v>
      </c>
      <c r="R79" s="1">
        <f t="shared" si="17"/>
        <v>0</v>
      </c>
      <c r="S79" s="1">
        <f t="shared" si="18"/>
        <v>1</v>
      </c>
      <c r="T79" s="1">
        <f t="shared" si="19"/>
        <v>0</v>
      </c>
      <c r="U79" s="1">
        <f t="shared" si="20"/>
        <v>0</v>
      </c>
      <c r="V79" s="1">
        <f t="shared" si="21"/>
        <v>0</v>
      </c>
      <c r="W79" s="1">
        <f t="shared" si="22"/>
        <v>0</v>
      </c>
      <c r="X79" s="1">
        <f t="shared" si="23"/>
        <v>0</v>
      </c>
    </row>
    <row r="80" spans="3:24" s="33" customFormat="1">
      <c r="C80" s="32"/>
      <c r="D80" s="32">
        <v>11</v>
      </c>
      <c r="E80" s="39" t="s">
        <v>212</v>
      </c>
      <c r="F80" s="32" t="s">
        <v>15</v>
      </c>
      <c r="G80" s="32"/>
      <c r="H80" s="32">
        <v>41</v>
      </c>
      <c r="I80" s="32">
        <v>29.85</v>
      </c>
      <c r="J80" s="34">
        <f t="shared" si="12"/>
        <v>5</v>
      </c>
      <c r="K80" s="35">
        <f t="shared" si="13"/>
        <v>1010.836437521165</v>
      </c>
      <c r="L80" s="32">
        <f t="shared" si="14"/>
        <v>0</v>
      </c>
      <c r="M80" s="32">
        <f t="shared" si="15"/>
        <v>0</v>
      </c>
      <c r="N80" s="36"/>
      <c r="O80" s="36"/>
      <c r="P80" s="36"/>
      <c r="Q80" s="32">
        <f t="shared" si="16"/>
        <v>0</v>
      </c>
      <c r="R80" s="32">
        <f t="shared" si="17"/>
        <v>0</v>
      </c>
      <c r="S80" s="32">
        <f t="shared" si="18"/>
        <v>0</v>
      </c>
      <c r="T80" s="32">
        <f t="shared" si="19"/>
        <v>0</v>
      </c>
      <c r="U80" s="32">
        <f t="shared" si="20"/>
        <v>0</v>
      </c>
      <c r="V80" s="32">
        <f t="shared" si="21"/>
        <v>0</v>
      </c>
      <c r="W80" s="32">
        <f t="shared" si="22"/>
        <v>0</v>
      </c>
      <c r="X80" s="32">
        <f t="shared" si="23"/>
        <v>0</v>
      </c>
    </row>
    <row r="81" spans="3:24">
      <c r="C81" s="1">
        <v>25</v>
      </c>
      <c r="D81" s="1">
        <v>9</v>
      </c>
      <c r="E81" s="10" t="s">
        <v>262</v>
      </c>
      <c r="F81" s="1" t="s">
        <v>15</v>
      </c>
      <c r="H81" s="1">
        <v>42</v>
      </c>
      <c r="I81" s="1">
        <v>29.9</v>
      </c>
      <c r="J81" s="25">
        <f t="shared" si="12"/>
        <v>5.5555555555555554</v>
      </c>
      <c r="K81" s="24">
        <f t="shared" si="13"/>
        <v>1012.5296308838468</v>
      </c>
      <c r="L81" s="1">
        <f t="shared" si="14"/>
        <v>0</v>
      </c>
      <c r="M81" s="1">
        <f t="shared" si="15"/>
        <v>0</v>
      </c>
      <c r="Q81" s="1">
        <f t="shared" si="16"/>
        <v>0</v>
      </c>
      <c r="R81" s="1">
        <f t="shared" si="17"/>
        <v>0</v>
      </c>
      <c r="S81" s="1">
        <f t="shared" si="18"/>
        <v>0</v>
      </c>
      <c r="T81" s="1">
        <f t="shared" si="19"/>
        <v>0</v>
      </c>
      <c r="U81" s="1">
        <f t="shared" si="20"/>
        <v>0</v>
      </c>
      <c r="V81" s="1">
        <f t="shared" si="21"/>
        <v>0</v>
      </c>
      <c r="W81" s="1">
        <f t="shared" si="22"/>
        <v>0</v>
      </c>
      <c r="X81" s="1">
        <f t="shared" si="23"/>
        <v>0</v>
      </c>
    </row>
    <row r="82" spans="3:24">
      <c r="D82" s="1">
        <v>2</v>
      </c>
      <c r="E82" s="10" t="s">
        <v>263</v>
      </c>
      <c r="F82" s="1" t="s">
        <v>15</v>
      </c>
      <c r="G82" s="1" t="s">
        <v>56</v>
      </c>
      <c r="H82" s="1">
        <v>43</v>
      </c>
      <c r="I82" s="1">
        <v>29.9</v>
      </c>
      <c r="J82" s="25">
        <f t="shared" si="12"/>
        <v>6.1111111111111107</v>
      </c>
      <c r="K82" s="24">
        <f t="shared" si="13"/>
        <v>1012.5296308838468</v>
      </c>
      <c r="L82" s="1">
        <f t="shared" si="14"/>
        <v>0</v>
      </c>
      <c r="M82" s="1">
        <f t="shared" si="15"/>
        <v>0</v>
      </c>
      <c r="Q82" s="1">
        <f t="shared" si="16"/>
        <v>0</v>
      </c>
      <c r="R82" s="1">
        <f t="shared" si="17"/>
        <v>0</v>
      </c>
      <c r="S82" s="1">
        <f t="shared" si="18"/>
        <v>0</v>
      </c>
      <c r="T82" s="1">
        <f t="shared" si="19"/>
        <v>1</v>
      </c>
      <c r="U82" s="1">
        <f t="shared" si="20"/>
        <v>0</v>
      </c>
      <c r="V82" s="1">
        <f t="shared" si="21"/>
        <v>0</v>
      </c>
      <c r="W82" s="1">
        <f t="shared" si="22"/>
        <v>0</v>
      </c>
      <c r="X82" s="1">
        <f t="shared" si="23"/>
        <v>0</v>
      </c>
    </row>
    <row r="83" spans="3:24" s="33" customFormat="1">
      <c r="C83" s="32"/>
      <c r="D83" s="32">
        <v>11</v>
      </c>
      <c r="E83" s="39" t="s">
        <v>71</v>
      </c>
      <c r="F83" s="32" t="s">
        <v>15</v>
      </c>
      <c r="G83" s="32"/>
      <c r="H83" s="32">
        <v>40</v>
      </c>
      <c r="I83" s="32">
        <v>29.95</v>
      </c>
      <c r="J83" s="34">
        <f t="shared" si="12"/>
        <v>4.4444444444444446</v>
      </c>
      <c r="K83" s="35">
        <f t="shared" si="13"/>
        <v>1014.2228242465289</v>
      </c>
      <c r="L83" s="32">
        <f t="shared" si="14"/>
        <v>0</v>
      </c>
      <c r="M83" s="32">
        <f t="shared" si="15"/>
        <v>0</v>
      </c>
      <c r="N83" s="36"/>
      <c r="O83" s="36"/>
      <c r="P83" s="36"/>
      <c r="Q83" s="32">
        <f t="shared" si="16"/>
        <v>0</v>
      </c>
      <c r="R83" s="32">
        <f t="shared" si="17"/>
        <v>0</v>
      </c>
      <c r="S83" s="32">
        <f t="shared" si="18"/>
        <v>0</v>
      </c>
      <c r="T83" s="32">
        <f t="shared" si="19"/>
        <v>0</v>
      </c>
      <c r="U83" s="32">
        <f t="shared" si="20"/>
        <v>0</v>
      </c>
      <c r="V83" s="32">
        <f t="shared" si="21"/>
        <v>0</v>
      </c>
      <c r="W83" s="32">
        <f t="shared" si="22"/>
        <v>0</v>
      </c>
      <c r="X83" s="32">
        <f t="shared" si="23"/>
        <v>0</v>
      </c>
    </row>
    <row r="84" spans="3:24">
      <c r="C84" s="1">
        <v>26</v>
      </c>
      <c r="D84" s="1">
        <v>9</v>
      </c>
      <c r="E84" s="10" t="s">
        <v>264</v>
      </c>
      <c r="F84" s="1" t="s">
        <v>15</v>
      </c>
      <c r="G84" s="1" t="s">
        <v>56</v>
      </c>
      <c r="J84"/>
      <c r="K84"/>
      <c r="L84" s="1">
        <f t="shared" si="14"/>
        <v>0</v>
      </c>
      <c r="M84" s="1">
        <f t="shared" si="15"/>
        <v>0</v>
      </c>
      <c r="Q84" s="1">
        <f t="shared" si="16"/>
        <v>0</v>
      </c>
      <c r="R84" s="1">
        <f t="shared" si="17"/>
        <v>0</v>
      </c>
      <c r="S84" s="1">
        <f t="shared" si="18"/>
        <v>0</v>
      </c>
      <c r="T84" s="1">
        <f t="shared" si="19"/>
        <v>1</v>
      </c>
      <c r="U84" s="1">
        <f t="shared" si="20"/>
        <v>0</v>
      </c>
      <c r="V84" s="1">
        <f t="shared" si="21"/>
        <v>0</v>
      </c>
      <c r="W84" s="1">
        <f t="shared" si="22"/>
        <v>0</v>
      </c>
      <c r="X84" s="1">
        <f t="shared" si="23"/>
        <v>0</v>
      </c>
    </row>
    <row r="85" spans="3:24">
      <c r="D85" s="1">
        <v>2</v>
      </c>
      <c r="E85" s="10" t="s">
        <v>121</v>
      </c>
      <c r="F85" s="1" t="s">
        <v>15</v>
      </c>
      <c r="G85" s="1" t="s">
        <v>56</v>
      </c>
      <c r="H85" s="1">
        <v>53</v>
      </c>
      <c r="I85" s="1">
        <v>30</v>
      </c>
      <c r="J85" s="25">
        <f t="shared" si="12"/>
        <v>11.666666666666666</v>
      </c>
      <c r="K85" s="24">
        <f t="shared" si="13"/>
        <v>1015.9160176092109</v>
      </c>
      <c r="L85" s="1">
        <f t="shared" si="14"/>
        <v>0</v>
      </c>
      <c r="M85" s="1">
        <f t="shared" si="15"/>
        <v>0</v>
      </c>
      <c r="Q85" s="1">
        <f t="shared" si="16"/>
        <v>0</v>
      </c>
      <c r="R85" s="1">
        <f t="shared" si="17"/>
        <v>0</v>
      </c>
      <c r="S85" s="1">
        <f t="shared" si="18"/>
        <v>0</v>
      </c>
      <c r="T85" s="1">
        <f t="shared" si="19"/>
        <v>1</v>
      </c>
      <c r="U85" s="1">
        <f t="shared" si="20"/>
        <v>0</v>
      </c>
      <c r="V85" s="1">
        <f t="shared" si="21"/>
        <v>0</v>
      </c>
      <c r="W85" s="1">
        <f t="shared" si="22"/>
        <v>0</v>
      </c>
      <c r="X85" s="1">
        <f t="shared" si="23"/>
        <v>0</v>
      </c>
    </row>
    <row r="86" spans="3:24" s="33" customFormat="1">
      <c r="C86" s="32"/>
      <c r="D86" s="32">
        <v>11</v>
      </c>
      <c r="E86" s="39" t="s">
        <v>265</v>
      </c>
      <c r="F86" s="32" t="s">
        <v>224</v>
      </c>
      <c r="G86" s="32"/>
      <c r="H86" s="32">
        <v>39</v>
      </c>
      <c r="I86" s="32">
        <v>29.95</v>
      </c>
      <c r="J86" s="34">
        <f t="shared" si="12"/>
        <v>3.8888888888888888</v>
      </c>
      <c r="K86" s="35">
        <f t="shared" si="13"/>
        <v>1014.2228242465289</v>
      </c>
      <c r="L86" s="32">
        <f t="shared" si="14"/>
        <v>0</v>
      </c>
      <c r="M86" s="32">
        <f t="shared" si="15"/>
        <v>0</v>
      </c>
      <c r="N86" s="36"/>
      <c r="O86" s="36"/>
      <c r="P86" s="36"/>
      <c r="Q86" s="32">
        <f t="shared" si="16"/>
        <v>0</v>
      </c>
      <c r="R86" s="32">
        <f t="shared" si="17"/>
        <v>0</v>
      </c>
      <c r="S86" s="32">
        <f t="shared" si="18"/>
        <v>0</v>
      </c>
      <c r="T86" s="32">
        <f t="shared" si="19"/>
        <v>0</v>
      </c>
      <c r="U86" s="32">
        <f t="shared" si="20"/>
        <v>0</v>
      </c>
      <c r="V86" s="32">
        <f t="shared" si="21"/>
        <v>0</v>
      </c>
      <c r="W86" s="32">
        <f t="shared" si="22"/>
        <v>0</v>
      </c>
      <c r="X86" s="32">
        <f t="shared" si="23"/>
        <v>0</v>
      </c>
    </row>
    <row r="87" spans="3:24">
      <c r="C87" s="1">
        <v>27</v>
      </c>
      <c r="D87" s="1">
        <v>9</v>
      </c>
      <c r="E87" s="10" t="s">
        <v>266</v>
      </c>
      <c r="F87" s="1" t="s">
        <v>15</v>
      </c>
      <c r="G87" s="1" t="s">
        <v>86</v>
      </c>
      <c r="H87" s="1">
        <v>48</v>
      </c>
      <c r="I87" s="1">
        <v>29.9</v>
      </c>
      <c r="J87" s="25">
        <f t="shared" si="12"/>
        <v>8.8888888888888893</v>
      </c>
      <c r="K87" s="24">
        <f t="shared" si="13"/>
        <v>1012.5296308838468</v>
      </c>
      <c r="L87" s="1">
        <f t="shared" si="14"/>
        <v>0</v>
      </c>
      <c r="M87" s="1">
        <f t="shared" si="15"/>
        <v>0</v>
      </c>
      <c r="Q87" s="1">
        <f t="shared" si="16"/>
        <v>0</v>
      </c>
      <c r="R87" s="1">
        <f t="shared" si="17"/>
        <v>1</v>
      </c>
      <c r="S87" s="1">
        <f t="shared" si="18"/>
        <v>0</v>
      </c>
      <c r="T87" s="1">
        <f t="shared" si="19"/>
        <v>0</v>
      </c>
      <c r="U87" s="1">
        <f t="shared" si="20"/>
        <v>0</v>
      </c>
      <c r="V87" s="1">
        <f t="shared" si="21"/>
        <v>0</v>
      </c>
      <c r="W87" s="1">
        <f t="shared" si="22"/>
        <v>0</v>
      </c>
      <c r="X87" s="1">
        <f t="shared" si="23"/>
        <v>0</v>
      </c>
    </row>
    <row r="88" spans="3:24">
      <c r="D88" s="1">
        <v>2</v>
      </c>
      <c r="E88" s="10" t="s">
        <v>121</v>
      </c>
      <c r="F88" s="1" t="s">
        <v>15</v>
      </c>
      <c r="G88" s="1" t="s">
        <v>72</v>
      </c>
      <c r="H88" s="1">
        <v>52</v>
      </c>
      <c r="I88" s="1">
        <v>29.9</v>
      </c>
      <c r="J88" s="25">
        <f t="shared" ref="J88" si="26">(H88-32)/1.8</f>
        <v>11.111111111111111</v>
      </c>
      <c r="K88" s="24">
        <f t="shared" ref="K88" si="27">I88/0.02953</f>
        <v>1012.5296308838468</v>
      </c>
      <c r="L88" s="1">
        <f t="shared" si="14"/>
        <v>0</v>
      </c>
      <c r="M88" s="1">
        <f t="shared" si="15"/>
        <v>0</v>
      </c>
      <c r="Q88" s="1">
        <f t="shared" si="16"/>
        <v>0</v>
      </c>
      <c r="R88" s="1">
        <f t="shared" si="17"/>
        <v>0</v>
      </c>
      <c r="S88" s="1">
        <f t="shared" si="18"/>
        <v>1</v>
      </c>
      <c r="T88" s="1">
        <f t="shared" si="19"/>
        <v>0</v>
      </c>
      <c r="U88" s="1">
        <f t="shared" si="20"/>
        <v>0</v>
      </c>
      <c r="V88" s="1">
        <f t="shared" si="21"/>
        <v>0</v>
      </c>
      <c r="W88" s="1">
        <f t="shared" si="22"/>
        <v>0</v>
      </c>
      <c r="X88" s="1">
        <f t="shared" si="23"/>
        <v>0</v>
      </c>
    </row>
    <row r="89" spans="3:24" s="33" customFormat="1">
      <c r="C89" s="32"/>
      <c r="D89" s="32">
        <v>11</v>
      </c>
      <c r="E89" s="39" t="s">
        <v>267</v>
      </c>
      <c r="F89" s="32" t="s">
        <v>15</v>
      </c>
      <c r="G89" s="32"/>
      <c r="H89" s="32">
        <v>41</v>
      </c>
      <c r="I89" s="32">
        <v>29.8</v>
      </c>
      <c r="J89" s="34">
        <f t="shared" si="12"/>
        <v>5</v>
      </c>
      <c r="K89" s="35">
        <f t="shared" si="13"/>
        <v>1009.1432441584828</v>
      </c>
      <c r="L89" s="32">
        <f t="shared" si="14"/>
        <v>0</v>
      </c>
      <c r="M89" s="32">
        <f t="shared" si="15"/>
        <v>0</v>
      </c>
      <c r="N89" s="36"/>
      <c r="O89" s="36"/>
      <c r="P89" s="36"/>
      <c r="Q89" s="32">
        <f t="shared" si="16"/>
        <v>0</v>
      </c>
      <c r="R89" s="32">
        <f t="shared" si="17"/>
        <v>0</v>
      </c>
      <c r="S89" s="32">
        <f t="shared" si="18"/>
        <v>0</v>
      </c>
      <c r="T89" s="32">
        <f t="shared" si="19"/>
        <v>0</v>
      </c>
      <c r="U89" s="32">
        <f t="shared" si="20"/>
        <v>0</v>
      </c>
      <c r="V89" s="32">
        <f t="shared" si="21"/>
        <v>0</v>
      </c>
      <c r="W89" s="32">
        <f t="shared" si="22"/>
        <v>0</v>
      </c>
      <c r="X89" s="32">
        <f t="shared" si="23"/>
        <v>0</v>
      </c>
    </row>
    <row r="90" spans="3:24">
      <c r="C90" s="1">
        <v>28</v>
      </c>
      <c r="D90" s="1">
        <v>9</v>
      </c>
      <c r="E90" s="10" t="s">
        <v>137</v>
      </c>
      <c r="F90" s="1" t="s">
        <v>15</v>
      </c>
      <c r="G90" s="1" t="s">
        <v>56</v>
      </c>
      <c r="H90" s="1">
        <v>48</v>
      </c>
      <c r="I90" s="1">
        <v>29.7</v>
      </c>
      <c r="J90" s="25">
        <f t="shared" si="12"/>
        <v>8.8888888888888893</v>
      </c>
      <c r="K90" s="24">
        <f t="shared" si="13"/>
        <v>1005.7568574331189</v>
      </c>
      <c r="L90" s="1">
        <f t="shared" si="14"/>
        <v>0</v>
      </c>
      <c r="M90" s="1">
        <f t="shared" si="15"/>
        <v>0</v>
      </c>
      <c r="Q90" s="1">
        <f t="shared" si="16"/>
        <v>0</v>
      </c>
      <c r="R90" s="1">
        <f t="shared" si="17"/>
        <v>0</v>
      </c>
      <c r="S90" s="1">
        <f t="shared" si="18"/>
        <v>0</v>
      </c>
      <c r="T90" s="1">
        <f t="shared" si="19"/>
        <v>1</v>
      </c>
      <c r="U90" s="1">
        <f t="shared" si="20"/>
        <v>0</v>
      </c>
      <c r="V90" s="1">
        <f t="shared" si="21"/>
        <v>0</v>
      </c>
      <c r="W90" s="1">
        <f t="shared" si="22"/>
        <v>0</v>
      </c>
      <c r="X90" s="1">
        <f t="shared" si="23"/>
        <v>0</v>
      </c>
    </row>
    <row r="91" spans="3:24">
      <c r="D91" s="1">
        <v>2</v>
      </c>
      <c r="E91" s="10" t="s">
        <v>166</v>
      </c>
      <c r="F91" s="1" t="s">
        <v>15</v>
      </c>
      <c r="G91" s="1" t="s">
        <v>163</v>
      </c>
      <c r="H91" s="1">
        <v>54</v>
      </c>
      <c r="I91" s="1">
        <v>29.7</v>
      </c>
      <c r="J91" s="25">
        <f t="shared" si="12"/>
        <v>12.222222222222221</v>
      </c>
      <c r="K91" s="24">
        <f t="shared" si="13"/>
        <v>1005.7568574331189</v>
      </c>
      <c r="L91" s="1">
        <f t="shared" si="14"/>
        <v>0</v>
      </c>
      <c r="M91" s="1">
        <f t="shared" si="15"/>
        <v>0</v>
      </c>
      <c r="Q91" s="1">
        <f t="shared" si="16"/>
        <v>0</v>
      </c>
      <c r="R91" s="1">
        <f t="shared" si="17"/>
        <v>0</v>
      </c>
      <c r="S91" s="1">
        <f t="shared" si="18"/>
        <v>0</v>
      </c>
      <c r="T91" s="1">
        <f t="shared" si="19"/>
        <v>0</v>
      </c>
      <c r="U91" s="1">
        <f t="shared" si="20"/>
        <v>1</v>
      </c>
      <c r="V91" s="1">
        <f t="shared" si="21"/>
        <v>0</v>
      </c>
      <c r="W91" s="1">
        <f t="shared" si="22"/>
        <v>0</v>
      </c>
      <c r="X91" s="1">
        <f t="shared" si="23"/>
        <v>0</v>
      </c>
    </row>
    <row r="92" spans="3:24" s="33" customFormat="1">
      <c r="C92" s="32"/>
      <c r="D92" s="32">
        <v>11</v>
      </c>
      <c r="E92" s="39" t="s">
        <v>209</v>
      </c>
      <c r="F92" s="32" t="s">
        <v>15</v>
      </c>
      <c r="G92" s="32"/>
      <c r="H92" s="32">
        <v>45</v>
      </c>
      <c r="I92" s="32">
        <v>29.5</v>
      </c>
      <c r="J92" s="34">
        <f t="shared" si="12"/>
        <v>7.2222222222222223</v>
      </c>
      <c r="K92" s="35">
        <f t="shared" si="13"/>
        <v>998.98408398239076</v>
      </c>
      <c r="L92" s="32">
        <f t="shared" si="14"/>
        <v>0</v>
      </c>
      <c r="M92" s="32">
        <f t="shared" si="15"/>
        <v>0</v>
      </c>
      <c r="N92" s="36"/>
      <c r="O92" s="36"/>
      <c r="P92" s="36"/>
      <c r="Q92" s="32">
        <f t="shared" si="16"/>
        <v>0</v>
      </c>
      <c r="R92" s="32">
        <f t="shared" si="17"/>
        <v>0</v>
      </c>
      <c r="S92" s="32">
        <f t="shared" si="18"/>
        <v>0</v>
      </c>
      <c r="T92" s="32">
        <f t="shared" si="19"/>
        <v>0</v>
      </c>
      <c r="U92" s="32">
        <f t="shared" si="20"/>
        <v>0</v>
      </c>
      <c r="V92" s="32">
        <f t="shared" si="21"/>
        <v>0</v>
      </c>
      <c r="W92" s="32">
        <f t="shared" si="22"/>
        <v>0</v>
      </c>
      <c r="X92" s="32">
        <f t="shared" si="23"/>
        <v>0</v>
      </c>
    </row>
    <row r="93" spans="3:24">
      <c r="C93" s="1">
        <v>29</v>
      </c>
      <c r="D93" s="1">
        <v>9</v>
      </c>
      <c r="E93" s="10" t="s">
        <v>268</v>
      </c>
      <c r="F93" s="1" t="s">
        <v>15</v>
      </c>
      <c r="G93" s="1" t="s">
        <v>56</v>
      </c>
      <c r="H93" s="1">
        <v>51</v>
      </c>
      <c r="I93" s="1">
        <v>29.5</v>
      </c>
      <c r="J93" s="25">
        <f t="shared" si="12"/>
        <v>10.555555555555555</v>
      </c>
      <c r="K93" s="24">
        <f t="shared" si="13"/>
        <v>998.98408398239076</v>
      </c>
      <c r="L93" s="1">
        <f t="shared" si="14"/>
        <v>0</v>
      </c>
      <c r="M93" s="1">
        <f t="shared" si="15"/>
        <v>0</v>
      </c>
      <c r="Q93" s="1">
        <f t="shared" si="16"/>
        <v>0</v>
      </c>
      <c r="R93" s="1">
        <f t="shared" si="17"/>
        <v>0</v>
      </c>
      <c r="S93" s="1">
        <f t="shared" si="18"/>
        <v>0</v>
      </c>
      <c r="T93" s="1">
        <f t="shared" si="19"/>
        <v>1</v>
      </c>
      <c r="U93" s="1">
        <f t="shared" si="20"/>
        <v>0</v>
      </c>
      <c r="V93" s="1">
        <f t="shared" si="21"/>
        <v>0</v>
      </c>
      <c r="W93" s="1">
        <f t="shared" si="22"/>
        <v>0</v>
      </c>
      <c r="X93" s="1">
        <f t="shared" si="23"/>
        <v>0</v>
      </c>
    </row>
    <row r="94" spans="3:24">
      <c r="D94" s="1">
        <v>2</v>
      </c>
      <c r="E94" s="10" t="s">
        <v>269</v>
      </c>
      <c r="F94" s="1" t="s">
        <v>12</v>
      </c>
      <c r="G94" s="1" t="s">
        <v>56</v>
      </c>
      <c r="H94" s="1">
        <v>49</v>
      </c>
      <c r="I94" s="1">
        <v>29.35</v>
      </c>
      <c r="J94" s="25">
        <f t="shared" si="12"/>
        <v>9.4444444444444446</v>
      </c>
      <c r="K94" s="24">
        <f t="shared" si="13"/>
        <v>993.90450389434477</v>
      </c>
      <c r="L94" s="1">
        <f t="shared" si="14"/>
        <v>1</v>
      </c>
      <c r="M94" s="1">
        <f t="shared" si="15"/>
        <v>0</v>
      </c>
      <c r="Q94" s="1">
        <f t="shared" si="16"/>
        <v>0</v>
      </c>
      <c r="R94" s="1">
        <f t="shared" si="17"/>
        <v>0</v>
      </c>
      <c r="S94" s="1">
        <f t="shared" si="18"/>
        <v>0</v>
      </c>
      <c r="T94" s="1">
        <f t="shared" si="19"/>
        <v>1</v>
      </c>
      <c r="U94" s="1">
        <f t="shared" si="20"/>
        <v>0</v>
      </c>
      <c r="V94" s="1">
        <f t="shared" si="21"/>
        <v>0</v>
      </c>
      <c r="W94" s="1">
        <f t="shared" si="22"/>
        <v>0</v>
      </c>
      <c r="X94" s="1">
        <f t="shared" si="23"/>
        <v>0</v>
      </c>
    </row>
    <row r="95" spans="3:24" s="33" customFormat="1">
      <c r="C95" s="32"/>
      <c r="D95" s="32">
        <v>11</v>
      </c>
      <c r="E95" s="39" t="s">
        <v>124</v>
      </c>
      <c r="F95" s="32" t="s">
        <v>15</v>
      </c>
      <c r="G95" s="32"/>
      <c r="H95" s="32">
        <v>45</v>
      </c>
      <c r="I95" s="32">
        <v>29.35</v>
      </c>
      <c r="J95" s="34">
        <f t="shared" si="12"/>
        <v>7.2222222222222223</v>
      </c>
      <c r="K95" s="35">
        <f t="shared" si="13"/>
        <v>993.90450389434477</v>
      </c>
      <c r="L95" s="32">
        <f t="shared" si="14"/>
        <v>0</v>
      </c>
      <c r="M95" s="32">
        <f t="shared" si="15"/>
        <v>0</v>
      </c>
      <c r="N95" s="36">
        <v>1</v>
      </c>
      <c r="O95" s="36"/>
      <c r="P95" s="36"/>
      <c r="Q95" s="32">
        <f t="shared" si="16"/>
        <v>0</v>
      </c>
      <c r="R95" s="32">
        <f t="shared" si="17"/>
        <v>0</v>
      </c>
      <c r="S95" s="32">
        <f t="shared" si="18"/>
        <v>0</v>
      </c>
      <c r="T95" s="32">
        <f t="shared" si="19"/>
        <v>0</v>
      </c>
      <c r="U95" s="32">
        <f t="shared" si="20"/>
        <v>0</v>
      </c>
      <c r="V95" s="32">
        <f t="shared" si="21"/>
        <v>0</v>
      </c>
      <c r="W95" s="32">
        <f t="shared" si="22"/>
        <v>0</v>
      </c>
      <c r="X95" s="32">
        <f t="shared" si="23"/>
        <v>0</v>
      </c>
    </row>
    <row r="96" spans="3:24">
      <c r="C96" s="1">
        <v>30</v>
      </c>
      <c r="D96" s="1">
        <v>9</v>
      </c>
      <c r="E96" s="10" t="s">
        <v>270</v>
      </c>
      <c r="F96" s="1" t="s">
        <v>12</v>
      </c>
      <c r="G96" s="1" t="s">
        <v>56</v>
      </c>
      <c r="H96" s="1">
        <v>46</v>
      </c>
      <c r="I96" s="1">
        <v>29.4</v>
      </c>
      <c r="J96" s="25">
        <f t="shared" si="12"/>
        <v>7.7777777777777777</v>
      </c>
      <c r="K96" s="24">
        <f t="shared" si="13"/>
        <v>995.59769725702665</v>
      </c>
      <c r="L96" s="1">
        <f t="shared" si="14"/>
        <v>1</v>
      </c>
      <c r="M96" s="1">
        <f t="shared" si="15"/>
        <v>0</v>
      </c>
      <c r="Q96" s="1">
        <f t="shared" si="16"/>
        <v>0</v>
      </c>
      <c r="R96" s="1">
        <f t="shared" si="17"/>
        <v>0</v>
      </c>
      <c r="S96" s="1">
        <f t="shared" si="18"/>
        <v>0</v>
      </c>
      <c r="T96" s="1">
        <f t="shared" si="19"/>
        <v>1</v>
      </c>
      <c r="U96" s="1">
        <f t="shared" si="20"/>
        <v>0</v>
      </c>
      <c r="V96" s="1">
        <f t="shared" si="21"/>
        <v>0</v>
      </c>
      <c r="W96" s="1">
        <f t="shared" si="22"/>
        <v>0</v>
      </c>
      <c r="X96" s="1">
        <f t="shared" si="23"/>
        <v>0</v>
      </c>
    </row>
    <row r="97" spans="3:25">
      <c r="D97" s="1">
        <v>2</v>
      </c>
      <c r="E97" s="10" t="s">
        <v>271</v>
      </c>
      <c r="F97" s="1" t="s">
        <v>15</v>
      </c>
      <c r="G97" s="1" t="s">
        <v>56</v>
      </c>
      <c r="H97" s="1">
        <v>50</v>
      </c>
      <c r="I97" s="1">
        <v>29.4</v>
      </c>
      <c r="J97" s="25">
        <f t="shared" si="12"/>
        <v>10</v>
      </c>
      <c r="K97" s="24">
        <f t="shared" si="13"/>
        <v>995.59769725702665</v>
      </c>
      <c r="L97" s="1">
        <f t="shared" si="14"/>
        <v>0</v>
      </c>
      <c r="M97" s="1">
        <f t="shared" si="15"/>
        <v>0</v>
      </c>
      <c r="Q97" s="1">
        <f t="shared" si="16"/>
        <v>0</v>
      </c>
      <c r="R97" s="1">
        <f t="shared" si="17"/>
        <v>0</v>
      </c>
      <c r="S97" s="1">
        <f t="shared" si="18"/>
        <v>0</v>
      </c>
      <c r="T97" s="1">
        <f t="shared" si="19"/>
        <v>1</v>
      </c>
      <c r="U97" s="1">
        <f t="shared" si="20"/>
        <v>0</v>
      </c>
      <c r="V97" s="1">
        <f t="shared" si="21"/>
        <v>0</v>
      </c>
      <c r="W97" s="1">
        <f t="shared" si="22"/>
        <v>0</v>
      </c>
      <c r="X97" s="1">
        <f t="shared" si="23"/>
        <v>0</v>
      </c>
    </row>
    <row r="98" spans="3:25" s="33" customFormat="1">
      <c r="C98" s="32"/>
      <c r="D98" s="32">
        <v>11</v>
      </c>
      <c r="E98" s="39" t="s">
        <v>272</v>
      </c>
      <c r="F98" s="32" t="s">
        <v>12</v>
      </c>
      <c r="G98" s="32"/>
      <c r="H98" s="32">
        <v>45</v>
      </c>
      <c r="I98" s="32">
        <v>29.4</v>
      </c>
      <c r="J98" s="34">
        <f t="shared" si="12"/>
        <v>7.2222222222222223</v>
      </c>
      <c r="K98" s="35">
        <f t="shared" si="13"/>
        <v>995.59769725702665</v>
      </c>
      <c r="L98" s="32">
        <f t="shared" si="14"/>
        <v>1</v>
      </c>
      <c r="M98" s="32">
        <f t="shared" si="15"/>
        <v>0</v>
      </c>
      <c r="N98" s="36">
        <v>1</v>
      </c>
      <c r="O98" s="36"/>
      <c r="P98" s="36"/>
      <c r="Q98" s="32">
        <f t="shared" si="16"/>
        <v>0</v>
      </c>
      <c r="R98" s="32">
        <f t="shared" si="17"/>
        <v>0</v>
      </c>
      <c r="S98" s="32">
        <f t="shared" si="18"/>
        <v>0</v>
      </c>
      <c r="T98" s="32">
        <f t="shared" si="19"/>
        <v>0</v>
      </c>
      <c r="U98" s="32">
        <f t="shared" si="20"/>
        <v>0</v>
      </c>
      <c r="V98" s="32">
        <f t="shared" si="21"/>
        <v>0</v>
      </c>
      <c r="W98" s="32">
        <f t="shared" si="22"/>
        <v>0</v>
      </c>
      <c r="X98" s="32">
        <f t="shared" si="23"/>
        <v>0</v>
      </c>
    </row>
    <row r="99" spans="3:25">
      <c r="C99"/>
      <c r="D99"/>
      <c r="F99"/>
      <c r="G99"/>
      <c r="H99"/>
      <c r="I99"/>
      <c r="J99"/>
      <c r="K99"/>
      <c r="L99"/>
      <c r="M99"/>
      <c r="N99"/>
      <c r="O99"/>
      <c r="P99"/>
    </row>
    <row r="100" spans="3:25">
      <c r="C100"/>
      <c r="D100"/>
      <c r="F100"/>
      <c r="G100"/>
      <c r="H100"/>
      <c r="I100"/>
      <c r="J100"/>
      <c r="K100"/>
      <c r="L100"/>
      <c r="M100"/>
      <c r="N100"/>
      <c r="O100"/>
      <c r="P100"/>
    </row>
    <row r="101" spans="3:25">
      <c r="C101"/>
      <c r="D101"/>
      <c r="F101"/>
      <c r="G101"/>
      <c r="H101"/>
      <c r="I101"/>
      <c r="J101"/>
      <c r="K101"/>
      <c r="L101"/>
      <c r="M101"/>
      <c r="N101"/>
      <c r="O101"/>
      <c r="P101"/>
    </row>
    <row r="103" spans="3:25">
      <c r="D103" s="1" t="s">
        <v>9</v>
      </c>
      <c r="H103" s="8">
        <f>(H9+H12+H15+H18+H21+H24+H27+H30+H33+H36+H39+H42+H45+H48+H54+H57+H60+H63+H66+H69+H75+H78+H81+H84+H87+H90+H93+H96)/28</f>
        <v>39.571428571428569</v>
      </c>
      <c r="I103" s="8">
        <f>(I9+I12+I15+I18+I21+I24+I27+I30+I33+I36+I39+I42+I45+I48+I54+I57+I60+I63+I66+I69+I75+I78+I81+I87+I90+I93+I96)/27</f>
        <v>29.531481481481482</v>
      </c>
      <c r="J103" s="24">
        <f>(J9+J12+J15+J18+J21+J24+J27+J30+J33+J36+J39+J42+J45+J48+J54+J57+J60+J63+J66+J69+J75+J78+J81+J84+J87+J90+J93+J96)/28</f>
        <v>4.8412698412698418</v>
      </c>
      <c r="K103" s="24">
        <f>(K9+K12+K15+K18+K21+K24+K27+K30+K33+K36+K39+K42+K45+K48+K54+K57+K60+K63+K66+K69+K75+K78+K81+K87+K90+K93+K96)/27</f>
        <v>1000.0501686922275</v>
      </c>
      <c r="L103" s="1">
        <f>SUM(L9:L99)</f>
        <v>21</v>
      </c>
      <c r="M103" s="1">
        <f>SUM(M9:M99)</f>
        <v>9</v>
      </c>
      <c r="N103" s="5">
        <f>SUM(N9:N99)</f>
        <v>13</v>
      </c>
      <c r="O103" s="5">
        <f>SUM(O9:O99)</f>
        <v>6</v>
      </c>
      <c r="P103" s="5">
        <f>SUM(P9:P99)</f>
        <v>2</v>
      </c>
      <c r="Q103" s="1">
        <f>SUM(Q9:Q101)</f>
        <v>2</v>
      </c>
      <c r="R103" s="1">
        <f t="shared" ref="R103:X103" si="28">SUM(R9:R101)</f>
        <v>11</v>
      </c>
      <c r="S103" s="1">
        <f t="shared" si="28"/>
        <v>5</v>
      </c>
      <c r="T103" s="1">
        <f t="shared" si="28"/>
        <v>14</v>
      </c>
      <c r="U103" s="1">
        <f t="shared" si="28"/>
        <v>2</v>
      </c>
      <c r="V103" s="1">
        <f t="shared" si="28"/>
        <v>10</v>
      </c>
      <c r="W103" s="1">
        <f t="shared" si="28"/>
        <v>6</v>
      </c>
      <c r="X103" s="1">
        <f t="shared" si="28"/>
        <v>4</v>
      </c>
      <c r="Y103" s="1">
        <f>SUM(Q103:X103)</f>
        <v>54</v>
      </c>
    </row>
    <row r="104" spans="3:25">
      <c r="D104" s="1" t="s">
        <v>11</v>
      </c>
      <c r="H104" s="8">
        <f>(H10+H13+H16+H19+H22+H25+H28+H31+H34+H37+H40+H43+H46+H49+H55+H58+H61+H64+H67+H70+H76+H79+H82+H85+H88+H91+H94+H97)/28</f>
        <v>44.535714285714285</v>
      </c>
      <c r="I104" s="8">
        <f>(I10+I13+I16+I19+I22+I25+I28+I31+I34+I37+I40+I43+I46+I49+I55+I58+I61+I64+I67+I70+I76+I79+I82+I85+I88+I91+I94+I97)/28</f>
        <v>29.532142857142862</v>
      </c>
      <c r="J104" s="24">
        <f>(J10+J13+J16+J19+J22+J25+J28+J31+J34+J37+J40+J43+J46+J49+J55+J58+J61+J64+J67+J70+J76+J79+J82+J85+J88+J91+J94+J97)/28</f>
        <v>6.8642857142857148</v>
      </c>
      <c r="K104" s="24">
        <f>(K10+K13+K16+K19+K22+K25+K28+K31+K34+K37+K40+K43+K46+K49+K55+K58+K61+K64+K67+K70+K76+K79+K82+K85+K88+K91+K94+K97)/28</f>
        <v>999.95144719655559</v>
      </c>
    </row>
    <row r="105" spans="3:25">
      <c r="D105" s="1" t="s">
        <v>10</v>
      </c>
      <c r="H105" s="8">
        <f>(H11+H14+H17+H20+H23+H26+H29+H32+H35+H38+H41+H44+H47+H50+H56+H59+H62+H65+H68+H71+H74+H77+H80+H83+H86+H89+H92+H95+H98)/29</f>
        <v>38.413793103448278</v>
      </c>
      <c r="I105" s="8">
        <f>(I11+I14+I17+I20+I23+I26+I29+I32+I35+I38+I41+I44+I47+I50+I56+I59+I62+I65+I68+I71+I74+I77+I80+I83+I86+I89+I92+I95+I98)/29</f>
        <v>29.534482758620694</v>
      </c>
      <c r="J105" s="24">
        <f>(J11+J14+J17+J20+J23+J26+J29+J32+J35+J38+J41+J44+J47+J50+J56+J59+J62+J65+J68+J71+J74+J77+J80+J83+J86+J89+J92+J95+J98)/29</f>
        <v>3.563218390804598</v>
      </c>
      <c r="K105" s="24">
        <f>(K11+K14+K17+K20+K23+K26+K29+K32+K35+K38+K41+K44+K47+K50+K56+K59+K62+K65+K68+K71+K74+K77+K80+K83+K86+K89+K92+K95+K98)/29</f>
        <v>1000.1518035428611</v>
      </c>
      <c r="M105" s="1" t="s">
        <v>620</v>
      </c>
      <c r="Q105" s="21">
        <f>(Q103/Y103)*100</f>
        <v>3.7037037037037033</v>
      </c>
      <c r="R105" s="21">
        <f>(R103/Y103)*100</f>
        <v>20.37037037037037</v>
      </c>
      <c r="S105" s="21">
        <f>(S103/Y103)*100</f>
        <v>9.2592592592592595</v>
      </c>
      <c r="T105" s="21">
        <f>(T103/Y103)*100</f>
        <v>25.925925925925924</v>
      </c>
      <c r="U105" s="21">
        <f>(U103/Y103)*100</f>
        <v>3.7037037037037033</v>
      </c>
      <c r="V105" s="21">
        <f>(V103/Y103)*100</f>
        <v>18.518518518518519</v>
      </c>
      <c r="W105" s="21">
        <f>(W103/Y103)*100</f>
        <v>11.111111111111111</v>
      </c>
      <c r="X105" s="21">
        <f>(X103/Y103)*100</f>
        <v>7.4074074074074066</v>
      </c>
    </row>
    <row r="107" spans="3:25">
      <c r="I107" s="20" t="s">
        <v>624</v>
      </c>
      <c r="J107" s="25">
        <f>MAX(J9:J98)</f>
        <v>12.222222222222221</v>
      </c>
    </row>
    <row r="108" spans="3:25">
      <c r="I108" s="20" t="s">
        <v>625</v>
      </c>
      <c r="J108" s="25">
        <f>MIN(J9:J98)</f>
        <v>-1.1111111111111112</v>
      </c>
      <c r="Q108" s="22"/>
    </row>
    <row r="109" spans="3:25">
      <c r="I109" s="20" t="s">
        <v>626</v>
      </c>
      <c r="J109" s="5">
        <v>2</v>
      </c>
    </row>
    <row r="110" spans="3:25">
      <c r="I110" s="20" t="s">
        <v>627</v>
      </c>
      <c r="J110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08"/>
  <sheetViews>
    <sheetView topLeftCell="A74" zoomScale="125" zoomScaleNormal="125" zoomScalePageLayoutView="125" workbookViewId="0">
      <selection activeCell="E103" sqref="E103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5" width="10.83203125" style="5"/>
  </cols>
  <sheetData>
    <row r="3" spans="3:23">
      <c r="C3" s="2" t="s">
        <v>0</v>
      </c>
    </row>
    <row r="4" spans="3:23">
      <c r="C4" s="2"/>
    </row>
    <row r="5" spans="3:23">
      <c r="C5" s="3" t="s">
        <v>1</v>
      </c>
      <c r="D5" s="1" t="s">
        <v>273</v>
      </c>
    </row>
    <row r="6" spans="3:23">
      <c r="J6" s="5" t="s">
        <v>621</v>
      </c>
      <c r="K6" s="5" t="s">
        <v>621</v>
      </c>
      <c r="N6" s="5" t="s">
        <v>623</v>
      </c>
      <c r="O6" s="5" t="s">
        <v>623</v>
      </c>
    </row>
    <row r="7" spans="3:23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1" t="s">
        <v>118</v>
      </c>
      <c r="Q7" s="1" t="s">
        <v>86</v>
      </c>
      <c r="R7" s="1" t="s">
        <v>72</v>
      </c>
      <c r="S7" s="1" t="s">
        <v>56</v>
      </c>
      <c r="T7" s="1" t="s">
        <v>163</v>
      </c>
      <c r="U7" s="1" t="s">
        <v>16</v>
      </c>
      <c r="V7" s="1" t="s">
        <v>27</v>
      </c>
      <c r="W7" s="1" t="s">
        <v>24</v>
      </c>
    </row>
    <row r="9" spans="3:23">
      <c r="C9" s="1">
        <v>1</v>
      </c>
      <c r="D9" s="1">
        <v>9</v>
      </c>
      <c r="E9" t="s">
        <v>376</v>
      </c>
      <c r="F9" s="1" t="s">
        <v>15</v>
      </c>
      <c r="G9" s="1" t="s">
        <v>27</v>
      </c>
      <c r="H9" s="1">
        <v>50</v>
      </c>
      <c r="I9" s="1">
        <v>29.45</v>
      </c>
      <c r="J9" s="25">
        <f>(H9-32)/1.8</f>
        <v>10</v>
      </c>
      <c r="K9" s="24">
        <f>I9/0.02953</f>
        <v>997.29089061970876</v>
      </c>
      <c r="L9" s="1">
        <f>IF(F9 ="rain", 1,0)</f>
        <v>0</v>
      </c>
      <c r="M9" s="1">
        <f>IF(F9 ="snow", 1,0)</f>
        <v>0</v>
      </c>
      <c r="P9" s="1">
        <f>IF($G9 ="N", 1,0)</f>
        <v>0</v>
      </c>
      <c r="Q9" s="1">
        <f>IF($G9 ="NE", 1,0)</f>
        <v>0</v>
      </c>
      <c r="R9" s="1">
        <f>IF($G9 ="E", 1,0)</f>
        <v>0</v>
      </c>
      <c r="S9" s="1">
        <f>IF($G9 ="SE", 1,0)</f>
        <v>0</v>
      </c>
      <c r="T9" s="1">
        <f>IF($G9 ="S", 1,0)</f>
        <v>0</v>
      </c>
      <c r="U9" s="1">
        <f>IF($G9 ="SW", 1,0)</f>
        <v>0</v>
      </c>
      <c r="V9" s="1">
        <f>IF($G9 ="W", 1,0)</f>
        <v>1</v>
      </c>
      <c r="W9" s="1">
        <f>IF($G9 ="NW", 1,0)</f>
        <v>0</v>
      </c>
    </row>
    <row r="10" spans="3:23">
      <c r="D10" s="1">
        <v>2</v>
      </c>
      <c r="E10" s="4" t="s">
        <v>223</v>
      </c>
      <c r="F10" s="1" t="s">
        <v>15</v>
      </c>
      <c r="G10" s="1" t="s">
        <v>56</v>
      </c>
      <c r="H10" s="1">
        <v>54</v>
      </c>
      <c r="I10" s="1">
        <v>29.4</v>
      </c>
      <c r="J10" s="25">
        <f t="shared" ref="J10:J71" si="0">(H10-32)/1.8</f>
        <v>12.222222222222221</v>
      </c>
      <c r="K10" s="24">
        <f t="shared" ref="K10:K71" si="1">I10/0.02953</f>
        <v>995.59769725702665</v>
      </c>
      <c r="L10" s="5">
        <v>1</v>
      </c>
      <c r="M10" s="1">
        <f t="shared" ref="M10:M73" si="2">IF(F10 ="snow", 1,0)</f>
        <v>0</v>
      </c>
      <c r="P10" s="1">
        <f t="shared" ref="P10:P73" si="3">IF($G10 ="N", 1,0)</f>
        <v>0</v>
      </c>
      <c r="Q10" s="1">
        <f t="shared" ref="Q10:Q73" si="4">IF($G10 ="NE", 1,0)</f>
        <v>0</v>
      </c>
      <c r="R10" s="1">
        <f t="shared" ref="R10:R73" si="5">IF($G10 ="E", 1,0)</f>
        <v>0</v>
      </c>
      <c r="S10" s="1">
        <f t="shared" ref="S10:S73" si="6">IF($G10 ="SE", 1,0)</f>
        <v>1</v>
      </c>
      <c r="T10" s="1">
        <f t="shared" ref="T10:T73" si="7">IF($G10 ="S", 1,0)</f>
        <v>0</v>
      </c>
      <c r="U10" s="1">
        <f t="shared" ref="U10:U73" si="8">IF($G10 ="SW", 1,0)</f>
        <v>0</v>
      </c>
      <c r="V10" s="1">
        <f t="shared" ref="V10:V73" si="9">IF($G10 ="W", 1,0)</f>
        <v>0</v>
      </c>
      <c r="W10" s="1">
        <f t="shared" ref="W10:W73" si="10">IF($G10 ="NW", 1,0)</f>
        <v>0</v>
      </c>
    </row>
    <row r="11" spans="3:23" s="33" customFormat="1">
      <c r="C11" s="32"/>
      <c r="D11" s="32">
        <v>11</v>
      </c>
      <c r="E11" s="33" t="s">
        <v>274</v>
      </c>
      <c r="F11" s="32" t="s">
        <v>15</v>
      </c>
      <c r="G11" s="32"/>
      <c r="H11" s="32">
        <v>43</v>
      </c>
      <c r="I11" s="32">
        <v>29.5</v>
      </c>
      <c r="J11" s="34">
        <f t="shared" si="0"/>
        <v>6.1111111111111107</v>
      </c>
      <c r="K11" s="35">
        <f t="shared" si="1"/>
        <v>998.98408398239076</v>
      </c>
      <c r="L11" s="32">
        <f t="shared" ref="L11:L73" si="11">IF(F11 ="rain", 1,0)</f>
        <v>0</v>
      </c>
      <c r="M11" s="32">
        <f t="shared" si="2"/>
        <v>0</v>
      </c>
      <c r="N11" s="36">
        <v>1</v>
      </c>
      <c r="O11" s="36"/>
      <c r="P11" s="32">
        <f t="shared" si="3"/>
        <v>0</v>
      </c>
      <c r="Q11" s="32">
        <f t="shared" si="4"/>
        <v>0</v>
      </c>
      <c r="R11" s="32">
        <f t="shared" si="5"/>
        <v>0</v>
      </c>
      <c r="S11" s="32">
        <f t="shared" si="6"/>
        <v>0</v>
      </c>
      <c r="T11" s="32">
        <f t="shared" si="7"/>
        <v>0</v>
      </c>
      <c r="U11" s="32">
        <f t="shared" si="8"/>
        <v>0</v>
      </c>
      <c r="V11" s="32">
        <f t="shared" si="9"/>
        <v>0</v>
      </c>
      <c r="W11" s="32">
        <f t="shared" si="10"/>
        <v>0</v>
      </c>
    </row>
    <row r="12" spans="3:23">
      <c r="C12" s="1">
        <v>2</v>
      </c>
      <c r="D12" s="1">
        <v>9</v>
      </c>
      <c r="E12" t="s">
        <v>137</v>
      </c>
      <c r="F12" s="1" t="s">
        <v>15</v>
      </c>
      <c r="G12" s="1" t="s">
        <v>163</v>
      </c>
      <c r="H12" s="1">
        <v>51</v>
      </c>
      <c r="I12" s="1">
        <v>29.55</v>
      </c>
      <c r="J12" s="25">
        <f t="shared" si="0"/>
        <v>10.555555555555555</v>
      </c>
      <c r="K12" s="24">
        <f t="shared" si="1"/>
        <v>1000.6772773450728</v>
      </c>
      <c r="L12" s="1">
        <f t="shared" si="11"/>
        <v>0</v>
      </c>
      <c r="M12" s="1">
        <f t="shared" si="2"/>
        <v>0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1</v>
      </c>
      <c r="U12" s="1">
        <f t="shared" si="8"/>
        <v>0</v>
      </c>
      <c r="V12" s="1">
        <f t="shared" si="9"/>
        <v>0</v>
      </c>
      <c r="W12" s="1">
        <f t="shared" si="10"/>
        <v>0</v>
      </c>
    </row>
    <row r="13" spans="3:23">
      <c r="D13" s="1">
        <v>2</v>
      </c>
      <c r="E13" s="4" t="s">
        <v>275</v>
      </c>
      <c r="F13" s="1" t="s">
        <v>15</v>
      </c>
      <c r="G13" s="1" t="s">
        <v>56</v>
      </c>
      <c r="H13" s="1">
        <v>53</v>
      </c>
      <c r="I13" s="1">
        <v>29.5</v>
      </c>
      <c r="J13" s="25">
        <f t="shared" si="0"/>
        <v>11.666666666666666</v>
      </c>
      <c r="K13" s="24">
        <f t="shared" si="1"/>
        <v>998.98408398239076</v>
      </c>
      <c r="L13" s="5">
        <v>1</v>
      </c>
      <c r="M13" s="1">
        <f t="shared" si="2"/>
        <v>0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1</v>
      </c>
      <c r="T13" s="1">
        <f t="shared" si="7"/>
        <v>0</v>
      </c>
      <c r="U13" s="1">
        <f t="shared" si="8"/>
        <v>0</v>
      </c>
      <c r="V13" s="1">
        <f t="shared" si="9"/>
        <v>0</v>
      </c>
      <c r="W13" s="1">
        <f t="shared" si="10"/>
        <v>0</v>
      </c>
    </row>
    <row r="14" spans="3:23" s="33" customFormat="1">
      <c r="C14" s="32"/>
      <c r="D14" s="32">
        <v>11</v>
      </c>
      <c r="E14" s="33" t="s">
        <v>68</v>
      </c>
      <c r="F14" s="32" t="s">
        <v>15</v>
      </c>
      <c r="G14" s="32"/>
      <c r="H14" s="32">
        <v>46</v>
      </c>
      <c r="I14" s="32">
        <v>29.6</v>
      </c>
      <c r="J14" s="34">
        <f t="shared" si="0"/>
        <v>7.7777777777777777</v>
      </c>
      <c r="K14" s="35">
        <f t="shared" si="1"/>
        <v>1002.3704707077549</v>
      </c>
      <c r="L14" s="32">
        <f t="shared" si="11"/>
        <v>0</v>
      </c>
      <c r="M14" s="32">
        <f t="shared" si="2"/>
        <v>0</v>
      </c>
      <c r="N14" s="36">
        <v>1</v>
      </c>
      <c r="O14" s="36"/>
      <c r="P14" s="32">
        <f t="shared" si="3"/>
        <v>0</v>
      </c>
      <c r="Q14" s="32">
        <f t="shared" si="4"/>
        <v>0</v>
      </c>
      <c r="R14" s="32">
        <f t="shared" si="5"/>
        <v>0</v>
      </c>
      <c r="S14" s="32">
        <f t="shared" si="6"/>
        <v>0</v>
      </c>
      <c r="T14" s="32">
        <f t="shared" si="7"/>
        <v>0</v>
      </c>
      <c r="U14" s="32">
        <f t="shared" si="8"/>
        <v>0</v>
      </c>
      <c r="V14" s="32">
        <f t="shared" si="9"/>
        <v>0</v>
      </c>
      <c r="W14" s="32">
        <f t="shared" si="10"/>
        <v>0</v>
      </c>
    </row>
    <row r="15" spans="3:23">
      <c r="C15" s="1">
        <v>3</v>
      </c>
      <c r="D15" s="1">
        <v>9</v>
      </c>
      <c r="E15" t="s">
        <v>276</v>
      </c>
      <c r="F15" s="1" t="s">
        <v>12</v>
      </c>
      <c r="G15" s="1" t="s">
        <v>16</v>
      </c>
      <c r="H15" s="1">
        <v>45</v>
      </c>
      <c r="I15" s="1">
        <v>29.6</v>
      </c>
      <c r="J15" s="25">
        <f t="shared" si="0"/>
        <v>7.2222222222222223</v>
      </c>
      <c r="K15" s="24">
        <f t="shared" si="1"/>
        <v>1002.3704707077549</v>
      </c>
      <c r="L15" s="1">
        <f t="shared" si="11"/>
        <v>1</v>
      </c>
      <c r="M15" s="1">
        <f t="shared" si="2"/>
        <v>0</v>
      </c>
      <c r="P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1</v>
      </c>
      <c r="V15" s="1">
        <f t="shared" si="9"/>
        <v>0</v>
      </c>
      <c r="W15" s="1">
        <f t="shared" si="10"/>
        <v>0</v>
      </c>
    </row>
    <row r="16" spans="3:23">
      <c r="D16" s="1">
        <v>2</v>
      </c>
      <c r="E16" s="4" t="s">
        <v>277</v>
      </c>
      <c r="F16" s="1" t="s">
        <v>15</v>
      </c>
      <c r="G16" s="1" t="s">
        <v>16</v>
      </c>
      <c r="H16" s="1">
        <v>53</v>
      </c>
      <c r="I16" s="1">
        <v>29.6</v>
      </c>
      <c r="J16" s="25">
        <f t="shared" si="0"/>
        <v>11.666666666666666</v>
      </c>
      <c r="K16" s="24">
        <f t="shared" si="1"/>
        <v>1002.3704707077549</v>
      </c>
      <c r="L16" s="5">
        <v>1</v>
      </c>
      <c r="M16" s="1">
        <f t="shared" si="2"/>
        <v>0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1</v>
      </c>
      <c r="V16" s="1">
        <f t="shared" si="9"/>
        <v>0</v>
      </c>
      <c r="W16" s="1">
        <f t="shared" si="10"/>
        <v>0</v>
      </c>
    </row>
    <row r="17" spans="3:23" s="33" customFormat="1">
      <c r="C17" s="32"/>
      <c r="D17" s="32">
        <v>11</v>
      </c>
      <c r="E17" s="33" t="s">
        <v>187</v>
      </c>
      <c r="F17" s="32" t="s">
        <v>15</v>
      </c>
      <c r="G17" s="32"/>
      <c r="H17" s="32">
        <v>43</v>
      </c>
      <c r="I17" s="32">
        <v>29.6</v>
      </c>
      <c r="J17" s="34">
        <f t="shared" si="0"/>
        <v>6.1111111111111107</v>
      </c>
      <c r="K17" s="35">
        <f t="shared" si="1"/>
        <v>1002.3704707077549</v>
      </c>
      <c r="L17" s="32">
        <f t="shared" si="11"/>
        <v>0</v>
      </c>
      <c r="M17" s="32">
        <f t="shared" si="2"/>
        <v>0</v>
      </c>
      <c r="N17" s="36">
        <v>1</v>
      </c>
      <c r="O17" s="36"/>
      <c r="P17" s="32">
        <f t="shared" si="3"/>
        <v>0</v>
      </c>
      <c r="Q17" s="32">
        <f t="shared" si="4"/>
        <v>0</v>
      </c>
      <c r="R17" s="32">
        <f t="shared" si="5"/>
        <v>0</v>
      </c>
      <c r="S17" s="32">
        <f t="shared" si="6"/>
        <v>0</v>
      </c>
      <c r="T17" s="32">
        <f t="shared" si="7"/>
        <v>0</v>
      </c>
      <c r="U17" s="32">
        <f t="shared" si="8"/>
        <v>0</v>
      </c>
      <c r="V17" s="32">
        <f t="shared" si="9"/>
        <v>0</v>
      </c>
      <c r="W17" s="32">
        <f t="shared" si="10"/>
        <v>0</v>
      </c>
    </row>
    <row r="18" spans="3:23">
      <c r="C18" s="1">
        <v>4</v>
      </c>
      <c r="D18" s="1">
        <v>9</v>
      </c>
      <c r="E18" t="s">
        <v>126</v>
      </c>
      <c r="F18" s="1" t="s">
        <v>15</v>
      </c>
      <c r="G18" s="1" t="s">
        <v>24</v>
      </c>
      <c r="H18" s="1">
        <v>50</v>
      </c>
      <c r="I18" s="1">
        <v>29.8</v>
      </c>
      <c r="J18" s="25">
        <f t="shared" si="0"/>
        <v>10</v>
      </c>
      <c r="K18" s="24">
        <f t="shared" si="1"/>
        <v>1009.1432441584828</v>
      </c>
      <c r="L18" s="1">
        <f t="shared" si="11"/>
        <v>0</v>
      </c>
      <c r="M18" s="1">
        <f t="shared" si="2"/>
        <v>0</v>
      </c>
      <c r="P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0</v>
      </c>
      <c r="W18" s="1">
        <f t="shared" si="10"/>
        <v>1</v>
      </c>
    </row>
    <row r="19" spans="3:23">
      <c r="D19" s="1">
        <v>2</v>
      </c>
      <c r="E19" t="s">
        <v>202</v>
      </c>
      <c r="F19" s="1" t="s">
        <v>15</v>
      </c>
      <c r="G19" s="1" t="s">
        <v>27</v>
      </c>
      <c r="J19"/>
      <c r="K19"/>
      <c r="L19" s="1">
        <f t="shared" si="11"/>
        <v>0</v>
      </c>
      <c r="M19" s="1">
        <f t="shared" si="2"/>
        <v>0</v>
      </c>
      <c r="P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1</v>
      </c>
      <c r="W19" s="1">
        <f t="shared" si="10"/>
        <v>0</v>
      </c>
    </row>
    <row r="20" spans="3:23" s="33" customFormat="1">
      <c r="C20" s="32"/>
      <c r="D20" s="32">
        <v>11</v>
      </c>
      <c r="E20" s="33" t="s">
        <v>128</v>
      </c>
      <c r="F20" s="32" t="s">
        <v>15</v>
      </c>
      <c r="G20" s="32"/>
      <c r="H20" s="32">
        <v>46</v>
      </c>
      <c r="I20" s="32">
        <v>29.75</v>
      </c>
      <c r="J20" s="34">
        <f t="shared" si="0"/>
        <v>7.7777777777777777</v>
      </c>
      <c r="K20" s="35">
        <f t="shared" si="1"/>
        <v>1007.4500507958008</v>
      </c>
      <c r="L20" s="32">
        <f t="shared" si="11"/>
        <v>0</v>
      </c>
      <c r="M20" s="32">
        <f t="shared" si="2"/>
        <v>0</v>
      </c>
      <c r="N20" s="36"/>
      <c r="O20" s="36"/>
      <c r="P20" s="32">
        <f t="shared" si="3"/>
        <v>0</v>
      </c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2">
        <f t="shared" si="8"/>
        <v>0</v>
      </c>
      <c r="V20" s="32">
        <f t="shared" si="9"/>
        <v>0</v>
      </c>
      <c r="W20" s="32">
        <f t="shared" si="10"/>
        <v>0</v>
      </c>
    </row>
    <row r="21" spans="3:23">
      <c r="C21" s="1">
        <v>5</v>
      </c>
      <c r="D21" s="1">
        <v>9</v>
      </c>
      <c r="E21" t="s">
        <v>124</v>
      </c>
      <c r="F21" s="1" t="s">
        <v>15</v>
      </c>
      <c r="G21" s="1" t="s">
        <v>16</v>
      </c>
      <c r="H21" s="1">
        <v>50</v>
      </c>
      <c r="I21" s="1">
        <v>29.6</v>
      </c>
      <c r="J21" s="25">
        <f t="shared" si="0"/>
        <v>10</v>
      </c>
      <c r="K21" s="24">
        <f t="shared" si="1"/>
        <v>1002.3704707077549</v>
      </c>
      <c r="L21" s="1">
        <f t="shared" si="11"/>
        <v>0</v>
      </c>
      <c r="M21" s="1">
        <f t="shared" si="2"/>
        <v>0</v>
      </c>
      <c r="P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1</v>
      </c>
      <c r="V21" s="1">
        <f t="shared" si="9"/>
        <v>0</v>
      </c>
      <c r="W21" s="1">
        <f t="shared" si="10"/>
        <v>0</v>
      </c>
    </row>
    <row r="22" spans="3:23">
      <c r="D22" s="1">
        <v>2</v>
      </c>
      <c r="E22" t="s">
        <v>279</v>
      </c>
      <c r="F22" s="1" t="s">
        <v>12</v>
      </c>
      <c r="G22" s="1" t="s">
        <v>56</v>
      </c>
      <c r="H22" s="1">
        <v>52</v>
      </c>
      <c r="I22" s="1">
        <v>29.5</v>
      </c>
      <c r="J22" s="25">
        <f t="shared" si="0"/>
        <v>11.111111111111111</v>
      </c>
      <c r="K22" s="24">
        <f t="shared" si="1"/>
        <v>998.98408398239076</v>
      </c>
      <c r="L22" s="1">
        <f t="shared" si="11"/>
        <v>1</v>
      </c>
      <c r="M22" s="1">
        <f t="shared" si="2"/>
        <v>0</v>
      </c>
      <c r="P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1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</row>
    <row r="23" spans="3:23" s="33" customFormat="1">
      <c r="C23" s="32"/>
      <c r="D23" s="32">
        <v>11</v>
      </c>
      <c r="E23" s="33" t="s">
        <v>230</v>
      </c>
      <c r="F23" s="32" t="s">
        <v>12</v>
      </c>
      <c r="G23" s="32"/>
      <c r="H23" s="32">
        <v>49</v>
      </c>
      <c r="I23" s="32">
        <v>29.5</v>
      </c>
      <c r="J23" s="34">
        <f t="shared" si="0"/>
        <v>9.4444444444444446</v>
      </c>
      <c r="K23" s="35">
        <f t="shared" si="1"/>
        <v>998.98408398239076</v>
      </c>
      <c r="L23" s="32">
        <f t="shared" si="11"/>
        <v>1</v>
      </c>
      <c r="M23" s="32">
        <f t="shared" si="2"/>
        <v>0</v>
      </c>
      <c r="N23" s="36">
        <v>1</v>
      </c>
      <c r="O23" s="36"/>
      <c r="P23" s="32">
        <f t="shared" si="3"/>
        <v>0</v>
      </c>
      <c r="Q23" s="32">
        <f t="shared" si="4"/>
        <v>0</v>
      </c>
      <c r="R23" s="32">
        <f t="shared" si="5"/>
        <v>0</v>
      </c>
      <c r="S23" s="32">
        <f t="shared" si="6"/>
        <v>0</v>
      </c>
      <c r="T23" s="32">
        <f t="shared" si="7"/>
        <v>0</v>
      </c>
      <c r="U23" s="32">
        <f t="shared" si="8"/>
        <v>0</v>
      </c>
      <c r="V23" s="32">
        <f t="shared" si="9"/>
        <v>0</v>
      </c>
      <c r="W23" s="32">
        <f t="shared" si="10"/>
        <v>0</v>
      </c>
    </row>
    <row r="24" spans="3:23">
      <c r="C24" s="1">
        <v>6</v>
      </c>
      <c r="D24" s="1">
        <v>9</v>
      </c>
      <c r="E24" t="s">
        <v>51</v>
      </c>
      <c r="F24" s="1" t="s">
        <v>15</v>
      </c>
      <c r="G24" s="1" t="s">
        <v>27</v>
      </c>
      <c r="H24" s="1">
        <v>52</v>
      </c>
      <c r="I24" s="1">
        <v>29.65</v>
      </c>
      <c r="J24" s="25">
        <f t="shared" si="0"/>
        <v>11.111111111111111</v>
      </c>
      <c r="K24" s="24">
        <f t="shared" si="1"/>
        <v>1004.0636640704367</v>
      </c>
      <c r="L24" s="1">
        <f t="shared" si="11"/>
        <v>0</v>
      </c>
      <c r="M24" s="1">
        <f t="shared" si="2"/>
        <v>0</v>
      </c>
      <c r="P24" s="1">
        <f t="shared" si="3"/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1</v>
      </c>
      <c r="W24" s="1">
        <f t="shared" si="10"/>
        <v>0</v>
      </c>
    </row>
    <row r="25" spans="3:23">
      <c r="D25" s="1">
        <v>2</v>
      </c>
      <c r="E25" t="s">
        <v>280</v>
      </c>
      <c r="F25" s="1" t="s">
        <v>15</v>
      </c>
      <c r="G25" s="1" t="s">
        <v>56</v>
      </c>
      <c r="H25" s="1">
        <v>52</v>
      </c>
      <c r="I25" s="1">
        <v>29.65</v>
      </c>
      <c r="J25" s="25">
        <f t="shared" si="0"/>
        <v>11.111111111111111</v>
      </c>
      <c r="K25" s="24">
        <f t="shared" si="1"/>
        <v>1004.0636640704367</v>
      </c>
      <c r="L25" s="1">
        <f t="shared" si="11"/>
        <v>0</v>
      </c>
      <c r="M25" s="1">
        <f t="shared" si="2"/>
        <v>0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1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0</v>
      </c>
    </row>
    <row r="26" spans="3:23" s="33" customFormat="1">
      <c r="C26" s="32"/>
      <c r="D26" s="32">
        <v>11</v>
      </c>
      <c r="E26" s="33" t="s">
        <v>230</v>
      </c>
      <c r="F26" s="32" t="s">
        <v>12</v>
      </c>
      <c r="G26" s="32"/>
      <c r="H26" s="32">
        <v>46</v>
      </c>
      <c r="I26" s="32">
        <v>29.8</v>
      </c>
      <c r="J26" s="34">
        <f t="shared" si="0"/>
        <v>7.7777777777777777</v>
      </c>
      <c r="K26" s="35">
        <f t="shared" si="1"/>
        <v>1009.1432441584828</v>
      </c>
      <c r="L26" s="32">
        <f t="shared" si="11"/>
        <v>1</v>
      </c>
      <c r="M26" s="32">
        <f t="shared" si="2"/>
        <v>0</v>
      </c>
      <c r="N26" s="36">
        <v>1</v>
      </c>
      <c r="O26" s="36"/>
      <c r="P26" s="32">
        <f t="shared" si="3"/>
        <v>0</v>
      </c>
      <c r="Q26" s="32">
        <f t="shared" si="4"/>
        <v>0</v>
      </c>
      <c r="R26" s="32">
        <f t="shared" si="5"/>
        <v>0</v>
      </c>
      <c r="S26" s="32">
        <f t="shared" si="6"/>
        <v>0</v>
      </c>
      <c r="T26" s="32">
        <f t="shared" si="7"/>
        <v>0</v>
      </c>
      <c r="U26" s="32">
        <f t="shared" si="8"/>
        <v>0</v>
      </c>
      <c r="V26" s="32">
        <f t="shared" si="9"/>
        <v>0</v>
      </c>
      <c r="W26" s="32">
        <f t="shared" si="10"/>
        <v>0</v>
      </c>
    </row>
    <row r="27" spans="3:23">
      <c r="C27" s="1">
        <v>7</v>
      </c>
      <c r="D27" s="1">
        <v>9</v>
      </c>
      <c r="E27" t="s">
        <v>281</v>
      </c>
      <c r="F27" s="1" t="s">
        <v>15</v>
      </c>
      <c r="G27" s="1" t="s">
        <v>163</v>
      </c>
      <c r="H27" s="1">
        <v>51</v>
      </c>
      <c r="I27" s="1">
        <v>29.65</v>
      </c>
      <c r="J27" s="25">
        <f t="shared" si="0"/>
        <v>10.555555555555555</v>
      </c>
      <c r="K27" s="24">
        <f t="shared" si="1"/>
        <v>1004.0636640704367</v>
      </c>
      <c r="L27" s="1">
        <f t="shared" si="11"/>
        <v>0</v>
      </c>
      <c r="M27" s="1">
        <f t="shared" si="2"/>
        <v>0</v>
      </c>
      <c r="P27" s="1">
        <f t="shared" si="3"/>
        <v>0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1</v>
      </c>
      <c r="U27" s="1">
        <f t="shared" si="8"/>
        <v>0</v>
      </c>
      <c r="V27" s="1">
        <f t="shared" si="9"/>
        <v>0</v>
      </c>
      <c r="W27" s="1">
        <f t="shared" si="10"/>
        <v>0</v>
      </c>
    </row>
    <row r="28" spans="3:23">
      <c r="D28" s="1">
        <v>2</v>
      </c>
      <c r="E28" t="s">
        <v>271</v>
      </c>
      <c r="F28" s="1" t="s">
        <v>12</v>
      </c>
      <c r="H28" s="1">
        <v>52</v>
      </c>
      <c r="I28" s="1">
        <v>29.55</v>
      </c>
      <c r="J28" s="25">
        <f t="shared" si="0"/>
        <v>11.111111111111111</v>
      </c>
      <c r="K28" s="24">
        <f t="shared" si="1"/>
        <v>1000.6772773450728</v>
      </c>
      <c r="L28" s="1">
        <f t="shared" si="11"/>
        <v>1</v>
      </c>
      <c r="M28" s="1">
        <f t="shared" si="2"/>
        <v>0</v>
      </c>
      <c r="P28" s="1">
        <f t="shared" si="3"/>
        <v>0</v>
      </c>
      <c r="Q28" s="1">
        <f t="shared" si="4"/>
        <v>0</v>
      </c>
      <c r="R28" s="1">
        <f t="shared" si="5"/>
        <v>0</v>
      </c>
      <c r="S28" s="1">
        <f t="shared" si="6"/>
        <v>0</v>
      </c>
      <c r="T28" s="1">
        <f t="shared" si="7"/>
        <v>0</v>
      </c>
      <c r="U28" s="1">
        <f t="shared" si="8"/>
        <v>0</v>
      </c>
      <c r="V28" s="1">
        <f t="shared" si="9"/>
        <v>0</v>
      </c>
      <c r="W28" s="1">
        <f t="shared" si="10"/>
        <v>0</v>
      </c>
    </row>
    <row r="29" spans="3:23" s="33" customFormat="1">
      <c r="C29" s="32"/>
      <c r="D29" s="32">
        <v>11</v>
      </c>
      <c r="E29" s="33" t="s">
        <v>31</v>
      </c>
      <c r="F29" s="32" t="s">
        <v>15</v>
      </c>
      <c r="G29" s="32"/>
      <c r="H29" s="32">
        <v>46</v>
      </c>
      <c r="I29" s="32">
        <v>29.4</v>
      </c>
      <c r="J29" s="34">
        <f t="shared" si="0"/>
        <v>7.7777777777777777</v>
      </c>
      <c r="K29" s="35">
        <f t="shared" si="1"/>
        <v>995.59769725702665</v>
      </c>
      <c r="L29" s="32">
        <f t="shared" si="11"/>
        <v>0</v>
      </c>
      <c r="M29" s="32">
        <f t="shared" si="2"/>
        <v>0</v>
      </c>
      <c r="N29" s="36">
        <v>1</v>
      </c>
      <c r="O29" s="36"/>
      <c r="P29" s="32">
        <f t="shared" si="3"/>
        <v>0</v>
      </c>
      <c r="Q29" s="32">
        <f t="shared" si="4"/>
        <v>0</v>
      </c>
      <c r="R29" s="32">
        <f t="shared" si="5"/>
        <v>0</v>
      </c>
      <c r="S29" s="32">
        <f t="shared" si="6"/>
        <v>0</v>
      </c>
      <c r="T29" s="32">
        <f t="shared" si="7"/>
        <v>0</v>
      </c>
      <c r="U29" s="32">
        <f t="shared" si="8"/>
        <v>0</v>
      </c>
      <c r="V29" s="32">
        <f t="shared" si="9"/>
        <v>0</v>
      </c>
      <c r="W29" s="32">
        <f t="shared" si="10"/>
        <v>0</v>
      </c>
    </row>
    <row r="30" spans="3:23">
      <c r="C30" s="1">
        <v>8</v>
      </c>
      <c r="D30" s="1">
        <v>9</v>
      </c>
      <c r="E30" t="s">
        <v>137</v>
      </c>
      <c r="F30" s="1" t="s">
        <v>15</v>
      </c>
      <c r="G30" s="1" t="s">
        <v>27</v>
      </c>
      <c r="H30" s="1">
        <v>48</v>
      </c>
      <c r="I30" s="1">
        <v>29.4</v>
      </c>
      <c r="J30" s="25">
        <f t="shared" si="0"/>
        <v>8.8888888888888893</v>
      </c>
      <c r="K30" s="24">
        <f t="shared" si="1"/>
        <v>995.59769725702665</v>
      </c>
      <c r="L30" s="1">
        <f t="shared" si="11"/>
        <v>0</v>
      </c>
      <c r="M30" s="1">
        <f t="shared" si="2"/>
        <v>0</v>
      </c>
      <c r="P30" s="1">
        <f t="shared" si="3"/>
        <v>0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1</v>
      </c>
      <c r="W30" s="1">
        <f t="shared" si="10"/>
        <v>0</v>
      </c>
    </row>
    <row r="31" spans="3:23">
      <c r="D31" s="1">
        <v>2</v>
      </c>
      <c r="E31" t="s">
        <v>282</v>
      </c>
      <c r="F31" s="1" t="s">
        <v>15</v>
      </c>
      <c r="G31" s="1" t="s">
        <v>24</v>
      </c>
      <c r="H31" s="1">
        <v>52</v>
      </c>
      <c r="I31" s="1">
        <v>29.25</v>
      </c>
      <c r="J31" s="25">
        <f t="shared" si="0"/>
        <v>11.111111111111111</v>
      </c>
      <c r="K31" s="24">
        <f t="shared" si="1"/>
        <v>990.51811716898067</v>
      </c>
      <c r="L31" s="1">
        <f t="shared" si="11"/>
        <v>0</v>
      </c>
      <c r="M31" s="1">
        <f t="shared" si="2"/>
        <v>0</v>
      </c>
      <c r="P31" s="1">
        <f t="shared" si="3"/>
        <v>0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</v>
      </c>
      <c r="U31" s="1">
        <f t="shared" si="8"/>
        <v>0</v>
      </c>
      <c r="V31" s="1">
        <f t="shared" si="9"/>
        <v>0</v>
      </c>
      <c r="W31" s="1">
        <f t="shared" si="10"/>
        <v>1</v>
      </c>
    </row>
    <row r="32" spans="3:23" s="33" customFormat="1">
      <c r="C32" s="32"/>
      <c r="D32" s="32">
        <v>11</v>
      </c>
      <c r="E32" s="39" t="s">
        <v>283</v>
      </c>
      <c r="F32" s="32" t="s">
        <v>12</v>
      </c>
      <c r="G32" s="32"/>
      <c r="H32" s="32">
        <v>45</v>
      </c>
      <c r="I32" s="32">
        <v>29.3</v>
      </c>
      <c r="J32" s="34">
        <f t="shared" si="0"/>
        <v>7.2222222222222223</v>
      </c>
      <c r="K32" s="35">
        <f t="shared" si="1"/>
        <v>992.21131053166266</v>
      </c>
      <c r="L32" s="32">
        <f t="shared" si="11"/>
        <v>1</v>
      </c>
      <c r="M32" s="32">
        <f t="shared" si="2"/>
        <v>0</v>
      </c>
      <c r="N32" s="36">
        <v>1</v>
      </c>
      <c r="O32" s="36"/>
      <c r="P32" s="32">
        <f t="shared" si="3"/>
        <v>0</v>
      </c>
      <c r="Q32" s="32">
        <f t="shared" si="4"/>
        <v>0</v>
      </c>
      <c r="R32" s="32">
        <f t="shared" si="5"/>
        <v>0</v>
      </c>
      <c r="S32" s="32">
        <f t="shared" si="6"/>
        <v>0</v>
      </c>
      <c r="T32" s="32">
        <f t="shared" si="7"/>
        <v>0</v>
      </c>
      <c r="U32" s="32">
        <f t="shared" si="8"/>
        <v>0</v>
      </c>
      <c r="V32" s="32">
        <f t="shared" si="9"/>
        <v>0</v>
      </c>
      <c r="W32" s="32">
        <f t="shared" si="10"/>
        <v>0</v>
      </c>
    </row>
    <row r="33" spans="3:23">
      <c r="C33" s="1">
        <v>9</v>
      </c>
      <c r="D33" s="1">
        <v>9</v>
      </c>
      <c r="E33" t="s">
        <v>91</v>
      </c>
      <c r="F33" s="1" t="s">
        <v>12</v>
      </c>
      <c r="G33" s="1" t="s">
        <v>72</v>
      </c>
      <c r="H33" s="1">
        <v>43</v>
      </c>
      <c r="I33" s="1">
        <v>29.4</v>
      </c>
      <c r="J33" s="25">
        <f t="shared" si="0"/>
        <v>6.1111111111111107</v>
      </c>
      <c r="K33" s="24">
        <f t="shared" si="1"/>
        <v>995.59769725702665</v>
      </c>
      <c r="L33" s="1">
        <f t="shared" si="11"/>
        <v>1</v>
      </c>
      <c r="M33" s="1">
        <f t="shared" si="2"/>
        <v>0</v>
      </c>
      <c r="P33" s="1">
        <f t="shared" si="3"/>
        <v>0</v>
      </c>
      <c r="Q33" s="1">
        <f t="shared" si="4"/>
        <v>0</v>
      </c>
      <c r="R33" s="1">
        <f t="shared" si="5"/>
        <v>1</v>
      </c>
      <c r="S33" s="1">
        <f t="shared" si="6"/>
        <v>0</v>
      </c>
      <c r="T33" s="1">
        <f t="shared" si="7"/>
        <v>0</v>
      </c>
      <c r="U33" s="1">
        <f t="shared" si="8"/>
        <v>0</v>
      </c>
      <c r="V33" s="1">
        <f t="shared" si="9"/>
        <v>0</v>
      </c>
      <c r="W33" s="1">
        <f t="shared" si="10"/>
        <v>0</v>
      </c>
    </row>
    <row r="34" spans="3:23">
      <c r="D34" s="1">
        <v>2</v>
      </c>
      <c r="E34" t="s">
        <v>284</v>
      </c>
      <c r="F34" s="1" t="s">
        <v>15</v>
      </c>
      <c r="G34" s="1" t="s">
        <v>56</v>
      </c>
      <c r="H34" s="1">
        <v>44</v>
      </c>
      <c r="I34" s="1">
        <v>29.45</v>
      </c>
      <c r="J34" s="25">
        <v>2.2000000000000002</v>
      </c>
      <c r="K34" s="24">
        <v>988.82</v>
      </c>
      <c r="L34" s="1">
        <f t="shared" si="11"/>
        <v>0</v>
      </c>
      <c r="M34" s="1">
        <f t="shared" si="2"/>
        <v>0</v>
      </c>
      <c r="P34" s="1">
        <f t="shared" si="3"/>
        <v>0</v>
      </c>
      <c r="Q34" s="1">
        <f t="shared" si="4"/>
        <v>0</v>
      </c>
      <c r="R34" s="1">
        <f t="shared" si="5"/>
        <v>0</v>
      </c>
      <c r="S34" s="1">
        <f t="shared" si="6"/>
        <v>1</v>
      </c>
      <c r="T34" s="1">
        <f t="shared" si="7"/>
        <v>0</v>
      </c>
      <c r="U34" s="1">
        <f t="shared" si="8"/>
        <v>0</v>
      </c>
      <c r="V34" s="1">
        <f t="shared" si="9"/>
        <v>0</v>
      </c>
      <c r="W34" s="1">
        <f t="shared" si="10"/>
        <v>0</v>
      </c>
    </row>
    <row r="35" spans="3:23" s="33" customFormat="1">
      <c r="C35" s="32"/>
      <c r="D35" s="32">
        <v>11</v>
      </c>
      <c r="E35" s="33" t="s">
        <v>285</v>
      </c>
      <c r="F35" s="32" t="s">
        <v>15</v>
      </c>
      <c r="G35" s="32"/>
      <c r="H35" s="32">
        <v>40</v>
      </c>
      <c r="I35" s="32">
        <v>29.55</v>
      </c>
      <c r="J35" s="34">
        <f t="shared" si="0"/>
        <v>4.4444444444444446</v>
      </c>
      <c r="K35" s="35">
        <f t="shared" si="1"/>
        <v>1000.6772773450728</v>
      </c>
      <c r="L35" s="32">
        <f t="shared" si="11"/>
        <v>0</v>
      </c>
      <c r="M35" s="32">
        <f t="shared" si="2"/>
        <v>0</v>
      </c>
      <c r="N35" s="36">
        <v>1</v>
      </c>
      <c r="O35" s="36"/>
      <c r="P35" s="32">
        <f t="shared" si="3"/>
        <v>0</v>
      </c>
      <c r="Q35" s="32">
        <f t="shared" si="4"/>
        <v>0</v>
      </c>
      <c r="R35" s="32">
        <f t="shared" si="5"/>
        <v>0</v>
      </c>
      <c r="S35" s="32">
        <f t="shared" si="6"/>
        <v>0</v>
      </c>
      <c r="T35" s="32">
        <f t="shared" si="7"/>
        <v>0</v>
      </c>
      <c r="U35" s="32">
        <f t="shared" si="8"/>
        <v>0</v>
      </c>
      <c r="V35" s="32">
        <f t="shared" si="9"/>
        <v>0</v>
      </c>
      <c r="W35" s="32">
        <f t="shared" si="10"/>
        <v>0</v>
      </c>
    </row>
    <row r="36" spans="3:23">
      <c r="C36" s="1">
        <v>10</v>
      </c>
      <c r="D36" s="1">
        <v>9</v>
      </c>
      <c r="E36" s="4" t="s">
        <v>286</v>
      </c>
      <c r="F36" s="1" t="s">
        <v>15</v>
      </c>
      <c r="G36" s="1" t="s">
        <v>72</v>
      </c>
      <c r="H36" s="1">
        <v>43</v>
      </c>
      <c r="I36" s="1">
        <v>29.3</v>
      </c>
      <c r="J36" s="25">
        <f t="shared" si="0"/>
        <v>6.1111111111111107</v>
      </c>
      <c r="K36" s="24">
        <f t="shared" si="1"/>
        <v>992.21131053166266</v>
      </c>
      <c r="L36" s="1">
        <f t="shared" si="11"/>
        <v>0</v>
      </c>
      <c r="M36" s="1">
        <f t="shared" si="2"/>
        <v>0</v>
      </c>
      <c r="P36" s="1">
        <f t="shared" si="3"/>
        <v>0</v>
      </c>
      <c r="Q36" s="1">
        <f t="shared" si="4"/>
        <v>0</v>
      </c>
      <c r="R36" s="1">
        <f t="shared" si="5"/>
        <v>1</v>
      </c>
      <c r="S36" s="1">
        <f t="shared" si="6"/>
        <v>0</v>
      </c>
      <c r="T36" s="1">
        <f t="shared" si="7"/>
        <v>0</v>
      </c>
      <c r="U36" s="1">
        <f t="shared" si="8"/>
        <v>0</v>
      </c>
      <c r="V36" s="1">
        <f t="shared" si="9"/>
        <v>0</v>
      </c>
      <c r="W36" s="1">
        <f t="shared" si="10"/>
        <v>0</v>
      </c>
    </row>
    <row r="37" spans="3:23">
      <c r="D37" s="1">
        <v>2</v>
      </c>
      <c r="E37" t="s">
        <v>287</v>
      </c>
      <c r="F37" s="1" t="s">
        <v>15</v>
      </c>
      <c r="G37" s="1" t="s">
        <v>56</v>
      </c>
      <c r="H37" s="1">
        <v>42</v>
      </c>
      <c r="I37" s="1">
        <v>29.25</v>
      </c>
      <c r="J37" s="25">
        <f t="shared" si="0"/>
        <v>5.5555555555555554</v>
      </c>
      <c r="K37" s="24">
        <f t="shared" si="1"/>
        <v>990.51811716898067</v>
      </c>
      <c r="L37" s="1">
        <f t="shared" si="11"/>
        <v>0</v>
      </c>
      <c r="M37" s="1">
        <f t="shared" si="2"/>
        <v>0</v>
      </c>
      <c r="P37" s="1">
        <f t="shared" si="3"/>
        <v>0</v>
      </c>
      <c r="Q37" s="1">
        <f t="shared" si="4"/>
        <v>0</v>
      </c>
      <c r="R37" s="1">
        <f t="shared" si="5"/>
        <v>0</v>
      </c>
      <c r="S37" s="1">
        <f t="shared" si="6"/>
        <v>1</v>
      </c>
      <c r="T37" s="1">
        <f t="shared" si="7"/>
        <v>0</v>
      </c>
      <c r="U37" s="1">
        <f t="shared" si="8"/>
        <v>0</v>
      </c>
      <c r="V37" s="1">
        <f t="shared" si="9"/>
        <v>0</v>
      </c>
      <c r="W37" s="1">
        <f t="shared" si="10"/>
        <v>0</v>
      </c>
    </row>
    <row r="38" spans="3:23" s="33" customFormat="1">
      <c r="C38" s="32"/>
      <c r="D38" s="32">
        <v>11</v>
      </c>
      <c r="E38" s="33" t="s">
        <v>288</v>
      </c>
      <c r="F38" s="32" t="s">
        <v>15</v>
      </c>
      <c r="G38" s="32"/>
      <c r="H38" s="32">
        <v>38</v>
      </c>
      <c r="I38" s="32">
        <v>29.2</v>
      </c>
      <c r="J38" s="34">
        <f t="shared" si="0"/>
        <v>3.333333333333333</v>
      </c>
      <c r="K38" s="35">
        <f t="shared" si="1"/>
        <v>988.82492380629867</v>
      </c>
      <c r="L38" s="32">
        <f t="shared" si="11"/>
        <v>0</v>
      </c>
      <c r="M38" s="32">
        <f t="shared" si="2"/>
        <v>0</v>
      </c>
      <c r="N38" s="36"/>
      <c r="O38" s="36"/>
      <c r="P38" s="32">
        <f t="shared" si="3"/>
        <v>0</v>
      </c>
      <c r="Q38" s="32">
        <f t="shared" si="4"/>
        <v>0</v>
      </c>
      <c r="R38" s="32">
        <f t="shared" si="5"/>
        <v>0</v>
      </c>
      <c r="S38" s="32">
        <f t="shared" si="6"/>
        <v>0</v>
      </c>
      <c r="T38" s="32">
        <f t="shared" si="7"/>
        <v>0</v>
      </c>
      <c r="U38" s="32">
        <f t="shared" si="8"/>
        <v>0</v>
      </c>
      <c r="V38" s="32">
        <f t="shared" si="9"/>
        <v>0</v>
      </c>
      <c r="W38" s="32">
        <f t="shared" si="10"/>
        <v>0</v>
      </c>
    </row>
    <row r="39" spans="3:23">
      <c r="C39" s="11">
        <v>11</v>
      </c>
      <c r="D39" s="1">
        <v>9</v>
      </c>
      <c r="E39" t="s">
        <v>289</v>
      </c>
      <c r="F39" s="1" t="s">
        <v>290</v>
      </c>
      <c r="G39" s="1" t="s">
        <v>24</v>
      </c>
      <c r="H39" s="1">
        <v>39</v>
      </c>
      <c r="I39" s="1">
        <v>29.2</v>
      </c>
      <c r="J39" s="25">
        <f t="shared" si="0"/>
        <v>3.8888888888888888</v>
      </c>
      <c r="K39" s="24">
        <f t="shared" si="1"/>
        <v>988.82492380629867</v>
      </c>
      <c r="L39" s="1">
        <f t="shared" si="11"/>
        <v>0</v>
      </c>
      <c r="M39" s="5">
        <v>1</v>
      </c>
      <c r="P39" s="1">
        <f t="shared" si="3"/>
        <v>0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0</v>
      </c>
      <c r="U39" s="1">
        <f t="shared" si="8"/>
        <v>0</v>
      </c>
      <c r="V39" s="1">
        <f t="shared" si="9"/>
        <v>0</v>
      </c>
      <c r="W39" s="1">
        <f t="shared" si="10"/>
        <v>1</v>
      </c>
    </row>
    <row r="40" spans="3:23">
      <c r="D40" s="1">
        <v>2</v>
      </c>
      <c r="E40" s="4" t="s">
        <v>246</v>
      </c>
      <c r="F40" s="19" t="s">
        <v>13</v>
      </c>
      <c r="G40" s="1" t="s">
        <v>56</v>
      </c>
      <c r="H40" s="1">
        <v>41</v>
      </c>
      <c r="I40" s="1">
        <v>29.15</v>
      </c>
      <c r="J40" s="25">
        <f t="shared" si="0"/>
        <v>5</v>
      </c>
      <c r="K40" s="24">
        <f t="shared" si="1"/>
        <v>987.13173044361656</v>
      </c>
      <c r="L40" s="1">
        <f t="shared" si="11"/>
        <v>0</v>
      </c>
      <c r="M40" s="1">
        <f t="shared" si="2"/>
        <v>1</v>
      </c>
      <c r="P40" s="1">
        <f t="shared" si="3"/>
        <v>0</v>
      </c>
      <c r="Q40" s="1">
        <f t="shared" si="4"/>
        <v>0</v>
      </c>
      <c r="R40" s="1">
        <f t="shared" si="5"/>
        <v>0</v>
      </c>
      <c r="S40" s="1">
        <f t="shared" si="6"/>
        <v>1</v>
      </c>
      <c r="T40" s="1">
        <f t="shared" si="7"/>
        <v>0</v>
      </c>
      <c r="U40" s="1">
        <f t="shared" si="8"/>
        <v>0</v>
      </c>
      <c r="V40" s="1">
        <f t="shared" si="9"/>
        <v>0</v>
      </c>
      <c r="W40" s="1">
        <f t="shared" si="10"/>
        <v>0</v>
      </c>
    </row>
    <row r="41" spans="3:23" s="33" customFormat="1">
      <c r="C41" s="32"/>
      <c r="D41" s="32">
        <v>11</v>
      </c>
      <c r="E41" s="33" t="s">
        <v>291</v>
      </c>
      <c r="F41" s="32" t="s">
        <v>74</v>
      </c>
      <c r="G41" s="32"/>
      <c r="H41" s="32">
        <v>36</v>
      </c>
      <c r="I41" s="32">
        <v>29.15</v>
      </c>
      <c r="J41" s="34">
        <f t="shared" si="0"/>
        <v>2.2222222222222223</v>
      </c>
      <c r="K41" s="35">
        <f t="shared" si="1"/>
        <v>987.13173044361656</v>
      </c>
      <c r="L41" s="32">
        <f t="shared" si="11"/>
        <v>0</v>
      </c>
      <c r="M41" s="36">
        <v>1</v>
      </c>
      <c r="N41" s="36"/>
      <c r="O41" s="36">
        <v>1</v>
      </c>
      <c r="P41" s="32">
        <f t="shared" si="3"/>
        <v>0</v>
      </c>
      <c r="Q41" s="32">
        <f t="shared" si="4"/>
        <v>0</v>
      </c>
      <c r="R41" s="32">
        <f t="shared" si="5"/>
        <v>0</v>
      </c>
      <c r="S41" s="32">
        <f t="shared" si="6"/>
        <v>0</v>
      </c>
      <c r="T41" s="32">
        <f t="shared" si="7"/>
        <v>0</v>
      </c>
      <c r="U41" s="32">
        <f t="shared" si="8"/>
        <v>0</v>
      </c>
      <c r="V41" s="32">
        <f t="shared" si="9"/>
        <v>0</v>
      </c>
      <c r="W41" s="32">
        <f t="shared" si="10"/>
        <v>0</v>
      </c>
    </row>
    <row r="42" spans="3:23">
      <c r="C42" s="1">
        <v>12</v>
      </c>
      <c r="D42" s="1">
        <v>9</v>
      </c>
      <c r="E42" t="s">
        <v>292</v>
      </c>
      <c r="F42" s="1" t="s">
        <v>13</v>
      </c>
      <c r="G42" s="1" t="s">
        <v>16</v>
      </c>
      <c r="H42" s="1">
        <v>38</v>
      </c>
      <c r="I42" s="1">
        <v>29.2</v>
      </c>
      <c r="J42" s="25">
        <f t="shared" si="0"/>
        <v>3.333333333333333</v>
      </c>
      <c r="K42" s="24">
        <f t="shared" si="1"/>
        <v>988.82492380629867</v>
      </c>
      <c r="L42" s="1">
        <f t="shared" si="11"/>
        <v>0</v>
      </c>
      <c r="M42" s="1">
        <f t="shared" si="2"/>
        <v>1</v>
      </c>
      <c r="P42" s="1">
        <f t="shared" si="3"/>
        <v>0</v>
      </c>
      <c r="Q42" s="1">
        <f t="shared" si="4"/>
        <v>0</v>
      </c>
      <c r="R42" s="1">
        <f t="shared" si="5"/>
        <v>0</v>
      </c>
      <c r="S42" s="1">
        <f t="shared" si="6"/>
        <v>0</v>
      </c>
      <c r="T42" s="1">
        <f t="shared" si="7"/>
        <v>0</v>
      </c>
      <c r="U42" s="1">
        <f t="shared" si="8"/>
        <v>1</v>
      </c>
      <c r="V42" s="1">
        <f t="shared" si="9"/>
        <v>0</v>
      </c>
      <c r="W42" s="1">
        <f t="shared" si="10"/>
        <v>0</v>
      </c>
    </row>
    <row r="43" spans="3:23">
      <c r="D43" s="1">
        <v>2</v>
      </c>
      <c r="E43" t="s">
        <v>293</v>
      </c>
      <c r="F43" s="1" t="s">
        <v>294</v>
      </c>
      <c r="G43" s="1" t="s">
        <v>27</v>
      </c>
      <c r="H43" s="1">
        <v>45</v>
      </c>
      <c r="I43" s="1">
        <v>29.25</v>
      </c>
      <c r="J43" s="25">
        <f t="shared" si="0"/>
        <v>7.2222222222222223</v>
      </c>
      <c r="K43" s="24">
        <f t="shared" si="1"/>
        <v>990.51811716898067</v>
      </c>
      <c r="L43" s="1">
        <f t="shared" si="11"/>
        <v>0</v>
      </c>
      <c r="M43" s="1">
        <f t="shared" si="2"/>
        <v>0</v>
      </c>
      <c r="P43" s="1">
        <f t="shared" si="3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0</v>
      </c>
      <c r="U43" s="1">
        <f t="shared" si="8"/>
        <v>0</v>
      </c>
      <c r="V43" s="1">
        <f t="shared" si="9"/>
        <v>1</v>
      </c>
      <c r="W43" s="1">
        <f t="shared" si="10"/>
        <v>0</v>
      </c>
    </row>
    <row r="44" spans="3:23" s="33" customFormat="1">
      <c r="C44" s="32"/>
      <c r="D44" s="32">
        <v>11</v>
      </c>
      <c r="E44" s="33" t="s">
        <v>295</v>
      </c>
      <c r="F44" s="32" t="s">
        <v>15</v>
      </c>
      <c r="G44" s="32"/>
      <c r="H44" s="32">
        <v>35</v>
      </c>
      <c r="I44" s="32">
        <v>29.3</v>
      </c>
      <c r="J44" s="34">
        <f t="shared" si="0"/>
        <v>1.6666666666666665</v>
      </c>
      <c r="K44" s="35">
        <f t="shared" si="1"/>
        <v>992.21131053166266</v>
      </c>
      <c r="L44" s="32">
        <f t="shared" si="11"/>
        <v>0</v>
      </c>
      <c r="M44" s="32">
        <f t="shared" si="2"/>
        <v>0</v>
      </c>
      <c r="N44" s="36"/>
      <c r="O44" s="36">
        <v>1</v>
      </c>
      <c r="P44" s="32">
        <f t="shared" si="3"/>
        <v>0</v>
      </c>
      <c r="Q44" s="32">
        <f t="shared" si="4"/>
        <v>0</v>
      </c>
      <c r="R44" s="32">
        <f t="shared" si="5"/>
        <v>0</v>
      </c>
      <c r="S44" s="32">
        <f t="shared" si="6"/>
        <v>0</v>
      </c>
      <c r="T44" s="32">
        <f t="shared" si="7"/>
        <v>0</v>
      </c>
      <c r="U44" s="32">
        <f t="shared" si="8"/>
        <v>0</v>
      </c>
      <c r="V44" s="32">
        <f t="shared" si="9"/>
        <v>0</v>
      </c>
      <c r="W44" s="32">
        <f t="shared" si="10"/>
        <v>0</v>
      </c>
    </row>
    <row r="45" spans="3:23">
      <c r="C45" s="1">
        <v>13</v>
      </c>
      <c r="D45" s="1">
        <v>9</v>
      </c>
      <c r="E45" t="s">
        <v>126</v>
      </c>
      <c r="F45" s="1" t="s">
        <v>15</v>
      </c>
      <c r="G45" s="1" t="s">
        <v>24</v>
      </c>
      <c r="H45" s="1">
        <v>42</v>
      </c>
      <c r="I45" s="1">
        <v>29.4</v>
      </c>
      <c r="J45" s="25">
        <f t="shared" si="0"/>
        <v>5.5555555555555554</v>
      </c>
      <c r="K45" s="24">
        <f t="shared" si="1"/>
        <v>995.59769725702665</v>
      </c>
      <c r="L45" s="1">
        <f t="shared" si="11"/>
        <v>0</v>
      </c>
      <c r="M45" s="1">
        <f t="shared" si="2"/>
        <v>0</v>
      </c>
      <c r="P45" s="1">
        <f t="shared" si="3"/>
        <v>0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1">
        <f t="shared" si="8"/>
        <v>0</v>
      </c>
      <c r="V45" s="1">
        <f t="shared" si="9"/>
        <v>0</v>
      </c>
      <c r="W45" s="1">
        <f t="shared" si="10"/>
        <v>1</v>
      </c>
    </row>
    <row r="46" spans="3:23">
      <c r="D46" s="1">
        <v>2</v>
      </c>
      <c r="E46" t="s">
        <v>178</v>
      </c>
      <c r="F46" s="1" t="s">
        <v>15</v>
      </c>
      <c r="G46" s="1" t="s">
        <v>56</v>
      </c>
      <c r="H46" s="1">
        <v>50</v>
      </c>
      <c r="I46" s="1">
        <v>29.4</v>
      </c>
      <c r="J46" s="25">
        <f t="shared" si="0"/>
        <v>10</v>
      </c>
      <c r="K46" s="24">
        <f t="shared" si="1"/>
        <v>995.59769725702665</v>
      </c>
      <c r="L46" s="1">
        <f t="shared" si="11"/>
        <v>0</v>
      </c>
      <c r="M46" s="1">
        <f t="shared" si="2"/>
        <v>0</v>
      </c>
      <c r="P46" s="1">
        <f t="shared" si="3"/>
        <v>0</v>
      </c>
      <c r="Q46" s="1">
        <f t="shared" si="4"/>
        <v>0</v>
      </c>
      <c r="R46" s="1">
        <f t="shared" si="5"/>
        <v>0</v>
      </c>
      <c r="S46" s="1">
        <f t="shared" si="6"/>
        <v>1</v>
      </c>
      <c r="T46" s="1">
        <f t="shared" si="7"/>
        <v>0</v>
      </c>
      <c r="U46" s="1">
        <f t="shared" si="8"/>
        <v>0</v>
      </c>
      <c r="V46" s="1">
        <f t="shared" si="9"/>
        <v>0</v>
      </c>
      <c r="W46" s="1">
        <f t="shared" si="10"/>
        <v>0</v>
      </c>
    </row>
    <row r="47" spans="3:23" s="33" customFormat="1">
      <c r="C47" s="32"/>
      <c r="D47" s="32">
        <v>11</v>
      </c>
      <c r="E47" s="33" t="s">
        <v>124</v>
      </c>
      <c r="F47" s="32" t="s">
        <v>15</v>
      </c>
      <c r="G47" s="32"/>
      <c r="H47" s="32">
        <v>43</v>
      </c>
      <c r="I47" s="32">
        <v>29.5</v>
      </c>
      <c r="J47" s="34">
        <f t="shared" si="0"/>
        <v>6.1111111111111107</v>
      </c>
      <c r="K47" s="35">
        <f t="shared" si="1"/>
        <v>998.98408398239076</v>
      </c>
      <c r="L47" s="32">
        <f t="shared" si="11"/>
        <v>0</v>
      </c>
      <c r="M47" s="32">
        <f t="shared" si="2"/>
        <v>0</v>
      </c>
      <c r="N47" s="36"/>
      <c r="O47" s="36"/>
      <c r="P47" s="32">
        <f t="shared" si="3"/>
        <v>0</v>
      </c>
      <c r="Q47" s="32">
        <f t="shared" si="4"/>
        <v>0</v>
      </c>
      <c r="R47" s="32">
        <f t="shared" si="5"/>
        <v>0</v>
      </c>
      <c r="S47" s="32">
        <f t="shared" si="6"/>
        <v>0</v>
      </c>
      <c r="T47" s="32">
        <f t="shared" si="7"/>
        <v>0</v>
      </c>
      <c r="U47" s="32">
        <f t="shared" si="8"/>
        <v>0</v>
      </c>
      <c r="V47" s="32">
        <f t="shared" si="9"/>
        <v>0</v>
      </c>
      <c r="W47" s="32">
        <f t="shared" si="10"/>
        <v>0</v>
      </c>
    </row>
    <row r="48" spans="3:23">
      <c r="C48" s="1">
        <v>14</v>
      </c>
      <c r="D48" s="1">
        <v>9</v>
      </c>
      <c r="E48" t="s">
        <v>296</v>
      </c>
      <c r="F48" s="1" t="s">
        <v>15</v>
      </c>
      <c r="G48" s="1" t="s">
        <v>27</v>
      </c>
      <c r="H48" s="1">
        <v>47</v>
      </c>
      <c r="I48" s="1">
        <v>29.6</v>
      </c>
      <c r="J48" s="25">
        <f t="shared" si="0"/>
        <v>8.3333333333333339</v>
      </c>
      <c r="K48" s="24">
        <f t="shared" si="1"/>
        <v>1002.3704707077549</v>
      </c>
      <c r="L48" s="1">
        <f t="shared" si="11"/>
        <v>0</v>
      </c>
      <c r="M48" s="1">
        <f t="shared" si="2"/>
        <v>0</v>
      </c>
      <c r="P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1">
        <f t="shared" si="8"/>
        <v>0</v>
      </c>
      <c r="V48" s="1">
        <f t="shared" si="9"/>
        <v>1</v>
      </c>
      <c r="W48" s="1">
        <f t="shared" si="10"/>
        <v>0</v>
      </c>
    </row>
    <row r="49" spans="3:23">
      <c r="D49" s="1">
        <v>2</v>
      </c>
      <c r="E49" t="s">
        <v>297</v>
      </c>
      <c r="F49" s="1" t="s">
        <v>15</v>
      </c>
      <c r="G49" s="1" t="s">
        <v>72</v>
      </c>
      <c r="H49" s="1">
        <v>54</v>
      </c>
      <c r="I49" s="1">
        <v>29.6</v>
      </c>
      <c r="J49" s="25">
        <f t="shared" si="0"/>
        <v>12.222222222222221</v>
      </c>
      <c r="K49" s="24">
        <f t="shared" si="1"/>
        <v>1002.3704707077549</v>
      </c>
      <c r="L49" s="1">
        <f t="shared" si="11"/>
        <v>0</v>
      </c>
      <c r="M49" s="1">
        <f t="shared" si="2"/>
        <v>0</v>
      </c>
      <c r="P49" s="1">
        <f t="shared" si="3"/>
        <v>0</v>
      </c>
      <c r="Q49" s="1">
        <f t="shared" si="4"/>
        <v>0</v>
      </c>
      <c r="R49" s="1">
        <f t="shared" si="5"/>
        <v>1</v>
      </c>
      <c r="S49" s="1">
        <f t="shared" si="6"/>
        <v>0</v>
      </c>
      <c r="T49" s="1">
        <f t="shared" si="7"/>
        <v>0</v>
      </c>
      <c r="U49" s="1">
        <f t="shared" si="8"/>
        <v>0</v>
      </c>
      <c r="V49" s="1">
        <f t="shared" si="9"/>
        <v>0</v>
      </c>
      <c r="W49" s="1">
        <f t="shared" si="10"/>
        <v>0</v>
      </c>
    </row>
    <row r="50" spans="3:23" s="33" customFormat="1">
      <c r="C50" s="32"/>
      <c r="D50" s="32">
        <v>11</v>
      </c>
      <c r="E50" s="33" t="s">
        <v>128</v>
      </c>
      <c r="F50" s="32" t="s">
        <v>15</v>
      </c>
      <c r="G50" s="32"/>
      <c r="H50" s="32">
        <v>42</v>
      </c>
      <c r="I50" s="32">
        <v>29.7</v>
      </c>
      <c r="J50" s="34">
        <f t="shared" si="0"/>
        <v>5.5555555555555554</v>
      </c>
      <c r="K50" s="35">
        <f t="shared" si="1"/>
        <v>1005.7568574331189</v>
      </c>
      <c r="L50" s="32">
        <f t="shared" si="11"/>
        <v>0</v>
      </c>
      <c r="M50" s="32">
        <f t="shared" si="2"/>
        <v>0</v>
      </c>
      <c r="N50" s="36"/>
      <c r="O50" s="36"/>
      <c r="P50" s="32">
        <f t="shared" si="3"/>
        <v>0</v>
      </c>
      <c r="Q50" s="32">
        <f t="shared" si="4"/>
        <v>0</v>
      </c>
      <c r="R50" s="32">
        <f t="shared" si="5"/>
        <v>0</v>
      </c>
      <c r="S50" s="32">
        <f t="shared" si="6"/>
        <v>0</v>
      </c>
      <c r="T50" s="32">
        <f t="shared" si="7"/>
        <v>0</v>
      </c>
      <c r="U50" s="32">
        <f t="shared" si="8"/>
        <v>0</v>
      </c>
      <c r="V50" s="32">
        <f t="shared" si="9"/>
        <v>0</v>
      </c>
      <c r="W50" s="32">
        <f t="shared" si="10"/>
        <v>0</v>
      </c>
    </row>
    <row r="51" spans="3:23">
      <c r="C51" s="1">
        <v>15</v>
      </c>
      <c r="D51" s="1">
        <v>9</v>
      </c>
      <c r="E51" t="s">
        <v>298</v>
      </c>
      <c r="F51" s="1" t="s">
        <v>15</v>
      </c>
      <c r="G51" s="1" t="s">
        <v>72</v>
      </c>
      <c r="H51" s="1">
        <v>50</v>
      </c>
      <c r="I51" s="1">
        <v>29.7</v>
      </c>
      <c r="J51" s="25">
        <f t="shared" ref="J51:J53" si="12">(H51-32)/1.8</f>
        <v>10</v>
      </c>
      <c r="K51" s="24">
        <f t="shared" ref="K51:K53" si="13">I51/0.02953</f>
        <v>1005.7568574331189</v>
      </c>
      <c r="L51" s="1">
        <f t="shared" si="11"/>
        <v>0</v>
      </c>
      <c r="M51" s="1">
        <f t="shared" si="2"/>
        <v>0</v>
      </c>
      <c r="P51" s="1">
        <f t="shared" si="3"/>
        <v>0</v>
      </c>
      <c r="Q51" s="1">
        <f t="shared" si="4"/>
        <v>0</v>
      </c>
      <c r="R51" s="1">
        <f t="shared" si="5"/>
        <v>1</v>
      </c>
      <c r="S51" s="1">
        <f t="shared" si="6"/>
        <v>0</v>
      </c>
      <c r="T51" s="1">
        <f t="shared" si="7"/>
        <v>0</v>
      </c>
      <c r="U51" s="1">
        <f t="shared" si="8"/>
        <v>0</v>
      </c>
      <c r="V51" s="1">
        <f t="shared" si="9"/>
        <v>0</v>
      </c>
      <c r="W51" s="1">
        <f t="shared" si="10"/>
        <v>0</v>
      </c>
    </row>
    <row r="52" spans="3:23">
      <c r="D52" s="1">
        <v>2</v>
      </c>
      <c r="E52" t="s">
        <v>96</v>
      </c>
      <c r="F52" s="1" t="s">
        <v>15</v>
      </c>
      <c r="G52" s="1" t="s">
        <v>72</v>
      </c>
      <c r="H52" s="1">
        <v>54</v>
      </c>
      <c r="I52" s="1">
        <v>29.75</v>
      </c>
      <c r="J52" s="25">
        <f t="shared" si="12"/>
        <v>12.222222222222221</v>
      </c>
      <c r="K52" s="24">
        <f t="shared" si="13"/>
        <v>1007.4500507958008</v>
      </c>
      <c r="L52" s="1">
        <f t="shared" si="11"/>
        <v>0</v>
      </c>
      <c r="M52" s="1">
        <f t="shared" si="2"/>
        <v>0</v>
      </c>
      <c r="P52" s="1">
        <f t="shared" si="3"/>
        <v>0</v>
      </c>
      <c r="Q52" s="1">
        <f t="shared" si="4"/>
        <v>0</v>
      </c>
      <c r="R52" s="1">
        <f t="shared" si="5"/>
        <v>1</v>
      </c>
      <c r="S52" s="1">
        <f t="shared" si="6"/>
        <v>0</v>
      </c>
      <c r="T52" s="1">
        <f t="shared" si="7"/>
        <v>0</v>
      </c>
      <c r="U52" s="1">
        <f t="shared" si="8"/>
        <v>0</v>
      </c>
      <c r="V52" s="1">
        <f t="shared" si="9"/>
        <v>0</v>
      </c>
      <c r="W52" s="1">
        <f t="shared" si="10"/>
        <v>0</v>
      </c>
    </row>
    <row r="53" spans="3:23" s="33" customFormat="1">
      <c r="C53" s="32"/>
      <c r="D53" s="32">
        <v>11</v>
      </c>
      <c r="E53" s="33" t="s">
        <v>124</v>
      </c>
      <c r="F53" s="32" t="s">
        <v>15</v>
      </c>
      <c r="G53" s="32"/>
      <c r="H53" s="32">
        <v>48</v>
      </c>
      <c r="I53" s="32">
        <v>29.7</v>
      </c>
      <c r="J53" s="34">
        <f t="shared" si="12"/>
        <v>8.8888888888888893</v>
      </c>
      <c r="K53" s="35">
        <f t="shared" si="13"/>
        <v>1005.7568574331189</v>
      </c>
      <c r="L53" s="32">
        <f t="shared" si="11"/>
        <v>0</v>
      </c>
      <c r="M53" s="32">
        <f t="shared" si="2"/>
        <v>0</v>
      </c>
      <c r="N53" s="36"/>
      <c r="O53" s="36"/>
      <c r="P53" s="32">
        <f t="shared" si="3"/>
        <v>0</v>
      </c>
      <c r="Q53" s="32">
        <f t="shared" si="4"/>
        <v>0</v>
      </c>
      <c r="R53" s="32">
        <f t="shared" si="5"/>
        <v>0</v>
      </c>
      <c r="S53" s="32">
        <f t="shared" si="6"/>
        <v>0</v>
      </c>
      <c r="T53" s="32">
        <f t="shared" si="7"/>
        <v>0</v>
      </c>
      <c r="U53" s="32">
        <f t="shared" si="8"/>
        <v>0</v>
      </c>
      <c r="V53" s="32">
        <f t="shared" si="9"/>
        <v>0</v>
      </c>
      <c r="W53" s="32">
        <f t="shared" si="10"/>
        <v>0</v>
      </c>
    </row>
    <row r="54" spans="3:23">
      <c r="C54" s="1">
        <v>16</v>
      </c>
      <c r="D54" s="1">
        <v>9</v>
      </c>
      <c r="E54" t="s">
        <v>299</v>
      </c>
      <c r="F54" s="1" t="s">
        <v>15</v>
      </c>
      <c r="G54" s="1" t="s">
        <v>56</v>
      </c>
      <c r="H54" s="1">
        <v>51</v>
      </c>
      <c r="I54" s="1">
        <v>29.7</v>
      </c>
      <c r="J54" s="25">
        <f t="shared" si="0"/>
        <v>10.555555555555555</v>
      </c>
      <c r="K54" s="24">
        <f t="shared" si="1"/>
        <v>1005.7568574331189</v>
      </c>
      <c r="L54" s="1">
        <f t="shared" si="11"/>
        <v>0</v>
      </c>
      <c r="M54" s="1">
        <f t="shared" si="2"/>
        <v>0</v>
      </c>
      <c r="P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1</v>
      </c>
      <c r="T54" s="1">
        <f t="shared" si="7"/>
        <v>0</v>
      </c>
      <c r="U54" s="1">
        <f t="shared" si="8"/>
        <v>0</v>
      </c>
      <c r="V54" s="1">
        <f t="shared" si="9"/>
        <v>0</v>
      </c>
      <c r="W54" s="1">
        <f t="shared" si="10"/>
        <v>0</v>
      </c>
    </row>
    <row r="55" spans="3:23">
      <c r="D55" s="1">
        <v>2</v>
      </c>
      <c r="E55" t="s">
        <v>40</v>
      </c>
      <c r="F55" s="1" t="s">
        <v>15</v>
      </c>
      <c r="G55" s="1" t="s">
        <v>72</v>
      </c>
      <c r="H55" s="1">
        <v>57</v>
      </c>
      <c r="I55" s="1">
        <v>29.65</v>
      </c>
      <c r="J55" s="25">
        <f t="shared" si="0"/>
        <v>13.888888888888889</v>
      </c>
      <c r="K55" s="24">
        <f t="shared" si="1"/>
        <v>1004.0636640704367</v>
      </c>
      <c r="L55" s="1">
        <f t="shared" si="11"/>
        <v>0</v>
      </c>
      <c r="M55" s="1">
        <f t="shared" si="2"/>
        <v>0</v>
      </c>
      <c r="P55" s="1">
        <f t="shared" si="3"/>
        <v>0</v>
      </c>
      <c r="Q55" s="1">
        <f t="shared" si="4"/>
        <v>0</v>
      </c>
      <c r="R55" s="1">
        <f t="shared" si="5"/>
        <v>1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0</v>
      </c>
      <c r="W55" s="1">
        <f t="shared" si="10"/>
        <v>0</v>
      </c>
    </row>
    <row r="56" spans="3:23" s="33" customFormat="1">
      <c r="C56" s="32"/>
      <c r="D56" s="32">
        <v>11</v>
      </c>
      <c r="E56" s="33" t="s">
        <v>234</v>
      </c>
      <c r="F56" s="32" t="s">
        <v>15</v>
      </c>
      <c r="G56" s="32"/>
      <c r="H56" s="32">
        <v>48</v>
      </c>
      <c r="I56" s="32">
        <v>29.65</v>
      </c>
      <c r="J56" s="34">
        <f t="shared" si="0"/>
        <v>8.8888888888888893</v>
      </c>
      <c r="K56" s="35">
        <f t="shared" si="1"/>
        <v>1004.0636640704367</v>
      </c>
      <c r="L56" s="32">
        <f t="shared" si="11"/>
        <v>0</v>
      </c>
      <c r="M56" s="32">
        <f t="shared" si="2"/>
        <v>0</v>
      </c>
      <c r="N56" s="36"/>
      <c r="O56" s="36"/>
      <c r="P56" s="32">
        <f t="shared" si="3"/>
        <v>0</v>
      </c>
      <c r="Q56" s="32">
        <f t="shared" si="4"/>
        <v>0</v>
      </c>
      <c r="R56" s="32">
        <f t="shared" si="5"/>
        <v>0</v>
      </c>
      <c r="S56" s="32">
        <f t="shared" si="6"/>
        <v>0</v>
      </c>
      <c r="T56" s="32">
        <f t="shared" si="7"/>
        <v>0</v>
      </c>
      <c r="U56" s="32">
        <f t="shared" si="8"/>
        <v>0</v>
      </c>
      <c r="V56" s="32">
        <f t="shared" si="9"/>
        <v>0</v>
      </c>
      <c r="W56" s="32">
        <f t="shared" si="10"/>
        <v>0</v>
      </c>
    </row>
    <row r="57" spans="3:23">
      <c r="C57" s="1">
        <v>17</v>
      </c>
      <c r="D57" s="1">
        <v>9</v>
      </c>
      <c r="E57" t="s">
        <v>300</v>
      </c>
      <c r="F57" s="1" t="s">
        <v>12</v>
      </c>
      <c r="G57" s="1" t="s">
        <v>56</v>
      </c>
      <c r="H57" s="1">
        <v>51</v>
      </c>
      <c r="I57" s="1">
        <v>29.6</v>
      </c>
      <c r="J57" s="25">
        <f t="shared" si="0"/>
        <v>10.555555555555555</v>
      </c>
      <c r="K57" s="24">
        <f t="shared" si="1"/>
        <v>1002.3704707077549</v>
      </c>
      <c r="L57" s="1">
        <f t="shared" si="11"/>
        <v>1</v>
      </c>
      <c r="M57" s="1">
        <f t="shared" si="2"/>
        <v>0</v>
      </c>
      <c r="P57" s="1">
        <f t="shared" si="3"/>
        <v>0</v>
      </c>
      <c r="Q57" s="1">
        <f t="shared" si="4"/>
        <v>0</v>
      </c>
      <c r="R57" s="1">
        <f t="shared" si="5"/>
        <v>0</v>
      </c>
      <c r="S57" s="1">
        <f t="shared" si="6"/>
        <v>1</v>
      </c>
      <c r="T57" s="1">
        <f t="shared" si="7"/>
        <v>0</v>
      </c>
      <c r="U57" s="1">
        <f t="shared" si="8"/>
        <v>0</v>
      </c>
      <c r="V57" s="1">
        <f t="shared" si="9"/>
        <v>0</v>
      </c>
      <c r="W57" s="1">
        <f t="shared" si="10"/>
        <v>0</v>
      </c>
    </row>
    <row r="58" spans="3:23">
      <c r="D58" s="1">
        <v>2</v>
      </c>
      <c r="E58" t="s">
        <v>301</v>
      </c>
      <c r="F58" s="1" t="s">
        <v>15</v>
      </c>
      <c r="G58" s="1" t="s">
        <v>72</v>
      </c>
      <c r="H58" s="1">
        <v>57</v>
      </c>
      <c r="I58" s="1">
        <v>29.6</v>
      </c>
      <c r="J58" s="25">
        <f t="shared" si="0"/>
        <v>13.888888888888889</v>
      </c>
      <c r="K58" s="24">
        <f t="shared" si="1"/>
        <v>1002.3704707077549</v>
      </c>
      <c r="L58" s="1">
        <f t="shared" si="11"/>
        <v>0</v>
      </c>
      <c r="M58" s="1">
        <f t="shared" si="2"/>
        <v>0</v>
      </c>
      <c r="P58" s="1">
        <f t="shared" si="3"/>
        <v>0</v>
      </c>
      <c r="Q58" s="1">
        <f t="shared" si="4"/>
        <v>0</v>
      </c>
      <c r="R58" s="1">
        <f t="shared" si="5"/>
        <v>1</v>
      </c>
      <c r="S58" s="1">
        <f t="shared" si="6"/>
        <v>0</v>
      </c>
      <c r="T58" s="1">
        <f t="shared" si="7"/>
        <v>0</v>
      </c>
      <c r="U58" s="1">
        <f t="shared" si="8"/>
        <v>0</v>
      </c>
      <c r="V58" s="1">
        <f t="shared" si="9"/>
        <v>0</v>
      </c>
      <c r="W58" s="1">
        <f t="shared" si="10"/>
        <v>0</v>
      </c>
    </row>
    <row r="59" spans="3:23" s="33" customFormat="1">
      <c r="C59" s="32"/>
      <c r="D59" s="32">
        <v>11</v>
      </c>
      <c r="E59" s="33" t="s">
        <v>128</v>
      </c>
      <c r="F59" s="32" t="s">
        <v>15</v>
      </c>
      <c r="G59" s="32"/>
      <c r="H59" s="32">
        <v>45</v>
      </c>
      <c r="I59" s="32">
        <v>29.7</v>
      </c>
      <c r="J59" s="34">
        <f t="shared" si="0"/>
        <v>7.2222222222222223</v>
      </c>
      <c r="K59" s="35">
        <f t="shared" si="1"/>
        <v>1005.7568574331189</v>
      </c>
      <c r="L59" s="32">
        <f t="shared" si="11"/>
        <v>0</v>
      </c>
      <c r="M59" s="32">
        <f t="shared" si="2"/>
        <v>0</v>
      </c>
      <c r="N59" s="36">
        <v>1</v>
      </c>
      <c r="O59" s="36"/>
      <c r="P59" s="32">
        <f t="shared" si="3"/>
        <v>0</v>
      </c>
      <c r="Q59" s="32">
        <f t="shared" si="4"/>
        <v>0</v>
      </c>
      <c r="R59" s="32">
        <f t="shared" si="5"/>
        <v>0</v>
      </c>
      <c r="S59" s="32">
        <f t="shared" si="6"/>
        <v>0</v>
      </c>
      <c r="T59" s="32">
        <f t="shared" si="7"/>
        <v>0</v>
      </c>
      <c r="U59" s="32">
        <f t="shared" si="8"/>
        <v>0</v>
      </c>
      <c r="V59" s="32">
        <f t="shared" si="9"/>
        <v>0</v>
      </c>
      <c r="W59" s="32">
        <f t="shared" si="10"/>
        <v>0</v>
      </c>
    </row>
    <row r="60" spans="3:23">
      <c r="C60" s="1">
        <v>18</v>
      </c>
      <c r="D60" s="1">
        <v>9</v>
      </c>
      <c r="E60" t="s">
        <v>29</v>
      </c>
      <c r="F60" s="1" t="s">
        <v>15</v>
      </c>
      <c r="G60" s="1" t="s">
        <v>56</v>
      </c>
      <c r="J60"/>
      <c r="K60"/>
      <c r="L60" s="1">
        <f t="shared" si="11"/>
        <v>0</v>
      </c>
      <c r="M60" s="1">
        <f t="shared" si="2"/>
        <v>0</v>
      </c>
      <c r="P60" s="1">
        <f t="shared" si="3"/>
        <v>0</v>
      </c>
      <c r="Q60" s="1">
        <f t="shared" si="4"/>
        <v>0</v>
      </c>
      <c r="R60" s="1">
        <f t="shared" si="5"/>
        <v>0</v>
      </c>
      <c r="S60" s="1">
        <f t="shared" si="6"/>
        <v>1</v>
      </c>
      <c r="T60" s="1">
        <f t="shared" si="7"/>
        <v>0</v>
      </c>
      <c r="U60" s="1">
        <f t="shared" si="8"/>
        <v>0</v>
      </c>
      <c r="V60" s="1">
        <f t="shared" si="9"/>
        <v>0</v>
      </c>
      <c r="W60" s="1">
        <f t="shared" si="10"/>
        <v>0</v>
      </c>
    </row>
    <row r="61" spans="3:23">
      <c r="D61" s="1">
        <v>2</v>
      </c>
      <c r="E61" t="s">
        <v>302</v>
      </c>
      <c r="F61" s="1" t="s">
        <v>12</v>
      </c>
      <c r="G61" s="1" t="s">
        <v>72</v>
      </c>
      <c r="J61"/>
      <c r="K61"/>
      <c r="L61" s="1">
        <f t="shared" si="11"/>
        <v>1</v>
      </c>
      <c r="M61" s="1">
        <f t="shared" si="2"/>
        <v>0</v>
      </c>
      <c r="P61" s="1">
        <f t="shared" si="3"/>
        <v>0</v>
      </c>
      <c r="Q61" s="1">
        <f t="shared" si="4"/>
        <v>0</v>
      </c>
      <c r="R61" s="1">
        <f t="shared" si="5"/>
        <v>1</v>
      </c>
      <c r="S61" s="1">
        <f t="shared" si="6"/>
        <v>0</v>
      </c>
      <c r="T61" s="1">
        <f t="shared" si="7"/>
        <v>0</v>
      </c>
      <c r="U61" s="1">
        <f t="shared" si="8"/>
        <v>0</v>
      </c>
      <c r="V61" s="1">
        <f t="shared" si="9"/>
        <v>0</v>
      </c>
      <c r="W61" s="1">
        <f t="shared" si="10"/>
        <v>0</v>
      </c>
    </row>
    <row r="62" spans="3:23" s="33" customFormat="1">
      <c r="C62" s="32"/>
      <c r="D62" s="32">
        <v>11</v>
      </c>
      <c r="E62" s="33" t="s">
        <v>236</v>
      </c>
      <c r="F62" s="32" t="s">
        <v>15</v>
      </c>
      <c r="G62" s="32"/>
      <c r="H62" s="32">
        <v>43</v>
      </c>
      <c r="I62" s="32">
        <v>29.7</v>
      </c>
      <c r="J62" s="34">
        <f t="shared" si="0"/>
        <v>6.1111111111111107</v>
      </c>
      <c r="K62" s="35">
        <f t="shared" si="1"/>
        <v>1005.7568574331189</v>
      </c>
      <c r="L62" s="32">
        <f t="shared" si="11"/>
        <v>0</v>
      </c>
      <c r="M62" s="32">
        <f t="shared" si="2"/>
        <v>0</v>
      </c>
      <c r="N62" s="36">
        <v>1</v>
      </c>
      <c r="O62" s="36"/>
      <c r="P62" s="32">
        <f t="shared" si="3"/>
        <v>0</v>
      </c>
      <c r="Q62" s="32">
        <f t="shared" si="4"/>
        <v>0</v>
      </c>
      <c r="R62" s="32">
        <f t="shared" si="5"/>
        <v>0</v>
      </c>
      <c r="S62" s="32">
        <f t="shared" si="6"/>
        <v>0</v>
      </c>
      <c r="T62" s="32">
        <f t="shared" si="7"/>
        <v>0</v>
      </c>
      <c r="U62" s="32">
        <f t="shared" si="8"/>
        <v>0</v>
      </c>
      <c r="V62" s="32">
        <f t="shared" si="9"/>
        <v>0</v>
      </c>
      <c r="W62" s="32">
        <f t="shared" si="10"/>
        <v>0</v>
      </c>
    </row>
    <row r="63" spans="3:23">
      <c r="C63" s="1">
        <v>19</v>
      </c>
      <c r="D63" s="1">
        <v>9</v>
      </c>
      <c r="E63" t="s">
        <v>303</v>
      </c>
      <c r="F63" s="1" t="s">
        <v>15</v>
      </c>
      <c r="G63" s="1" t="s">
        <v>86</v>
      </c>
      <c r="H63" s="1">
        <v>46</v>
      </c>
      <c r="I63" s="1">
        <v>29.7</v>
      </c>
      <c r="J63" s="25">
        <f t="shared" si="0"/>
        <v>7.7777777777777777</v>
      </c>
      <c r="K63" s="24">
        <f t="shared" si="1"/>
        <v>1005.7568574331189</v>
      </c>
      <c r="L63" s="1">
        <f t="shared" si="11"/>
        <v>0</v>
      </c>
      <c r="M63" s="1">
        <f t="shared" si="2"/>
        <v>0</v>
      </c>
      <c r="P63" s="1">
        <f t="shared" si="3"/>
        <v>0</v>
      </c>
      <c r="Q63" s="1">
        <f t="shared" si="4"/>
        <v>1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0</v>
      </c>
      <c r="W63" s="1">
        <f t="shared" si="10"/>
        <v>0</v>
      </c>
    </row>
    <row r="64" spans="3:23">
      <c r="D64" s="1">
        <v>2</v>
      </c>
      <c r="E64" t="s">
        <v>96</v>
      </c>
      <c r="F64" s="1" t="s">
        <v>15</v>
      </c>
      <c r="G64" s="1" t="s">
        <v>27</v>
      </c>
      <c r="H64" s="1">
        <v>58</v>
      </c>
      <c r="I64" s="1">
        <v>29.7</v>
      </c>
      <c r="J64" s="25">
        <f t="shared" si="0"/>
        <v>14.444444444444445</v>
      </c>
      <c r="K64" s="24">
        <f t="shared" si="1"/>
        <v>1005.7568574331189</v>
      </c>
      <c r="L64" s="1">
        <f t="shared" si="11"/>
        <v>0</v>
      </c>
      <c r="M64" s="1">
        <f t="shared" si="2"/>
        <v>0</v>
      </c>
      <c r="P64" s="1">
        <f t="shared" si="3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1</v>
      </c>
      <c r="W64" s="1">
        <f t="shared" si="10"/>
        <v>0</v>
      </c>
    </row>
    <row r="65" spans="3:23" s="33" customFormat="1">
      <c r="C65" s="32"/>
      <c r="D65" s="32">
        <v>11</v>
      </c>
      <c r="E65" s="33" t="s">
        <v>71</v>
      </c>
      <c r="F65" s="32" t="s">
        <v>15</v>
      </c>
      <c r="G65" s="32"/>
      <c r="H65" s="32">
        <v>46</v>
      </c>
      <c r="I65" s="32">
        <v>29.7</v>
      </c>
      <c r="J65" s="34">
        <f t="shared" si="0"/>
        <v>7.7777777777777777</v>
      </c>
      <c r="K65" s="35">
        <f t="shared" si="1"/>
        <v>1005.7568574331189</v>
      </c>
      <c r="L65" s="32">
        <f t="shared" si="11"/>
        <v>0</v>
      </c>
      <c r="M65" s="32">
        <f t="shared" si="2"/>
        <v>0</v>
      </c>
      <c r="N65" s="36"/>
      <c r="O65" s="36"/>
      <c r="P65" s="32">
        <f t="shared" si="3"/>
        <v>0</v>
      </c>
      <c r="Q65" s="32">
        <f t="shared" si="4"/>
        <v>0</v>
      </c>
      <c r="R65" s="32">
        <f t="shared" si="5"/>
        <v>0</v>
      </c>
      <c r="S65" s="32">
        <f t="shared" si="6"/>
        <v>0</v>
      </c>
      <c r="T65" s="32">
        <f t="shared" si="7"/>
        <v>0</v>
      </c>
      <c r="U65" s="32">
        <f t="shared" si="8"/>
        <v>0</v>
      </c>
      <c r="V65" s="32">
        <f t="shared" si="9"/>
        <v>0</v>
      </c>
      <c r="W65" s="32">
        <f t="shared" si="10"/>
        <v>0</v>
      </c>
    </row>
    <row r="66" spans="3:23">
      <c r="C66" s="1">
        <v>20</v>
      </c>
      <c r="D66" s="1">
        <v>9</v>
      </c>
      <c r="E66" t="s">
        <v>304</v>
      </c>
      <c r="F66" s="1" t="s">
        <v>15</v>
      </c>
      <c r="G66" s="1" t="s">
        <v>24</v>
      </c>
      <c r="H66" s="1">
        <v>50</v>
      </c>
      <c r="I66" s="1">
        <v>29.7</v>
      </c>
      <c r="J66" s="25">
        <f t="shared" si="0"/>
        <v>10</v>
      </c>
      <c r="K66" s="24">
        <f t="shared" si="1"/>
        <v>1005.7568574331189</v>
      </c>
      <c r="L66" s="1">
        <f t="shared" si="11"/>
        <v>0</v>
      </c>
      <c r="M66" s="1">
        <f t="shared" si="2"/>
        <v>0</v>
      </c>
      <c r="P66" s="1">
        <f t="shared" si="3"/>
        <v>0</v>
      </c>
      <c r="Q66" s="1">
        <f t="shared" si="4"/>
        <v>0</v>
      </c>
      <c r="R66" s="1">
        <f t="shared" si="5"/>
        <v>0</v>
      </c>
      <c r="S66" s="1">
        <f t="shared" si="6"/>
        <v>0</v>
      </c>
      <c r="T66" s="1">
        <f t="shared" si="7"/>
        <v>0</v>
      </c>
      <c r="U66" s="1">
        <f t="shared" si="8"/>
        <v>0</v>
      </c>
      <c r="V66" s="1">
        <f t="shared" si="9"/>
        <v>0</v>
      </c>
      <c r="W66" s="1">
        <f t="shared" si="10"/>
        <v>1</v>
      </c>
    </row>
    <row r="67" spans="3:23">
      <c r="D67" s="1">
        <v>2</v>
      </c>
      <c r="E67" t="s">
        <v>40</v>
      </c>
      <c r="F67" s="1" t="s">
        <v>15</v>
      </c>
      <c r="G67" s="1" t="s">
        <v>56</v>
      </c>
      <c r="H67" s="1">
        <v>52</v>
      </c>
      <c r="I67" s="1">
        <v>29.75</v>
      </c>
      <c r="J67" s="25">
        <f t="shared" si="0"/>
        <v>11.111111111111111</v>
      </c>
      <c r="K67" s="24">
        <f t="shared" si="1"/>
        <v>1007.4500507958008</v>
      </c>
      <c r="L67" s="1">
        <f t="shared" si="11"/>
        <v>0</v>
      </c>
      <c r="M67" s="1">
        <f t="shared" si="2"/>
        <v>0</v>
      </c>
      <c r="P67" s="1">
        <f t="shared" si="3"/>
        <v>0</v>
      </c>
      <c r="Q67" s="1">
        <f t="shared" si="4"/>
        <v>0</v>
      </c>
      <c r="R67" s="1">
        <f t="shared" si="5"/>
        <v>0</v>
      </c>
      <c r="S67" s="1">
        <f t="shared" si="6"/>
        <v>1</v>
      </c>
      <c r="T67" s="1">
        <f t="shared" si="7"/>
        <v>0</v>
      </c>
      <c r="U67" s="1">
        <f t="shared" si="8"/>
        <v>0</v>
      </c>
      <c r="V67" s="1">
        <f t="shared" si="9"/>
        <v>0</v>
      </c>
      <c r="W67" s="1">
        <f t="shared" si="10"/>
        <v>0</v>
      </c>
    </row>
    <row r="68" spans="3:23" s="33" customFormat="1">
      <c r="C68" s="32"/>
      <c r="D68" s="32">
        <v>11</v>
      </c>
      <c r="E68" s="33" t="s">
        <v>128</v>
      </c>
      <c r="F68" s="32" t="s">
        <v>15</v>
      </c>
      <c r="G68" s="32"/>
      <c r="H68" s="32">
        <v>45</v>
      </c>
      <c r="I68" s="32">
        <v>29.75</v>
      </c>
      <c r="J68" s="34">
        <f t="shared" si="0"/>
        <v>7.2222222222222223</v>
      </c>
      <c r="K68" s="35">
        <f t="shared" si="1"/>
        <v>1007.4500507958008</v>
      </c>
      <c r="L68" s="32">
        <f t="shared" si="11"/>
        <v>0</v>
      </c>
      <c r="M68" s="32">
        <f t="shared" si="2"/>
        <v>0</v>
      </c>
      <c r="N68" s="36"/>
      <c r="O68" s="36"/>
      <c r="P68" s="32">
        <f t="shared" si="3"/>
        <v>0</v>
      </c>
      <c r="Q68" s="32">
        <f t="shared" si="4"/>
        <v>0</v>
      </c>
      <c r="R68" s="32">
        <f t="shared" si="5"/>
        <v>0</v>
      </c>
      <c r="S68" s="32">
        <f t="shared" si="6"/>
        <v>0</v>
      </c>
      <c r="T68" s="32">
        <f t="shared" si="7"/>
        <v>0</v>
      </c>
      <c r="U68" s="32">
        <f t="shared" si="8"/>
        <v>0</v>
      </c>
      <c r="V68" s="32">
        <f t="shared" si="9"/>
        <v>0</v>
      </c>
      <c r="W68" s="32">
        <f t="shared" si="10"/>
        <v>0</v>
      </c>
    </row>
    <row r="69" spans="3:23">
      <c r="C69" s="1">
        <v>21</v>
      </c>
      <c r="D69" s="1">
        <v>9</v>
      </c>
      <c r="E69" t="s">
        <v>305</v>
      </c>
      <c r="F69" s="1" t="s">
        <v>15</v>
      </c>
      <c r="G69" s="1" t="s">
        <v>56</v>
      </c>
      <c r="H69" s="1">
        <v>53</v>
      </c>
      <c r="I69" s="1">
        <v>29.8</v>
      </c>
      <c r="J69" s="25">
        <f t="shared" si="0"/>
        <v>11.666666666666666</v>
      </c>
      <c r="K69" s="24">
        <f t="shared" si="1"/>
        <v>1009.1432441584828</v>
      </c>
      <c r="L69" s="1">
        <f t="shared" si="11"/>
        <v>0</v>
      </c>
      <c r="M69" s="1">
        <f t="shared" si="2"/>
        <v>0</v>
      </c>
      <c r="P69" s="1">
        <f t="shared" si="3"/>
        <v>0</v>
      </c>
      <c r="Q69" s="1">
        <f t="shared" si="4"/>
        <v>0</v>
      </c>
      <c r="R69" s="1">
        <f t="shared" si="5"/>
        <v>0</v>
      </c>
      <c r="S69" s="1">
        <f t="shared" si="6"/>
        <v>1</v>
      </c>
      <c r="T69" s="1">
        <f t="shared" si="7"/>
        <v>0</v>
      </c>
      <c r="U69" s="1">
        <f t="shared" si="8"/>
        <v>0</v>
      </c>
      <c r="V69" s="1">
        <f t="shared" si="9"/>
        <v>0</v>
      </c>
      <c r="W69" s="1">
        <f t="shared" si="10"/>
        <v>0</v>
      </c>
    </row>
    <row r="70" spans="3:23">
      <c r="D70" s="1">
        <v>2</v>
      </c>
      <c r="E70" s="4" t="s">
        <v>306</v>
      </c>
      <c r="F70" s="1" t="s">
        <v>15</v>
      </c>
      <c r="G70" s="1" t="s">
        <v>56</v>
      </c>
      <c r="H70" s="1">
        <v>58</v>
      </c>
      <c r="I70" s="1">
        <v>29.8</v>
      </c>
      <c r="J70" s="25">
        <f t="shared" si="0"/>
        <v>14.444444444444445</v>
      </c>
      <c r="K70" s="24">
        <f t="shared" si="1"/>
        <v>1009.1432441584828</v>
      </c>
      <c r="L70" s="1">
        <f t="shared" si="11"/>
        <v>0</v>
      </c>
      <c r="M70" s="1">
        <f t="shared" si="2"/>
        <v>0</v>
      </c>
      <c r="P70" s="1">
        <f t="shared" si="3"/>
        <v>0</v>
      </c>
      <c r="Q70" s="1">
        <f t="shared" si="4"/>
        <v>0</v>
      </c>
      <c r="R70" s="1">
        <f t="shared" si="5"/>
        <v>0</v>
      </c>
      <c r="S70" s="1">
        <f t="shared" si="6"/>
        <v>1</v>
      </c>
      <c r="T70" s="1">
        <f t="shared" si="7"/>
        <v>0</v>
      </c>
      <c r="U70" s="1">
        <f t="shared" si="8"/>
        <v>0</v>
      </c>
      <c r="V70" s="1">
        <f t="shared" si="9"/>
        <v>0</v>
      </c>
      <c r="W70" s="1">
        <f t="shared" si="10"/>
        <v>0</v>
      </c>
    </row>
    <row r="71" spans="3:23" s="33" customFormat="1">
      <c r="C71" s="32"/>
      <c r="D71" s="32">
        <v>11</v>
      </c>
      <c r="E71" s="33" t="s">
        <v>128</v>
      </c>
      <c r="F71" s="32" t="s">
        <v>15</v>
      </c>
      <c r="G71" s="32"/>
      <c r="H71" s="32">
        <v>48</v>
      </c>
      <c r="I71" s="32">
        <v>29.85</v>
      </c>
      <c r="J71" s="34">
        <f t="shared" si="0"/>
        <v>8.8888888888888893</v>
      </c>
      <c r="K71" s="35">
        <f t="shared" si="1"/>
        <v>1010.836437521165</v>
      </c>
      <c r="L71" s="32">
        <f t="shared" si="11"/>
        <v>0</v>
      </c>
      <c r="M71" s="32">
        <f t="shared" si="2"/>
        <v>0</v>
      </c>
      <c r="N71" s="36"/>
      <c r="O71" s="36"/>
      <c r="P71" s="32">
        <f t="shared" si="3"/>
        <v>0</v>
      </c>
      <c r="Q71" s="32">
        <f t="shared" si="4"/>
        <v>0</v>
      </c>
      <c r="R71" s="32">
        <f t="shared" si="5"/>
        <v>0</v>
      </c>
      <c r="S71" s="32">
        <f t="shared" si="6"/>
        <v>0</v>
      </c>
      <c r="T71" s="32">
        <f t="shared" si="7"/>
        <v>0</v>
      </c>
      <c r="U71" s="32">
        <f t="shared" si="8"/>
        <v>0</v>
      </c>
      <c r="V71" s="32">
        <f t="shared" si="9"/>
        <v>0</v>
      </c>
      <c r="W71" s="32">
        <f t="shared" si="10"/>
        <v>0</v>
      </c>
    </row>
    <row r="72" spans="3:23">
      <c r="C72" s="1">
        <v>22</v>
      </c>
      <c r="D72" s="1">
        <v>9</v>
      </c>
      <c r="E72" t="s">
        <v>29</v>
      </c>
      <c r="F72" s="1" t="s">
        <v>15</v>
      </c>
      <c r="G72" s="1" t="s">
        <v>72</v>
      </c>
      <c r="H72" s="1">
        <v>46</v>
      </c>
      <c r="I72" s="1">
        <v>29.85</v>
      </c>
      <c r="J72" s="25">
        <f t="shared" ref="J72:J73" si="14">(H72-32)/1.8</f>
        <v>7.7777777777777777</v>
      </c>
      <c r="K72" s="24">
        <f t="shared" ref="K72:K73" si="15">I72/0.02953</f>
        <v>1010.836437521165</v>
      </c>
      <c r="L72" s="1">
        <f t="shared" si="11"/>
        <v>0</v>
      </c>
      <c r="M72" s="1">
        <f t="shared" si="2"/>
        <v>0</v>
      </c>
      <c r="P72" s="1">
        <f t="shared" si="3"/>
        <v>0</v>
      </c>
      <c r="Q72" s="1">
        <f t="shared" si="4"/>
        <v>0</v>
      </c>
      <c r="R72" s="1">
        <f t="shared" si="5"/>
        <v>1</v>
      </c>
      <c r="S72" s="1">
        <f t="shared" si="6"/>
        <v>0</v>
      </c>
      <c r="T72" s="1">
        <f t="shared" si="7"/>
        <v>0</v>
      </c>
      <c r="U72" s="1">
        <f t="shared" si="8"/>
        <v>0</v>
      </c>
      <c r="V72" s="1">
        <f t="shared" si="9"/>
        <v>0</v>
      </c>
      <c r="W72" s="1">
        <f t="shared" si="10"/>
        <v>0</v>
      </c>
    </row>
    <row r="73" spans="3:23">
      <c r="D73" s="1">
        <v>2</v>
      </c>
      <c r="E73" t="s">
        <v>307</v>
      </c>
      <c r="F73" s="1" t="s">
        <v>15</v>
      </c>
      <c r="G73" s="1" t="s">
        <v>56</v>
      </c>
      <c r="H73" s="1">
        <v>49</v>
      </c>
      <c r="I73" s="1">
        <v>29.85</v>
      </c>
      <c r="J73" s="25">
        <f t="shared" si="14"/>
        <v>9.4444444444444446</v>
      </c>
      <c r="K73" s="24">
        <f t="shared" si="15"/>
        <v>1010.836437521165</v>
      </c>
      <c r="L73" s="1">
        <f t="shared" si="11"/>
        <v>0</v>
      </c>
      <c r="M73" s="1">
        <f t="shared" si="2"/>
        <v>0</v>
      </c>
      <c r="P73" s="1">
        <f t="shared" si="3"/>
        <v>0</v>
      </c>
      <c r="Q73" s="1">
        <f t="shared" si="4"/>
        <v>0</v>
      </c>
      <c r="R73" s="1">
        <f t="shared" si="5"/>
        <v>0</v>
      </c>
      <c r="S73" s="1">
        <f t="shared" si="6"/>
        <v>1</v>
      </c>
      <c r="T73" s="1">
        <f t="shared" si="7"/>
        <v>0</v>
      </c>
      <c r="U73" s="1">
        <f t="shared" si="8"/>
        <v>0</v>
      </c>
      <c r="V73" s="1">
        <f t="shared" si="9"/>
        <v>0</v>
      </c>
      <c r="W73" s="1">
        <f t="shared" si="10"/>
        <v>0</v>
      </c>
    </row>
    <row r="74" spans="3:23" s="33" customFormat="1">
      <c r="C74" s="32"/>
      <c r="D74" s="32">
        <v>11</v>
      </c>
      <c r="E74" s="33" t="s">
        <v>192</v>
      </c>
      <c r="F74" s="32" t="s">
        <v>15</v>
      </c>
      <c r="G74" s="32" t="s">
        <v>86</v>
      </c>
      <c r="H74" s="32">
        <v>44</v>
      </c>
      <c r="I74" s="32">
        <v>29.9</v>
      </c>
      <c r="J74" s="34">
        <f t="shared" ref="J74:J98" si="16">(H74-32)/1.8</f>
        <v>6.6666666666666661</v>
      </c>
      <c r="K74" s="35">
        <f t="shared" ref="K74:K98" si="17">I74/0.02953</f>
        <v>1012.5296308838468</v>
      </c>
      <c r="L74" s="32">
        <f t="shared" ref="L74:L101" si="18">IF(F74 ="rain", 1,0)</f>
        <v>0</v>
      </c>
      <c r="M74" s="32">
        <f t="shared" ref="M74:M101" si="19">IF(F74 ="snow", 1,0)</f>
        <v>0</v>
      </c>
      <c r="N74" s="36"/>
      <c r="O74" s="36"/>
      <c r="P74" s="32">
        <f t="shared" ref="P74:P101" si="20">IF($G74 ="N", 1,0)</f>
        <v>0</v>
      </c>
      <c r="Q74" s="32">
        <f t="shared" ref="Q74:Q101" si="21">IF($G74 ="NE", 1,0)</f>
        <v>1</v>
      </c>
      <c r="R74" s="32">
        <f t="shared" ref="R74:R101" si="22">IF($G74 ="E", 1,0)</f>
        <v>0</v>
      </c>
      <c r="S74" s="32">
        <f t="shared" ref="S74:S101" si="23">IF($G74 ="SE", 1,0)</f>
        <v>0</v>
      </c>
      <c r="T74" s="32">
        <f t="shared" ref="T74:T101" si="24">IF($G74 ="S", 1,0)</f>
        <v>0</v>
      </c>
      <c r="U74" s="32">
        <f t="shared" ref="U74:U101" si="25">IF($G74 ="SW", 1,0)</f>
        <v>0</v>
      </c>
      <c r="V74" s="32">
        <f t="shared" ref="V74:V101" si="26">IF($G74 ="W", 1,0)</f>
        <v>0</v>
      </c>
      <c r="W74" s="32">
        <f t="shared" ref="W74:W101" si="27">IF($G74 ="NW", 1,0)</f>
        <v>0</v>
      </c>
    </row>
    <row r="75" spans="3:23">
      <c r="C75" s="1">
        <v>23</v>
      </c>
      <c r="D75" s="1">
        <v>9</v>
      </c>
      <c r="E75" t="s">
        <v>32</v>
      </c>
      <c r="F75" s="1" t="s">
        <v>15</v>
      </c>
      <c r="G75" s="1" t="s">
        <v>86</v>
      </c>
      <c r="H75" s="1">
        <v>48</v>
      </c>
      <c r="I75" s="1">
        <v>29.9</v>
      </c>
      <c r="J75" s="25">
        <f t="shared" si="16"/>
        <v>8.8888888888888893</v>
      </c>
      <c r="K75" s="24">
        <f t="shared" si="17"/>
        <v>1012.5296308838468</v>
      </c>
      <c r="L75" s="1">
        <f t="shared" si="18"/>
        <v>0</v>
      </c>
      <c r="M75" s="1">
        <f t="shared" si="19"/>
        <v>0</v>
      </c>
      <c r="P75" s="1">
        <f t="shared" si="20"/>
        <v>0</v>
      </c>
      <c r="Q75" s="1">
        <f t="shared" si="21"/>
        <v>1</v>
      </c>
      <c r="R75" s="1">
        <f t="shared" si="22"/>
        <v>0</v>
      </c>
      <c r="S75" s="1">
        <f t="shared" si="23"/>
        <v>0</v>
      </c>
      <c r="T75" s="1">
        <f t="shared" si="24"/>
        <v>0</v>
      </c>
      <c r="U75" s="1">
        <f t="shared" si="25"/>
        <v>0</v>
      </c>
      <c r="V75" s="1">
        <f t="shared" si="26"/>
        <v>0</v>
      </c>
      <c r="W75" s="1">
        <f t="shared" si="27"/>
        <v>0</v>
      </c>
    </row>
    <row r="76" spans="3:23">
      <c r="D76" s="1">
        <v>2</v>
      </c>
      <c r="E76" t="s">
        <v>308</v>
      </c>
      <c r="F76" s="1" t="s">
        <v>15</v>
      </c>
      <c r="G76" s="1" t="s">
        <v>72</v>
      </c>
      <c r="H76" s="1">
        <v>55</v>
      </c>
      <c r="I76" s="1">
        <v>29.85</v>
      </c>
      <c r="J76" s="25">
        <f t="shared" si="16"/>
        <v>12.777777777777777</v>
      </c>
      <c r="K76" s="24">
        <f t="shared" si="17"/>
        <v>1010.836437521165</v>
      </c>
      <c r="L76" s="1">
        <f t="shared" si="18"/>
        <v>0</v>
      </c>
      <c r="M76" s="1">
        <f t="shared" si="19"/>
        <v>0</v>
      </c>
      <c r="P76" s="1">
        <f t="shared" si="20"/>
        <v>0</v>
      </c>
      <c r="Q76" s="1">
        <f t="shared" si="21"/>
        <v>0</v>
      </c>
      <c r="R76" s="1">
        <f t="shared" si="22"/>
        <v>1</v>
      </c>
      <c r="S76" s="1">
        <f t="shared" si="23"/>
        <v>0</v>
      </c>
      <c r="T76" s="1">
        <f t="shared" si="24"/>
        <v>0</v>
      </c>
      <c r="U76" s="1">
        <f t="shared" si="25"/>
        <v>0</v>
      </c>
      <c r="V76" s="1">
        <f t="shared" si="26"/>
        <v>0</v>
      </c>
      <c r="W76" s="1">
        <f t="shared" si="27"/>
        <v>0</v>
      </c>
    </row>
    <row r="77" spans="3:23" s="33" customFormat="1">
      <c r="C77" s="32"/>
      <c r="D77" s="32">
        <v>11</v>
      </c>
      <c r="E77" s="33" t="s">
        <v>234</v>
      </c>
      <c r="F77" s="32" t="s">
        <v>15</v>
      </c>
      <c r="G77" s="32"/>
      <c r="H77" s="32">
        <v>45</v>
      </c>
      <c r="I77" s="32">
        <v>29.9</v>
      </c>
      <c r="J77" s="34">
        <f t="shared" si="16"/>
        <v>7.2222222222222223</v>
      </c>
      <c r="K77" s="35">
        <f t="shared" si="17"/>
        <v>1012.5296308838468</v>
      </c>
      <c r="L77" s="32">
        <f t="shared" si="18"/>
        <v>0</v>
      </c>
      <c r="M77" s="32">
        <f t="shared" si="19"/>
        <v>0</v>
      </c>
      <c r="N77" s="36"/>
      <c r="O77" s="36"/>
      <c r="P77" s="32">
        <f t="shared" si="20"/>
        <v>0</v>
      </c>
      <c r="Q77" s="32">
        <f t="shared" si="21"/>
        <v>0</v>
      </c>
      <c r="R77" s="32">
        <f t="shared" si="22"/>
        <v>0</v>
      </c>
      <c r="S77" s="32">
        <f t="shared" si="23"/>
        <v>0</v>
      </c>
      <c r="T77" s="32">
        <f t="shared" si="24"/>
        <v>0</v>
      </c>
      <c r="U77" s="32">
        <f t="shared" si="25"/>
        <v>0</v>
      </c>
      <c r="V77" s="32">
        <f t="shared" si="26"/>
        <v>0</v>
      </c>
      <c r="W77" s="32">
        <f t="shared" si="27"/>
        <v>0</v>
      </c>
    </row>
    <row r="78" spans="3:23">
      <c r="C78" s="1">
        <v>24</v>
      </c>
      <c r="D78" s="1">
        <v>9</v>
      </c>
      <c r="E78" t="s">
        <v>124</v>
      </c>
      <c r="F78" s="1" t="s">
        <v>15</v>
      </c>
      <c r="G78" s="1" t="s">
        <v>86</v>
      </c>
      <c r="H78" s="1">
        <v>50</v>
      </c>
      <c r="I78" s="1">
        <v>29.85</v>
      </c>
      <c r="J78" s="25">
        <f t="shared" si="16"/>
        <v>10</v>
      </c>
      <c r="K78" s="24">
        <f t="shared" si="17"/>
        <v>1010.836437521165</v>
      </c>
      <c r="L78" s="1">
        <f t="shared" si="18"/>
        <v>0</v>
      </c>
      <c r="M78" s="1">
        <f t="shared" si="19"/>
        <v>0</v>
      </c>
      <c r="P78" s="1">
        <f t="shared" si="20"/>
        <v>0</v>
      </c>
      <c r="Q78" s="1">
        <f t="shared" si="21"/>
        <v>1</v>
      </c>
      <c r="R78" s="1">
        <f t="shared" si="22"/>
        <v>0</v>
      </c>
      <c r="S78" s="1">
        <f t="shared" si="23"/>
        <v>0</v>
      </c>
      <c r="T78" s="1">
        <f t="shared" si="24"/>
        <v>0</v>
      </c>
      <c r="U78" s="1">
        <f t="shared" si="25"/>
        <v>0</v>
      </c>
      <c r="V78" s="1">
        <f t="shared" si="26"/>
        <v>0</v>
      </c>
      <c r="W78" s="1">
        <f t="shared" si="27"/>
        <v>0</v>
      </c>
    </row>
    <row r="79" spans="3:23">
      <c r="D79" s="1">
        <v>2</v>
      </c>
      <c r="E79" t="s">
        <v>309</v>
      </c>
      <c r="F79" s="1" t="s">
        <v>15</v>
      </c>
      <c r="G79" s="1" t="s">
        <v>72</v>
      </c>
      <c r="H79" s="1">
        <v>57</v>
      </c>
      <c r="I79" s="1">
        <v>29.75</v>
      </c>
      <c r="J79" s="25">
        <f t="shared" si="16"/>
        <v>13.888888888888889</v>
      </c>
      <c r="K79" s="24">
        <f t="shared" si="17"/>
        <v>1007.4500507958008</v>
      </c>
      <c r="L79" s="1">
        <f t="shared" si="18"/>
        <v>0</v>
      </c>
      <c r="M79" s="1">
        <f t="shared" si="19"/>
        <v>0</v>
      </c>
      <c r="P79" s="1">
        <f t="shared" si="20"/>
        <v>0</v>
      </c>
      <c r="Q79" s="1">
        <f t="shared" si="21"/>
        <v>0</v>
      </c>
      <c r="R79" s="1">
        <f t="shared" si="22"/>
        <v>1</v>
      </c>
      <c r="S79" s="1">
        <f t="shared" si="23"/>
        <v>0</v>
      </c>
      <c r="T79" s="1">
        <f t="shared" si="24"/>
        <v>0</v>
      </c>
      <c r="U79" s="1">
        <f t="shared" si="25"/>
        <v>0</v>
      </c>
      <c r="V79" s="1">
        <f t="shared" si="26"/>
        <v>0</v>
      </c>
      <c r="W79" s="1">
        <f t="shared" si="27"/>
        <v>0</v>
      </c>
    </row>
    <row r="80" spans="3:23" s="33" customFormat="1">
      <c r="C80" s="32"/>
      <c r="D80" s="32">
        <v>11</v>
      </c>
      <c r="E80" s="33" t="s">
        <v>71</v>
      </c>
      <c r="F80" s="32" t="s">
        <v>15</v>
      </c>
      <c r="G80" s="32" t="s">
        <v>72</v>
      </c>
      <c r="H80" s="32">
        <v>52</v>
      </c>
      <c r="I80" s="32">
        <v>29.5</v>
      </c>
      <c r="J80" s="34">
        <f t="shared" si="16"/>
        <v>11.111111111111111</v>
      </c>
      <c r="K80" s="35">
        <f t="shared" si="17"/>
        <v>998.98408398239076</v>
      </c>
      <c r="L80" s="32">
        <f t="shared" si="18"/>
        <v>0</v>
      </c>
      <c r="M80" s="32">
        <f t="shared" si="19"/>
        <v>0</v>
      </c>
      <c r="N80" s="36"/>
      <c r="O80" s="36"/>
      <c r="P80" s="32">
        <f t="shared" si="20"/>
        <v>0</v>
      </c>
      <c r="Q80" s="32">
        <f t="shared" si="21"/>
        <v>0</v>
      </c>
      <c r="R80" s="32">
        <f t="shared" si="22"/>
        <v>1</v>
      </c>
      <c r="S80" s="32">
        <f t="shared" si="23"/>
        <v>0</v>
      </c>
      <c r="T80" s="32">
        <f t="shared" si="24"/>
        <v>0</v>
      </c>
      <c r="U80" s="32">
        <f t="shared" si="25"/>
        <v>0</v>
      </c>
      <c r="V80" s="32">
        <f t="shared" si="26"/>
        <v>0</v>
      </c>
      <c r="W80" s="32">
        <f t="shared" si="27"/>
        <v>0</v>
      </c>
    </row>
    <row r="81" spans="3:23">
      <c r="C81" s="1">
        <v>25</v>
      </c>
      <c r="D81" s="1">
        <v>9</v>
      </c>
      <c r="E81" t="s">
        <v>234</v>
      </c>
      <c r="F81" s="1" t="s">
        <v>15</v>
      </c>
      <c r="G81" s="1" t="s">
        <v>163</v>
      </c>
      <c r="H81" s="1">
        <v>52</v>
      </c>
      <c r="I81" s="1">
        <v>29.5</v>
      </c>
      <c r="J81" s="25">
        <f t="shared" si="16"/>
        <v>11.111111111111111</v>
      </c>
      <c r="K81" s="24">
        <f t="shared" si="17"/>
        <v>998.98408398239076</v>
      </c>
      <c r="L81" s="1">
        <f t="shared" si="18"/>
        <v>0</v>
      </c>
      <c r="M81" s="1">
        <f t="shared" si="19"/>
        <v>0</v>
      </c>
      <c r="P81" s="1">
        <f t="shared" si="20"/>
        <v>0</v>
      </c>
      <c r="Q81" s="1">
        <f t="shared" si="21"/>
        <v>0</v>
      </c>
      <c r="R81" s="1">
        <f t="shared" si="22"/>
        <v>0</v>
      </c>
      <c r="S81" s="1">
        <f t="shared" si="23"/>
        <v>0</v>
      </c>
      <c r="T81" s="1">
        <f t="shared" si="24"/>
        <v>1</v>
      </c>
      <c r="U81" s="1">
        <f t="shared" si="25"/>
        <v>0</v>
      </c>
      <c r="V81" s="1">
        <f t="shared" si="26"/>
        <v>0</v>
      </c>
      <c r="W81" s="1">
        <f t="shared" si="27"/>
        <v>0</v>
      </c>
    </row>
    <row r="82" spans="3:23">
      <c r="D82" s="1">
        <v>2</v>
      </c>
      <c r="E82" s="4" t="s">
        <v>310</v>
      </c>
      <c r="F82" s="1" t="s">
        <v>15</v>
      </c>
      <c r="G82" s="1" t="s">
        <v>27</v>
      </c>
      <c r="H82" s="1">
        <v>52</v>
      </c>
      <c r="I82" s="1">
        <v>29.5</v>
      </c>
      <c r="J82" s="25">
        <f t="shared" si="16"/>
        <v>11.111111111111111</v>
      </c>
      <c r="K82" s="24">
        <f t="shared" si="17"/>
        <v>998.98408398239076</v>
      </c>
      <c r="L82" s="5">
        <v>1</v>
      </c>
      <c r="M82" s="1">
        <f t="shared" si="19"/>
        <v>0</v>
      </c>
      <c r="P82" s="1">
        <f t="shared" si="20"/>
        <v>0</v>
      </c>
      <c r="Q82" s="1">
        <f t="shared" si="21"/>
        <v>0</v>
      </c>
      <c r="R82" s="1">
        <f t="shared" si="22"/>
        <v>0</v>
      </c>
      <c r="S82" s="1">
        <f t="shared" si="23"/>
        <v>0</v>
      </c>
      <c r="T82" s="1">
        <f t="shared" si="24"/>
        <v>0</v>
      </c>
      <c r="U82" s="1">
        <f t="shared" si="25"/>
        <v>0</v>
      </c>
      <c r="V82" s="1">
        <f t="shared" si="26"/>
        <v>1</v>
      </c>
      <c r="W82" s="1">
        <f t="shared" si="27"/>
        <v>0</v>
      </c>
    </row>
    <row r="83" spans="3:23" s="33" customFormat="1">
      <c r="C83" s="32"/>
      <c r="D83" s="32">
        <v>11</v>
      </c>
      <c r="E83" s="33" t="s">
        <v>71</v>
      </c>
      <c r="F83" s="32" t="s">
        <v>12</v>
      </c>
      <c r="G83" s="32"/>
      <c r="H83" s="32">
        <v>44</v>
      </c>
      <c r="I83" s="32">
        <v>29.7</v>
      </c>
      <c r="J83" s="34">
        <f t="shared" si="16"/>
        <v>6.6666666666666661</v>
      </c>
      <c r="K83" s="35">
        <f t="shared" si="17"/>
        <v>1005.7568574331189</v>
      </c>
      <c r="L83" s="32">
        <f t="shared" si="18"/>
        <v>1</v>
      </c>
      <c r="M83" s="32">
        <f t="shared" si="19"/>
        <v>0</v>
      </c>
      <c r="N83" s="36">
        <v>1</v>
      </c>
      <c r="O83" s="36"/>
      <c r="P83" s="32">
        <f t="shared" si="20"/>
        <v>0</v>
      </c>
      <c r="Q83" s="32">
        <f t="shared" si="21"/>
        <v>0</v>
      </c>
      <c r="R83" s="32">
        <f t="shared" si="22"/>
        <v>0</v>
      </c>
      <c r="S83" s="32">
        <f t="shared" si="23"/>
        <v>0</v>
      </c>
      <c r="T83" s="32">
        <f t="shared" si="24"/>
        <v>0</v>
      </c>
      <c r="U83" s="32">
        <f t="shared" si="25"/>
        <v>0</v>
      </c>
      <c r="V83" s="32">
        <f t="shared" si="26"/>
        <v>0</v>
      </c>
      <c r="W83" s="32">
        <f t="shared" si="27"/>
        <v>0</v>
      </c>
    </row>
    <row r="84" spans="3:23">
      <c r="C84" s="1">
        <v>26</v>
      </c>
      <c r="D84" s="1">
        <v>9</v>
      </c>
      <c r="E84" t="s">
        <v>143</v>
      </c>
      <c r="F84" s="1" t="s">
        <v>15</v>
      </c>
      <c r="G84" s="1" t="s">
        <v>24</v>
      </c>
      <c r="H84" s="1">
        <v>48</v>
      </c>
      <c r="I84" s="1">
        <v>29.8</v>
      </c>
      <c r="J84" s="25">
        <f t="shared" ref="J84" si="28">(H84-32)/1.8</f>
        <v>8.8888888888888893</v>
      </c>
      <c r="K84" s="24">
        <f t="shared" ref="K84" si="29">I84/0.02953</f>
        <v>1009.1432441584828</v>
      </c>
      <c r="L84" s="1">
        <f t="shared" si="18"/>
        <v>0</v>
      </c>
      <c r="M84" s="1">
        <f t="shared" si="19"/>
        <v>0</v>
      </c>
      <c r="P84" s="1">
        <f t="shared" si="20"/>
        <v>0</v>
      </c>
      <c r="Q84" s="1">
        <f t="shared" si="21"/>
        <v>0</v>
      </c>
      <c r="R84" s="1">
        <f t="shared" si="22"/>
        <v>0</v>
      </c>
      <c r="S84" s="1">
        <f t="shared" si="23"/>
        <v>0</v>
      </c>
      <c r="T84" s="1">
        <f t="shared" si="24"/>
        <v>0</v>
      </c>
      <c r="U84" s="1">
        <f t="shared" si="25"/>
        <v>0</v>
      </c>
      <c r="V84" s="1">
        <f t="shared" si="26"/>
        <v>0</v>
      </c>
      <c r="W84" s="1">
        <f t="shared" si="27"/>
        <v>1</v>
      </c>
    </row>
    <row r="85" spans="3:23">
      <c r="D85" s="1">
        <v>2</v>
      </c>
      <c r="E85" t="s">
        <v>67</v>
      </c>
      <c r="F85" s="1" t="s">
        <v>15</v>
      </c>
      <c r="G85" s="1" t="s">
        <v>27</v>
      </c>
      <c r="H85" s="1">
        <v>55</v>
      </c>
      <c r="I85" s="1">
        <v>29.8</v>
      </c>
      <c r="J85" s="25">
        <f t="shared" si="16"/>
        <v>12.777777777777777</v>
      </c>
      <c r="K85" s="24">
        <f t="shared" si="17"/>
        <v>1009.1432441584828</v>
      </c>
      <c r="L85" s="1">
        <f t="shared" si="18"/>
        <v>0</v>
      </c>
      <c r="M85" s="1">
        <f t="shared" si="19"/>
        <v>0</v>
      </c>
      <c r="P85" s="1">
        <f t="shared" si="20"/>
        <v>0</v>
      </c>
      <c r="Q85" s="1">
        <f t="shared" si="21"/>
        <v>0</v>
      </c>
      <c r="R85" s="1">
        <f t="shared" si="22"/>
        <v>0</v>
      </c>
      <c r="S85" s="1">
        <f t="shared" si="23"/>
        <v>0</v>
      </c>
      <c r="T85" s="1">
        <f t="shared" si="24"/>
        <v>0</v>
      </c>
      <c r="U85" s="1">
        <f t="shared" si="25"/>
        <v>0</v>
      </c>
      <c r="V85" s="1">
        <f t="shared" si="26"/>
        <v>1</v>
      </c>
      <c r="W85" s="1">
        <f t="shared" si="27"/>
        <v>0</v>
      </c>
    </row>
    <row r="86" spans="3:23" s="33" customFormat="1">
      <c r="C86" s="32"/>
      <c r="D86" s="32">
        <v>11</v>
      </c>
      <c r="E86" s="33" t="s">
        <v>303</v>
      </c>
      <c r="F86" s="32" t="s">
        <v>15</v>
      </c>
      <c r="G86" s="32"/>
      <c r="H86" s="32">
        <v>48</v>
      </c>
      <c r="I86" s="32">
        <v>29.85</v>
      </c>
      <c r="J86" s="34">
        <f t="shared" si="16"/>
        <v>8.8888888888888893</v>
      </c>
      <c r="K86" s="35">
        <f t="shared" si="17"/>
        <v>1010.836437521165</v>
      </c>
      <c r="L86" s="32">
        <f t="shared" si="18"/>
        <v>0</v>
      </c>
      <c r="M86" s="32">
        <f t="shared" si="19"/>
        <v>0</v>
      </c>
      <c r="N86" s="36"/>
      <c r="O86" s="36"/>
      <c r="P86" s="32">
        <f t="shared" si="20"/>
        <v>0</v>
      </c>
      <c r="Q86" s="32">
        <f t="shared" si="21"/>
        <v>0</v>
      </c>
      <c r="R86" s="32">
        <f t="shared" si="22"/>
        <v>0</v>
      </c>
      <c r="S86" s="32">
        <f t="shared" si="23"/>
        <v>0</v>
      </c>
      <c r="T86" s="32">
        <f t="shared" si="24"/>
        <v>0</v>
      </c>
      <c r="U86" s="32">
        <f t="shared" si="25"/>
        <v>0</v>
      </c>
      <c r="V86" s="32">
        <f t="shared" si="26"/>
        <v>0</v>
      </c>
      <c r="W86" s="32">
        <f t="shared" si="27"/>
        <v>0</v>
      </c>
    </row>
    <row r="87" spans="3:23">
      <c r="C87" s="1">
        <v>27</v>
      </c>
      <c r="D87" s="1">
        <v>9</v>
      </c>
      <c r="E87" t="s">
        <v>201</v>
      </c>
      <c r="F87" s="1" t="s">
        <v>15</v>
      </c>
      <c r="G87" s="1" t="s">
        <v>72</v>
      </c>
      <c r="H87" s="1">
        <v>50</v>
      </c>
      <c r="I87" s="1">
        <v>30</v>
      </c>
      <c r="J87" s="25">
        <f t="shared" si="16"/>
        <v>10</v>
      </c>
      <c r="K87" s="24">
        <f t="shared" si="17"/>
        <v>1015.9160176092109</v>
      </c>
      <c r="L87" s="1">
        <f t="shared" si="18"/>
        <v>0</v>
      </c>
      <c r="M87" s="1">
        <f t="shared" si="19"/>
        <v>0</v>
      </c>
      <c r="P87" s="1">
        <f t="shared" si="20"/>
        <v>0</v>
      </c>
      <c r="Q87" s="1">
        <f t="shared" si="21"/>
        <v>0</v>
      </c>
      <c r="R87" s="1">
        <f t="shared" si="22"/>
        <v>1</v>
      </c>
      <c r="S87" s="1">
        <f t="shared" si="23"/>
        <v>0</v>
      </c>
      <c r="T87" s="1">
        <f t="shared" si="24"/>
        <v>0</v>
      </c>
      <c r="U87" s="1">
        <f t="shared" si="25"/>
        <v>0</v>
      </c>
      <c r="V87" s="1">
        <f t="shared" si="26"/>
        <v>0</v>
      </c>
      <c r="W87" s="1">
        <f t="shared" si="27"/>
        <v>0</v>
      </c>
    </row>
    <row r="88" spans="3:23">
      <c r="D88" s="1">
        <v>2</v>
      </c>
      <c r="E88" t="s">
        <v>202</v>
      </c>
      <c r="F88" s="1" t="s">
        <v>15</v>
      </c>
      <c r="G88" s="1" t="s">
        <v>72</v>
      </c>
      <c r="H88" s="1">
        <v>57</v>
      </c>
      <c r="I88" s="1">
        <v>30</v>
      </c>
      <c r="J88" s="25">
        <f t="shared" si="16"/>
        <v>13.888888888888889</v>
      </c>
      <c r="K88" s="24">
        <f t="shared" si="17"/>
        <v>1015.9160176092109</v>
      </c>
      <c r="L88" s="1">
        <f t="shared" si="18"/>
        <v>0</v>
      </c>
      <c r="M88" s="1">
        <f t="shared" si="19"/>
        <v>0</v>
      </c>
      <c r="P88" s="1">
        <f t="shared" si="20"/>
        <v>0</v>
      </c>
      <c r="Q88" s="1">
        <f t="shared" si="21"/>
        <v>0</v>
      </c>
      <c r="R88" s="1">
        <f t="shared" si="22"/>
        <v>1</v>
      </c>
      <c r="S88" s="1">
        <f t="shared" si="23"/>
        <v>0</v>
      </c>
      <c r="T88" s="1">
        <f t="shared" si="24"/>
        <v>0</v>
      </c>
      <c r="U88" s="1">
        <f t="shared" si="25"/>
        <v>0</v>
      </c>
      <c r="V88" s="1">
        <f t="shared" si="26"/>
        <v>0</v>
      </c>
      <c r="W88" s="1">
        <f t="shared" si="27"/>
        <v>0</v>
      </c>
    </row>
    <row r="89" spans="3:23" s="33" customFormat="1">
      <c r="C89" s="32"/>
      <c r="D89" s="32">
        <v>11</v>
      </c>
      <c r="E89" s="33" t="s">
        <v>107</v>
      </c>
      <c r="F89" s="32" t="s">
        <v>15</v>
      </c>
      <c r="G89" s="32"/>
      <c r="H89" s="32">
        <v>46</v>
      </c>
      <c r="I89" s="32">
        <v>30</v>
      </c>
      <c r="J89" s="34">
        <f t="shared" si="16"/>
        <v>7.7777777777777777</v>
      </c>
      <c r="K89" s="35">
        <f t="shared" si="17"/>
        <v>1015.9160176092109</v>
      </c>
      <c r="L89" s="32">
        <f t="shared" si="18"/>
        <v>0</v>
      </c>
      <c r="M89" s="32">
        <f t="shared" si="19"/>
        <v>0</v>
      </c>
      <c r="N89" s="36"/>
      <c r="O89" s="36"/>
      <c r="P89" s="32">
        <f t="shared" si="20"/>
        <v>0</v>
      </c>
      <c r="Q89" s="32">
        <f t="shared" si="21"/>
        <v>0</v>
      </c>
      <c r="R89" s="32">
        <f t="shared" si="22"/>
        <v>0</v>
      </c>
      <c r="S89" s="32">
        <f t="shared" si="23"/>
        <v>0</v>
      </c>
      <c r="T89" s="32">
        <f t="shared" si="24"/>
        <v>0</v>
      </c>
      <c r="U89" s="32">
        <f t="shared" si="25"/>
        <v>0</v>
      </c>
      <c r="V89" s="32">
        <f t="shared" si="26"/>
        <v>0</v>
      </c>
      <c r="W89" s="32">
        <f t="shared" si="27"/>
        <v>0</v>
      </c>
    </row>
    <row r="90" spans="3:23">
      <c r="C90" s="1">
        <v>28</v>
      </c>
      <c r="D90" s="1">
        <v>9</v>
      </c>
      <c r="E90" t="s">
        <v>137</v>
      </c>
      <c r="F90" s="1" t="s">
        <v>15</v>
      </c>
      <c r="G90" s="1" t="s">
        <v>72</v>
      </c>
      <c r="H90" s="1">
        <v>54</v>
      </c>
      <c r="I90" s="1">
        <v>29.9</v>
      </c>
      <c r="J90" s="25">
        <f t="shared" si="16"/>
        <v>12.222222222222221</v>
      </c>
      <c r="K90" s="24">
        <f t="shared" si="17"/>
        <v>1012.5296308838468</v>
      </c>
      <c r="L90" s="1">
        <f t="shared" si="18"/>
        <v>0</v>
      </c>
      <c r="M90" s="1">
        <f t="shared" si="19"/>
        <v>0</v>
      </c>
      <c r="P90" s="1">
        <f t="shared" si="20"/>
        <v>0</v>
      </c>
      <c r="Q90" s="1">
        <f t="shared" si="21"/>
        <v>0</v>
      </c>
      <c r="R90" s="1">
        <f t="shared" si="22"/>
        <v>1</v>
      </c>
      <c r="S90" s="1">
        <f t="shared" si="23"/>
        <v>0</v>
      </c>
      <c r="T90" s="1">
        <f t="shared" si="24"/>
        <v>0</v>
      </c>
      <c r="U90" s="1">
        <f t="shared" si="25"/>
        <v>0</v>
      </c>
      <c r="V90" s="1">
        <f t="shared" si="26"/>
        <v>0</v>
      </c>
      <c r="W90" s="1">
        <f t="shared" si="27"/>
        <v>0</v>
      </c>
    </row>
    <row r="91" spans="3:23">
      <c r="D91" s="1">
        <v>2</v>
      </c>
      <c r="E91" t="s">
        <v>30</v>
      </c>
      <c r="F91" s="1" t="s">
        <v>311</v>
      </c>
      <c r="G91" s="1" t="s">
        <v>27</v>
      </c>
      <c r="H91" s="1">
        <v>57</v>
      </c>
      <c r="I91" s="1">
        <v>29.85</v>
      </c>
      <c r="J91" s="25">
        <f t="shared" si="16"/>
        <v>13.888888888888889</v>
      </c>
      <c r="K91" s="24">
        <f t="shared" si="17"/>
        <v>1010.836437521165</v>
      </c>
      <c r="L91" s="1">
        <f t="shared" si="18"/>
        <v>0</v>
      </c>
      <c r="M91" s="1">
        <f t="shared" si="19"/>
        <v>0</v>
      </c>
      <c r="P91" s="1">
        <f t="shared" si="20"/>
        <v>0</v>
      </c>
      <c r="Q91" s="1">
        <f t="shared" si="21"/>
        <v>0</v>
      </c>
      <c r="R91" s="1">
        <f t="shared" si="22"/>
        <v>0</v>
      </c>
      <c r="S91" s="1">
        <f t="shared" si="23"/>
        <v>0</v>
      </c>
      <c r="T91" s="1">
        <f t="shared" si="24"/>
        <v>0</v>
      </c>
      <c r="U91" s="1">
        <f t="shared" si="25"/>
        <v>0</v>
      </c>
      <c r="V91" s="1">
        <f t="shared" si="26"/>
        <v>1</v>
      </c>
      <c r="W91" s="1">
        <f t="shared" si="27"/>
        <v>0</v>
      </c>
    </row>
    <row r="92" spans="3:23" s="33" customFormat="1">
      <c r="C92" s="32"/>
      <c r="D92" s="32">
        <v>11</v>
      </c>
      <c r="E92" s="33" t="s">
        <v>80</v>
      </c>
      <c r="F92" s="32" t="s">
        <v>15</v>
      </c>
      <c r="G92" s="32"/>
      <c r="H92" s="32">
        <v>48</v>
      </c>
      <c r="I92" s="32">
        <v>29.9</v>
      </c>
      <c r="J92" s="34">
        <f t="shared" si="16"/>
        <v>8.8888888888888893</v>
      </c>
      <c r="K92" s="35">
        <f t="shared" si="17"/>
        <v>1012.5296308838468</v>
      </c>
      <c r="L92" s="32">
        <f t="shared" si="18"/>
        <v>0</v>
      </c>
      <c r="M92" s="32">
        <f t="shared" si="19"/>
        <v>0</v>
      </c>
      <c r="N92" s="36"/>
      <c r="O92" s="36"/>
      <c r="P92" s="32">
        <f t="shared" si="20"/>
        <v>0</v>
      </c>
      <c r="Q92" s="32">
        <f t="shared" si="21"/>
        <v>0</v>
      </c>
      <c r="R92" s="32">
        <f t="shared" si="22"/>
        <v>0</v>
      </c>
      <c r="S92" s="32">
        <f t="shared" si="23"/>
        <v>0</v>
      </c>
      <c r="T92" s="32">
        <f t="shared" si="24"/>
        <v>0</v>
      </c>
      <c r="U92" s="32">
        <f t="shared" si="25"/>
        <v>0</v>
      </c>
      <c r="V92" s="32">
        <f t="shared" si="26"/>
        <v>0</v>
      </c>
      <c r="W92" s="32">
        <f t="shared" si="27"/>
        <v>0</v>
      </c>
    </row>
    <row r="93" spans="3:23">
      <c r="C93" s="1">
        <v>29</v>
      </c>
      <c r="D93" s="1">
        <v>9</v>
      </c>
      <c r="E93" s="4" t="s">
        <v>266</v>
      </c>
      <c r="F93" s="1" t="s">
        <v>15</v>
      </c>
      <c r="G93" s="1" t="s">
        <v>16</v>
      </c>
      <c r="H93" s="1">
        <v>55</v>
      </c>
      <c r="I93" s="1">
        <v>29.9</v>
      </c>
      <c r="J93" s="25">
        <f t="shared" si="16"/>
        <v>12.777777777777777</v>
      </c>
      <c r="K93" s="24">
        <f t="shared" si="17"/>
        <v>1012.5296308838468</v>
      </c>
      <c r="L93" s="1">
        <f t="shared" si="18"/>
        <v>0</v>
      </c>
      <c r="M93" s="1">
        <f t="shared" si="19"/>
        <v>0</v>
      </c>
      <c r="P93" s="1">
        <f t="shared" si="20"/>
        <v>0</v>
      </c>
      <c r="Q93" s="1">
        <f t="shared" si="21"/>
        <v>0</v>
      </c>
      <c r="R93" s="1">
        <f t="shared" si="22"/>
        <v>0</v>
      </c>
      <c r="S93" s="1">
        <f t="shared" si="23"/>
        <v>0</v>
      </c>
      <c r="T93" s="1">
        <f t="shared" si="24"/>
        <v>0</v>
      </c>
      <c r="U93" s="1">
        <f t="shared" si="25"/>
        <v>1</v>
      </c>
      <c r="V93" s="1">
        <f t="shared" si="26"/>
        <v>0</v>
      </c>
      <c r="W93" s="1">
        <f t="shared" si="27"/>
        <v>0</v>
      </c>
    </row>
    <row r="94" spans="3:23">
      <c r="D94" s="1">
        <v>2</v>
      </c>
      <c r="E94" t="s">
        <v>178</v>
      </c>
      <c r="F94" s="1" t="s">
        <v>15</v>
      </c>
      <c r="G94" s="1" t="s">
        <v>27</v>
      </c>
      <c r="H94" s="1">
        <v>56</v>
      </c>
      <c r="I94" s="1">
        <v>29.75</v>
      </c>
      <c r="J94" s="25">
        <f t="shared" si="16"/>
        <v>13.333333333333332</v>
      </c>
      <c r="K94" s="24">
        <f t="shared" si="17"/>
        <v>1007.4500507958008</v>
      </c>
      <c r="L94" s="1">
        <f t="shared" si="18"/>
        <v>0</v>
      </c>
      <c r="M94" s="1">
        <f t="shared" si="19"/>
        <v>0</v>
      </c>
      <c r="P94" s="1">
        <f t="shared" si="20"/>
        <v>0</v>
      </c>
      <c r="Q94" s="1">
        <f t="shared" si="21"/>
        <v>0</v>
      </c>
      <c r="R94" s="1">
        <f t="shared" si="22"/>
        <v>0</v>
      </c>
      <c r="S94" s="1">
        <f t="shared" si="23"/>
        <v>0</v>
      </c>
      <c r="T94" s="1">
        <f t="shared" si="24"/>
        <v>0</v>
      </c>
      <c r="U94" s="1">
        <f t="shared" si="25"/>
        <v>0</v>
      </c>
      <c r="V94" s="1">
        <f t="shared" si="26"/>
        <v>1</v>
      </c>
      <c r="W94" s="1">
        <f t="shared" si="27"/>
        <v>0</v>
      </c>
    </row>
    <row r="95" spans="3:23" s="33" customFormat="1">
      <c r="C95" s="32"/>
      <c r="D95" s="32">
        <v>11</v>
      </c>
      <c r="E95" s="33" t="s">
        <v>312</v>
      </c>
      <c r="F95" s="32" t="s">
        <v>15</v>
      </c>
      <c r="G95" s="32" t="s">
        <v>27</v>
      </c>
      <c r="H95" s="32">
        <v>54</v>
      </c>
      <c r="I95" s="32">
        <v>29.7</v>
      </c>
      <c r="J95" s="34">
        <f t="shared" si="16"/>
        <v>12.222222222222221</v>
      </c>
      <c r="K95" s="35">
        <f t="shared" si="17"/>
        <v>1005.7568574331189</v>
      </c>
      <c r="L95" s="32">
        <f t="shared" si="18"/>
        <v>0</v>
      </c>
      <c r="M95" s="32">
        <f t="shared" si="19"/>
        <v>0</v>
      </c>
      <c r="N95" s="36"/>
      <c r="O95" s="36"/>
      <c r="P95" s="32">
        <f t="shared" si="20"/>
        <v>0</v>
      </c>
      <c r="Q95" s="32">
        <f t="shared" si="21"/>
        <v>0</v>
      </c>
      <c r="R95" s="32">
        <f t="shared" si="22"/>
        <v>0</v>
      </c>
      <c r="S95" s="32">
        <f t="shared" si="23"/>
        <v>0</v>
      </c>
      <c r="T95" s="32">
        <f t="shared" si="24"/>
        <v>0</v>
      </c>
      <c r="U95" s="32">
        <f t="shared" si="25"/>
        <v>0</v>
      </c>
      <c r="V95" s="32">
        <f t="shared" si="26"/>
        <v>1</v>
      </c>
      <c r="W95" s="32">
        <f t="shared" si="27"/>
        <v>0</v>
      </c>
    </row>
    <row r="96" spans="3:23">
      <c r="C96" s="1">
        <v>30</v>
      </c>
      <c r="D96" s="1">
        <v>9</v>
      </c>
      <c r="E96" t="s">
        <v>313</v>
      </c>
      <c r="F96" s="1" t="s">
        <v>15</v>
      </c>
      <c r="G96" s="1" t="s">
        <v>27</v>
      </c>
      <c r="H96" s="1">
        <v>54</v>
      </c>
      <c r="I96" s="1">
        <v>29.7</v>
      </c>
      <c r="J96" s="25">
        <f t="shared" si="16"/>
        <v>12.222222222222221</v>
      </c>
      <c r="K96" s="24">
        <f t="shared" si="17"/>
        <v>1005.7568574331189</v>
      </c>
      <c r="L96" s="1">
        <f t="shared" si="18"/>
        <v>0</v>
      </c>
      <c r="M96" s="1">
        <f t="shared" si="19"/>
        <v>0</v>
      </c>
      <c r="P96" s="1">
        <f t="shared" si="20"/>
        <v>0</v>
      </c>
      <c r="Q96" s="1">
        <f t="shared" si="21"/>
        <v>0</v>
      </c>
      <c r="R96" s="1">
        <f t="shared" si="22"/>
        <v>0</v>
      </c>
      <c r="S96" s="1">
        <f t="shared" si="23"/>
        <v>0</v>
      </c>
      <c r="T96" s="1">
        <f t="shared" si="24"/>
        <v>0</v>
      </c>
      <c r="U96" s="1">
        <f t="shared" si="25"/>
        <v>0</v>
      </c>
      <c r="V96" s="1">
        <f t="shared" si="26"/>
        <v>1</v>
      </c>
      <c r="W96" s="1">
        <f t="shared" si="27"/>
        <v>0</v>
      </c>
    </row>
    <row r="97" spans="3:24">
      <c r="D97" s="1">
        <v>2</v>
      </c>
      <c r="E97" t="s">
        <v>314</v>
      </c>
      <c r="F97" s="1" t="s">
        <v>15</v>
      </c>
      <c r="G97" s="1" t="s">
        <v>72</v>
      </c>
      <c r="H97" s="1">
        <v>57</v>
      </c>
      <c r="I97" s="1">
        <v>29.65</v>
      </c>
      <c r="J97" s="25">
        <f t="shared" si="16"/>
        <v>13.888888888888889</v>
      </c>
      <c r="K97" s="24">
        <f t="shared" si="17"/>
        <v>1004.0636640704367</v>
      </c>
      <c r="L97" s="1">
        <f t="shared" si="18"/>
        <v>0</v>
      </c>
      <c r="M97" s="1">
        <f t="shared" si="19"/>
        <v>0</v>
      </c>
      <c r="P97" s="1">
        <f t="shared" si="20"/>
        <v>0</v>
      </c>
      <c r="Q97" s="1">
        <f t="shared" si="21"/>
        <v>0</v>
      </c>
      <c r="R97" s="1">
        <f t="shared" si="22"/>
        <v>1</v>
      </c>
      <c r="S97" s="1">
        <f t="shared" si="23"/>
        <v>0</v>
      </c>
      <c r="T97" s="1">
        <f t="shared" si="24"/>
        <v>0</v>
      </c>
      <c r="U97" s="1">
        <f t="shared" si="25"/>
        <v>0</v>
      </c>
      <c r="V97" s="1">
        <f t="shared" si="26"/>
        <v>0</v>
      </c>
      <c r="W97" s="1">
        <f t="shared" si="27"/>
        <v>0</v>
      </c>
    </row>
    <row r="98" spans="3:24" s="33" customFormat="1">
      <c r="C98" s="32"/>
      <c r="D98" s="32">
        <v>11</v>
      </c>
      <c r="E98" s="33" t="s">
        <v>107</v>
      </c>
      <c r="F98" s="32" t="s">
        <v>15</v>
      </c>
      <c r="G98" s="32" t="s">
        <v>27</v>
      </c>
      <c r="H98" s="32">
        <v>47</v>
      </c>
      <c r="I98" s="32">
        <v>29.7</v>
      </c>
      <c r="J98" s="34">
        <f t="shared" si="16"/>
        <v>8.3333333333333339</v>
      </c>
      <c r="K98" s="35">
        <f t="shared" si="17"/>
        <v>1005.7568574331189</v>
      </c>
      <c r="L98" s="32">
        <f t="shared" si="18"/>
        <v>0</v>
      </c>
      <c r="M98" s="32">
        <f t="shared" si="19"/>
        <v>0</v>
      </c>
      <c r="N98" s="36"/>
      <c r="O98" s="36"/>
      <c r="P98" s="32">
        <f t="shared" si="20"/>
        <v>0</v>
      </c>
      <c r="Q98" s="32">
        <f t="shared" si="21"/>
        <v>0</v>
      </c>
      <c r="R98" s="32">
        <f t="shared" si="22"/>
        <v>0</v>
      </c>
      <c r="S98" s="32">
        <f t="shared" si="23"/>
        <v>0</v>
      </c>
      <c r="T98" s="32">
        <f t="shared" si="24"/>
        <v>0</v>
      </c>
      <c r="U98" s="32">
        <f t="shared" si="25"/>
        <v>0</v>
      </c>
      <c r="V98" s="32">
        <f t="shared" si="26"/>
        <v>1</v>
      </c>
      <c r="W98" s="32">
        <f t="shared" si="27"/>
        <v>0</v>
      </c>
    </row>
    <row r="99" spans="3:24">
      <c r="C99" s="1">
        <v>31</v>
      </c>
      <c r="D99" s="1">
        <v>9</v>
      </c>
      <c r="E99" s="4" t="s">
        <v>315</v>
      </c>
      <c r="F99" s="1" t="s">
        <v>12</v>
      </c>
      <c r="G99" s="1" t="s">
        <v>27</v>
      </c>
      <c r="H99" s="1">
        <v>52</v>
      </c>
      <c r="I99" s="1">
        <v>29.7</v>
      </c>
      <c r="J99" s="25">
        <f t="shared" ref="J99:J101" si="30">(H99-32)/1.8</f>
        <v>11.111111111111111</v>
      </c>
      <c r="K99" s="24">
        <f t="shared" ref="K99:K101" si="31">I99/0.02953</f>
        <v>1005.7568574331189</v>
      </c>
      <c r="L99" s="1">
        <f t="shared" si="18"/>
        <v>1</v>
      </c>
      <c r="M99" s="1">
        <f t="shared" si="19"/>
        <v>0</v>
      </c>
      <c r="P99" s="1">
        <f t="shared" si="20"/>
        <v>0</v>
      </c>
      <c r="Q99" s="1">
        <f t="shared" si="21"/>
        <v>0</v>
      </c>
      <c r="R99" s="1">
        <f t="shared" si="22"/>
        <v>0</v>
      </c>
      <c r="S99" s="1">
        <f t="shared" si="23"/>
        <v>0</v>
      </c>
      <c r="T99" s="1">
        <f t="shared" si="24"/>
        <v>0</v>
      </c>
      <c r="U99" s="1">
        <f t="shared" si="25"/>
        <v>0</v>
      </c>
      <c r="V99" s="1">
        <f t="shared" si="26"/>
        <v>1</v>
      </c>
      <c r="W99" s="1">
        <f t="shared" si="27"/>
        <v>0</v>
      </c>
    </row>
    <row r="100" spans="3:24">
      <c r="D100" s="1">
        <v>2</v>
      </c>
      <c r="E100" t="s">
        <v>77</v>
      </c>
      <c r="F100" s="1" t="s">
        <v>12</v>
      </c>
      <c r="G100" s="1" t="s">
        <v>27</v>
      </c>
      <c r="H100" s="1">
        <v>52</v>
      </c>
      <c r="I100" s="1">
        <v>29.7</v>
      </c>
      <c r="J100" s="25">
        <f t="shared" si="30"/>
        <v>11.111111111111111</v>
      </c>
      <c r="K100" s="24">
        <f t="shared" si="31"/>
        <v>1005.7568574331189</v>
      </c>
      <c r="L100" s="1">
        <f t="shared" si="18"/>
        <v>1</v>
      </c>
      <c r="M100" s="1">
        <f t="shared" si="19"/>
        <v>0</v>
      </c>
      <c r="P100" s="1">
        <f t="shared" si="20"/>
        <v>0</v>
      </c>
      <c r="Q100" s="1">
        <f t="shared" si="21"/>
        <v>0</v>
      </c>
      <c r="R100" s="1">
        <f t="shared" si="22"/>
        <v>0</v>
      </c>
      <c r="S100" s="1">
        <f t="shared" si="23"/>
        <v>0</v>
      </c>
      <c r="T100" s="1">
        <f t="shared" si="24"/>
        <v>0</v>
      </c>
      <c r="U100" s="1">
        <f t="shared" si="25"/>
        <v>0</v>
      </c>
      <c r="V100" s="1">
        <f t="shared" si="26"/>
        <v>1</v>
      </c>
      <c r="W100" s="1">
        <f t="shared" si="27"/>
        <v>0</v>
      </c>
    </row>
    <row r="101" spans="3:24" s="33" customFormat="1">
      <c r="C101" s="32"/>
      <c r="D101" s="32">
        <v>11</v>
      </c>
      <c r="E101" s="33" t="s">
        <v>316</v>
      </c>
      <c r="F101" s="32" t="s">
        <v>15</v>
      </c>
      <c r="G101" s="32"/>
      <c r="H101" s="32">
        <v>54</v>
      </c>
      <c r="I101" s="32">
        <v>29.7</v>
      </c>
      <c r="J101" s="34">
        <f t="shared" si="30"/>
        <v>12.222222222222221</v>
      </c>
      <c r="K101" s="35">
        <f t="shared" si="31"/>
        <v>1005.7568574331189</v>
      </c>
      <c r="L101" s="32">
        <f t="shared" si="18"/>
        <v>0</v>
      </c>
      <c r="M101" s="32">
        <f t="shared" si="19"/>
        <v>0</v>
      </c>
      <c r="N101" s="36">
        <v>1</v>
      </c>
      <c r="O101" s="36"/>
      <c r="P101" s="32">
        <f t="shared" si="20"/>
        <v>0</v>
      </c>
      <c r="Q101" s="32">
        <f t="shared" si="21"/>
        <v>0</v>
      </c>
      <c r="R101" s="32">
        <f t="shared" si="22"/>
        <v>0</v>
      </c>
      <c r="S101" s="32">
        <f t="shared" si="23"/>
        <v>0</v>
      </c>
      <c r="T101" s="32">
        <f t="shared" si="24"/>
        <v>0</v>
      </c>
      <c r="U101" s="32">
        <f t="shared" si="25"/>
        <v>0</v>
      </c>
      <c r="V101" s="32">
        <f t="shared" si="26"/>
        <v>0</v>
      </c>
      <c r="W101" s="32">
        <f t="shared" si="27"/>
        <v>0</v>
      </c>
    </row>
    <row r="103" spans="3:24">
      <c r="D103" s="1" t="s">
        <v>9</v>
      </c>
      <c r="H103" s="8">
        <f>(H9+H12+H15+H18+H21+H24+H27+H30+H33+H36+H39+H42+H45+H48+H51+H54+H57+H63+H66+H69+H72+H75+H78+H81+H84+H87+H90+H93+H96+H99)/30</f>
        <v>48.633333333333333</v>
      </c>
      <c r="I103" s="8">
        <f>(I9+I12+I15+I18+I21+I24+I27+I30+I33+I36+I39+I42+I45+I48+I51+I54+I57+I63+I66+I69+I72+I75+I78+I81+I84+I87+I90+I93+I96+I99)/30</f>
        <v>29.636666666666667</v>
      </c>
      <c r="J103" s="24">
        <f>(J9+J12+J15+J18+J21+J24+J27+J30+J33+J36+J39+J42+J45+J48+J51+J54+J57+J63+J66+J69+J72+J75+J78+J81+J84+J87+J90+J93+J96+J99)/30</f>
        <v>9.2407407407407369</v>
      </c>
      <c r="K103" s="24">
        <f>(K9+K12+K15+K18+K21+K24+K27+K30+K33+K36+K39+K42+K45+K48+K51+K54+K57+K63+K66+K69+K72+K75+K78+K81+K84+K87+K90+K93+K96+K99)/30</f>
        <v>1003.6121458403885</v>
      </c>
      <c r="L103" s="1">
        <f>SUM(L9:L99)</f>
        <v>15</v>
      </c>
      <c r="M103" s="1">
        <f>SUM(M9:M99)</f>
        <v>4</v>
      </c>
      <c r="N103" s="5">
        <f>SUM(N9:N99)</f>
        <v>11</v>
      </c>
      <c r="O103" s="5">
        <f>SUM(O9:O99)</f>
        <v>2</v>
      </c>
      <c r="P103" s="1">
        <f>SUM(P9:P101)</f>
        <v>0</v>
      </c>
      <c r="Q103" s="1">
        <f t="shared" ref="Q103:W103" si="32">SUM(Q9:Q101)</f>
        <v>4</v>
      </c>
      <c r="R103" s="1">
        <f t="shared" si="32"/>
        <v>16</v>
      </c>
      <c r="S103" s="1">
        <f t="shared" si="32"/>
        <v>15</v>
      </c>
      <c r="T103" s="1">
        <f t="shared" si="32"/>
        <v>3</v>
      </c>
      <c r="U103" s="1">
        <f t="shared" si="32"/>
        <v>5</v>
      </c>
      <c r="V103" s="1">
        <f t="shared" si="32"/>
        <v>16</v>
      </c>
      <c r="W103" s="1">
        <f t="shared" si="32"/>
        <v>6</v>
      </c>
      <c r="X103" s="1">
        <f>SUM(P103:W103)</f>
        <v>65</v>
      </c>
    </row>
    <row r="104" spans="3:24">
      <c r="D104" s="1" t="s">
        <v>11</v>
      </c>
      <c r="H104" s="8">
        <f>(H10+H13+H16+H22+H25+H28+H31+H34+H37+H40+H43+H46+H49+H52+H55+H58+H64+H67+H70+H73+H76+H79+H82+H85+H88+H91+H94+H97+H100)/29</f>
        <v>52.655172413793103</v>
      </c>
      <c r="I104" s="8">
        <f>(I10+I13+I16+I22+I25+I28+I31+I34+I37+I40+I43+I46+I49+I52+I55+I58+I64+I67+I70+I73+I76+I79+I82+I85+I88+I91+I94+I97+I100)/29</f>
        <v>29.603448275862068</v>
      </c>
      <c r="J104" s="24">
        <f>(J10+J13+J16+J22+J25+J28+J31+J34+J37+J40+J43+J46+J49+J52+J55+J58+J64+J67+J70+J73+J76+J79+J82+J85+J88+J91+J94+J97+J100)/29</f>
        <v>11.321072796934869</v>
      </c>
      <c r="K104" s="24">
        <f>(K10+K13+K16+K22+K25+K28+K31+K34+K37+K40+K43+K46+K49+K52+K55+K58+K64+K67+K70+K73+K76+K79+K82+K85+K88+K91+K94+K97+K100)/29</f>
        <v>1002.1951429872599</v>
      </c>
    </row>
    <row r="105" spans="3:24">
      <c r="D105" s="1" t="s">
        <v>10</v>
      </c>
      <c r="H105" s="8">
        <f>(H11+H14+H17+H20+H23+H26+H29+H32+H35+H38+H41+H44+H47+H50+H53+H56+H59+H62+H65+H68+H71+H74+H77+H80+H83+H86+H89+H92+H95+H98+H101)/31</f>
        <v>45.258064516129032</v>
      </c>
      <c r="I105" s="8">
        <f t="shared" ref="I105" si="33">(I11+I14+I17+I20+I23+I26+I29+I32+I35+I38+I41+I44+I47+I50+I53+I56+I59+I62+I65+I68+I71+I74+I77+I80+I83+I86+I89+I92+I95+I98+I101)/31</f>
        <v>29.637096774193552</v>
      </c>
      <c r="J105" s="24">
        <f>(J11+J14+J17+J20+J23+J26+J29+J32+J35+J38+J41+J44+J47+J50+J53+J56+J59+J62+J65+J68+J71+J74+J77+J80+J83+J86+J89+J92+J95+J98+J101)/31</f>
        <v>7.3655913978494629</v>
      </c>
      <c r="K105" s="24">
        <f>(K11+K14+K17+K20+K23+K26+K29+K32+K35+K38+K41+K44+K47+K50+K53+K56+K59+K62+K65+K68+K71+K74+K77+K80+K83+K86+K89+K92+K95+K98+K101)/31</f>
        <v>1003.6267109445836</v>
      </c>
      <c r="M105" s="1" t="s">
        <v>620</v>
      </c>
      <c r="P105" s="21">
        <f>(P103/X103)*100</f>
        <v>0</v>
      </c>
      <c r="Q105" s="21">
        <f>(Q103/X103)*100</f>
        <v>6.1538461538461542</v>
      </c>
      <c r="R105" s="21">
        <f>(R103/X103)*100</f>
        <v>24.615384615384617</v>
      </c>
      <c r="S105" s="21">
        <f>(S103/X103)*100</f>
        <v>23.076923076923077</v>
      </c>
      <c r="T105" s="21">
        <f>(T103/X103)*100</f>
        <v>4.6153846153846159</v>
      </c>
      <c r="U105" s="21">
        <f>(U103/X103)*100</f>
        <v>7.6923076923076925</v>
      </c>
      <c r="V105" s="21">
        <f>(V103/X103)*100</f>
        <v>24.615384615384617</v>
      </c>
      <c r="W105" s="21">
        <f>(W103/X103)*100</f>
        <v>9.2307692307692317</v>
      </c>
    </row>
    <row r="107" spans="3:24">
      <c r="I107" s="1" t="s">
        <v>624</v>
      </c>
      <c r="J107" s="25">
        <f>MAX(J9:J101)</f>
        <v>14.444444444444445</v>
      </c>
    </row>
    <row r="108" spans="3:24">
      <c r="I108" s="1" t="s">
        <v>625</v>
      </c>
      <c r="J108" s="25">
        <f>MIN(J9:J101)</f>
        <v>1.6666666666666665</v>
      </c>
      <c r="P108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08"/>
  <sheetViews>
    <sheetView topLeftCell="B73" zoomScale="125" zoomScaleNormal="125" zoomScalePageLayoutView="125" workbookViewId="0">
      <selection activeCell="E102" sqref="E102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5" width="10.83203125" style="5"/>
  </cols>
  <sheetData>
    <row r="3" spans="3:23">
      <c r="C3" s="2" t="s">
        <v>0</v>
      </c>
    </row>
    <row r="4" spans="3:23">
      <c r="C4" s="2"/>
    </row>
    <row r="5" spans="3:23">
      <c r="C5" s="3" t="s">
        <v>1</v>
      </c>
      <c r="D5" s="1" t="s">
        <v>317</v>
      </c>
    </row>
    <row r="6" spans="3:23">
      <c r="J6" s="5" t="s">
        <v>621</v>
      </c>
      <c r="K6" s="5" t="s">
        <v>621</v>
      </c>
      <c r="N6" s="5" t="s">
        <v>623</v>
      </c>
      <c r="O6" s="5" t="s">
        <v>623</v>
      </c>
    </row>
    <row r="7" spans="3:23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1" t="s">
        <v>118</v>
      </c>
      <c r="Q7" s="1" t="s">
        <v>86</v>
      </c>
      <c r="R7" s="1" t="s">
        <v>72</v>
      </c>
      <c r="S7" s="1" t="s">
        <v>56</v>
      </c>
      <c r="T7" s="1" t="s">
        <v>163</v>
      </c>
      <c r="U7" s="1" t="s">
        <v>16</v>
      </c>
      <c r="V7" s="1" t="s">
        <v>27</v>
      </c>
      <c r="W7" s="1" t="s">
        <v>24</v>
      </c>
    </row>
    <row r="9" spans="3:23">
      <c r="C9" s="1">
        <v>1</v>
      </c>
      <c r="D9" s="1">
        <v>9</v>
      </c>
      <c r="E9" t="s">
        <v>143</v>
      </c>
      <c r="F9" s="1" t="s">
        <v>15</v>
      </c>
      <c r="G9" s="1" t="s">
        <v>27</v>
      </c>
      <c r="H9" s="1">
        <v>52</v>
      </c>
      <c r="I9" s="1">
        <v>29.7</v>
      </c>
      <c r="J9" s="25">
        <f>(H9-32)/1.8</f>
        <v>11.111111111111111</v>
      </c>
      <c r="K9" s="24">
        <f>I9/0.02953</f>
        <v>1005.7568574331189</v>
      </c>
      <c r="L9" s="1">
        <f>IF(F9 ="rain", 1,0)</f>
        <v>0</v>
      </c>
      <c r="M9" s="1">
        <f>IF(F9 ="snow", 1,0)</f>
        <v>0</v>
      </c>
      <c r="P9" s="1">
        <f>IF($G9 ="N", 1,0)</f>
        <v>0</v>
      </c>
      <c r="Q9" s="1">
        <f>IF($G9 ="NE", 1,0)</f>
        <v>0</v>
      </c>
      <c r="R9" s="1">
        <f>IF($G9 ="E", 1,0)</f>
        <v>0</v>
      </c>
      <c r="S9" s="1">
        <f>IF($G9 ="SE", 1,0)</f>
        <v>0</v>
      </c>
      <c r="T9" s="1">
        <f>IF($G9 ="S", 1,0)</f>
        <v>0</v>
      </c>
      <c r="U9" s="1">
        <f>IF($G9 ="SW", 1,0)</f>
        <v>0</v>
      </c>
      <c r="V9" s="1">
        <f>IF($G9 ="W", 1,0)</f>
        <v>1</v>
      </c>
      <c r="W9" s="1">
        <f>IF($G9 ="NW", 1,0)</f>
        <v>0</v>
      </c>
    </row>
    <row r="10" spans="3:23">
      <c r="D10" s="1">
        <v>2</v>
      </c>
      <c r="E10" t="s">
        <v>318</v>
      </c>
      <c r="F10" s="1" t="s">
        <v>12</v>
      </c>
      <c r="G10" s="1" t="s">
        <v>27</v>
      </c>
      <c r="H10" s="1">
        <v>52</v>
      </c>
      <c r="I10" s="1">
        <v>29.7</v>
      </c>
      <c r="J10" s="25">
        <f t="shared" ref="J10:J73" si="0">(H10-32)/1.8</f>
        <v>11.111111111111111</v>
      </c>
      <c r="K10" s="24">
        <f t="shared" ref="K10:K73" si="1">I10/0.02953</f>
        <v>1005.7568574331189</v>
      </c>
      <c r="L10" s="1">
        <f t="shared" ref="L10:L73" si="2">IF(F10 ="rain", 1,0)</f>
        <v>1</v>
      </c>
      <c r="M10" s="1">
        <f t="shared" ref="M10:M73" si="3">IF(F10 ="snow", 1,0)</f>
        <v>0</v>
      </c>
      <c r="P10" s="1">
        <f t="shared" ref="P10:P73" si="4">IF($G10 ="N", 1,0)</f>
        <v>0</v>
      </c>
      <c r="Q10" s="1">
        <f t="shared" ref="Q10:Q73" si="5">IF($G10 ="NE", 1,0)</f>
        <v>0</v>
      </c>
      <c r="R10" s="1">
        <f t="shared" ref="R10:R73" si="6">IF($G10 ="E", 1,0)</f>
        <v>0</v>
      </c>
      <c r="S10" s="1">
        <f t="shared" ref="S10:S73" si="7">IF($G10 ="SE", 1,0)</f>
        <v>0</v>
      </c>
      <c r="T10" s="1">
        <f t="shared" ref="T10:T73" si="8">IF($G10 ="S", 1,0)</f>
        <v>0</v>
      </c>
      <c r="U10" s="1">
        <f t="shared" ref="U10:U73" si="9">IF($G10 ="SW", 1,0)</f>
        <v>0</v>
      </c>
      <c r="V10" s="1">
        <f t="shared" ref="V10:V73" si="10">IF($G10 ="W", 1,0)</f>
        <v>1</v>
      </c>
      <c r="W10" s="1">
        <f t="shared" ref="W10:W73" si="11">IF($G10 ="NW", 1,0)</f>
        <v>0</v>
      </c>
    </row>
    <row r="11" spans="3:23" s="33" customFormat="1">
      <c r="C11" s="32"/>
      <c r="D11" s="32">
        <v>11</v>
      </c>
      <c r="E11" s="33" t="s">
        <v>316</v>
      </c>
      <c r="F11" s="32" t="s">
        <v>15</v>
      </c>
      <c r="G11" s="32"/>
      <c r="H11" s="32">
        <v>54</v>
      </c>
      <c r="I11" s="32">
        <v>29.7</v>
      </c>
      <c r="J11" s="34">
        <f t="shared" si="0"/>
        <v>12.222222222222221</v>
      </c>
      <c r="K11" s="35">
        <f t="shared" si="1"/>
        <v>1005.7568574331189</v>
      </c>
      <c r="L11" s="32">
        <f t="shared" si="2"/>
        <v>0</v>
      </c>
      <c r="M11" s="32">
        <f t="shared" si="3"/>
        <v>0</v>
      </c>
      <c r="N11" s="36">
        <v>1</v>
      </c>
      <c r="O11" s="36"/>
      <c r="P11" s="32">
        <f t="shared" si="4"/>
        <v>0</v>
      </c>
      <c r="Q11" s="32">
        <f t="shared" si="5"/>
        <v>0</v>
      </c>
      <c r="R11" s="32">
        <f t="shared" si="6"/>
        <v>0</v>
      </c>
      <c r="S11" s="32">
        <f t="shared" si="7"/>
        <v>0</v>
      </c>
      <c r="T11" s="32">
        <f t="shared" si="8"/>
        <v>0</v>
      </c>
      <c r="U11" s="32">
        <f t="shared" si="9"/>
        <v>0</v>
      </c>
      <c r="V11" s="32">
        <f t="shared" si="10"/>
        <v>0</v>
      </c>
      <c r="W11" s="32">
        <f t="shared" si="11"/>
        <v>0</v>
      </c>
    </row>
    <row r="12" spans="3:23">
      <c r="C12" s="1">
        <v>2</v>
      </c>
      <c r="D12" s="1">
        <v>9</v>
      </c>
      <c r="E12" t="s">
        <v>319</v>
      </c>
      <c r="F12" s="1" t="s">
        <v>15</v>
      </c>
      <c r="G12" s="1" t="s">
        <v>27</v>
      </c>
      <c r="H12" s="1">
        <v>56</v>
      </c>
      <c r="I12" s="1">
        <v>29.6</v>
      </c>
      <c r="J12" s="25">
        <f t="shared" si="0"/>
        <v>13.333333333333332</v>
      </c>
      <c r="K12" s="24">
        <f t="shared" si="1"/>
        <v>1002.3704707077549</v>
      </c>
      <c r="L12" s="1">
        <f t="shared" si="2"/>
        <v>0</v>
      </c>
      <c r="M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0</v>
      </c>
      <c r="V12" s="1">
        <f t="shared" si="10"/>
        <v>1</v>
      </c>
      <c r="W12" s="1">
        <f t="shared" si="11"/>
        <v>0</v>
      </c>
    </row>
    <row r="13" spans="3:23">
      <c r="D13" s="1">
        <v>2</v>
      </c>
      <c r="E13" t="s">
        <v>287</v>
      </c>
      <c r="F13" s="1" t="s">
        <v>15</v>
      </c>
      <c r="G13" s="1" t="s">
        <v>72</v>
      </c>
      <c r="H13" s="1">
        <v>55</v>
      </c>
      <c r="I13" s="1">
        <v>29.7</v>
      </c>
      <c r="J13" s="25">
        <f t="shared" si="0"/>
        <v>12.777777777777777</v>
      </c>
      <c r="K13" s="24">
        <f t="shared" si="1"/>
        <v>1005.7568574331189</v>
      </c>
      <c r="L13" s="1">
        <f t="shared" si="2"/>
        <v>0</v>
      </c>
      <c r="M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1</v>
      </c>
      <c r="S13" s="1">
        <f t="shared" si="7"/>
        <v>0</v>
      </c>
      <c r="T13" s="1">
        <f t="shared" si="8"/>
        <v>0</v>
      </c>
      <c r="U13" s="1">
        <f t="shared" si="9"/>
        <v>0</v>
      </c>
      <c r="V13" s="1">
        <f t="shared" si="10"/>
        <v>0</v>
      </c>
      <c r="W13" s="1">
        <f t="shared" si="11"/>
        <v>0</v>
      </c>
    </row>
    <row r="14" spans="3:23" s="33" customFormat="1">
      <c r="C14" s="32"/>
      <c r="D14" s="32">
        <v>11</v>
      </c>
      <c r="E14" s="33" t="s">
        <v>320</v>
      </c>
      <c r="F14" s="32" t="s">
        <v>15</v>
      </c>
      <c r="G14" s="32"/>
      <c r="H14" s="32">
        <v>50</v>
      </c>
      <c r="I14" s="32">
        <v>29.7</v>
      </c>
      <c r="J14" s="34">
        <f t="shared" si="0"/>
        <v>10</v>
      </c>
      <c r="K14" s="35">
        <f t="shared" si="1"/>
        <v>1005.7568574331189</v>
      </c>
      <c r="L14" s="32">
        <f t="shared" si="2"/>
        <v>0</v>
      </c>
      <c r="M14" s="32">
        <f t="shared" si="3"/>
        <v>0</v>
      </c>
      <c r="N14" s="36"/>
      <c r="O14" s="36"/>
      <c r="P14" s="32">
        <f t="shared" si="4"/>
        <v>0</v>
      </c>
      <c r="Q14" s="32">
        <f t="shared" si="5"/>
        <v>0</v>
      </c>
      <c r="R14" s="32">
        <f t="shared" si="6"/>
        <v>0</v>
      </c>
      <c r="S14" s="32">
        <f t="shared" si="7"/>
        <v>0</v>
      </c>
      <c r="T14" s="32">
        <f t="shared" si="8"/>
        <v>0</v>
      </c>
      <c r="U14" s="32">
        <f t="shared" si="9"/>
        <v>0</v>
      </c>
      <c r="V14" s="32">
        <f t="shared" si="10"/>
        <v>0</v>
      </c>
      <c r="W14" s="32">
        <f t="shared" si="11"/>
        <v>0</v>
      </c>
    </row>
    <row r="15" spans="3:23">
      <c r="C15" s="1">
        <v>3</v>
      </c>
      <c r="D15" s="1">
        <v>9</v>
      </c>
      <c r="E15" t="s">
        <v>321</v>
      </c>
      <c r="F15" s="1" t="s">
        <v>15</v>
      </c>
      <c r="G15" s="1" t="s">
        <v>27</v>
      </c>
      <c r="H15" s="1">
        <v>57</v>
      </c>
      <c r="I15" s="1">
        <v>29.65</v>
      </c>
      <c r="J15" s="25">
        <f t="shared" si="0"/>
        <v>13.888888888888889</v>
      </c>
      <c r="K15" s="24">
        <f t="shared" si="1"/>
        <v>1004.0636640704367</v>
      </c>
      <c r="L15" s="1">
        <f t="shared" si="2"/>
        <v>0</v>
      </c>
      <c r="M15" s="1">
        <f t="shared" si="3"/>
        <v>0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1">
        <f t="shared" si="9"/>
        <v>0</v>
      </c>
      <c r="V15" s="1">
        <f t="shared" si="10"/>
        <v>1</v>
      </c>
      <c r="W15" s="1">
        <f t="shared" si="11"/>
        <v>0</v>
      </c>
    </row>
    <row r="16" spans="3:23">
      <c r="D16" s="1">
        <v>2</v>
      </c>
      <c r="E16" t="s">
        <v>121</v>
      </c>
      <c r="F16" s="1" t="s">
        <v>15</v>
      </c>
      <c r="G16" s="1" t="s">
        <v>24</v>
      </c>
      <c r="H16" s="1">
        <v>63</v>
      </c>
      <c r="I16" s="1">
        <v>29.7</v>
      </c>
      <c r="J16" s="25">
        <f t="shared" si="0"/>
        <v>17.222222222222221</v>
      </c>
      <c r="K16" s="24">
        <f t="shared" si="1"/>
        <v>1005.7568574331189</v>
      </c>
      <c r="L16" s="1">
        <f t="shared" si="2"/>
        <v>0</v>
      </c>
      <c r="M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1</v>
      </c>
    </row>
    <row r="17" spans="3:23" s="33" customFormat="1">
      <c r="C17" s="32"/>
      <c r="D17" s="32">
        <v>11</v>
      </c>
      <c r="E17" s="33" t="s">
        <v>322</v>
      </c>
      <c r="F17" s="32" t="s">
        <v>15</v>
      </c>
      <c r="G17" s="32"/>
      <c r="H17" s="32">
        <v>50</v>
      </c>
      <c r="I17" s="32">
        <v>29.7</v>
      </c>
      <c r="J17" s="34">
        <f t="shared" si="0"/>
        <v>10</v>
      </c>
      <c r="K17" s="35">
        <f t="shared" si="1"/>
        <v>1005.7568574331189</v>
      </c>
      <c r="L17" s="32">
        <f t="shared" si="2"/>
        <v>0</v>
      </c>
      <c r="M17" s="32">
        <f t="shared" si="3"/>
        <v>0</v>
      </c>
      <c r="N17" s="36"/>
      <c r="O17" s="36"/>
      <c r="P17" s="32">
        <f t="shared" si="4"/>
        <v>0</v>
      </c>
      <c r="Q17" s="32">
        <f t="shared" si="5"/>
        <v>0</v>
      </c>
      <c r="R17" s="32">
        <f t="shared" si="6"/>
        <v>0</v>
      </c>
      <c r="S17" s="32">
        <f t="shared" si="7"/>
        <v>0</v>
      </c>
      <c r="T17" s="32">
        <f t="shared" si="8"/>
        <v>0</v>
      </c>
      <c r="U17" s="32">
        <f t="shared" si="9"/>
        <v>0</v>
      </c>
      <c r="V17" s="32">
        <f t="shared" si="10"/>
        <v>0</v>
      </c>
      <c r="W17" s="32">
        <f t="shared" si="11"/>
        <v>0</v>
      </c>
    </row>
    <row r="18" spans="3:23">
      <c r="C18" s="1">
        <v>4</v>
      </c>
      <c r="D18" s="1">
        <v>9</v>
      </c>
      <c r="E18" t="s">
        <v>180</v>
      </c>
      <c r="F18" s="1" t="s">
        <v>15</v>
      </c>
      <c r="G18" s="1" t="s">
        <v>27</v>
      </c>
      <c r="H18" s="1">
        <v>50</v>
      </c>
      <c r="I18" s="1">
        <v>29.6</v>
      </c>
      <c r="J18" s="25">
        <f t="shared" si="0"/>
        <v>10</v>
      </c>
      <c r="K18" s="24">
        <f t="shared" si="1"/>
        <v>1002.3704707077549</v>
      </c>
      <c r="L18" s="1">
        <f t="shared" si="2"/>
        <v>0</v>
      </c>
      <c r="M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1</v>
      </c>
      <c r="W18" s="1">
        <f t="shared" si="11"/>
        <v>0</v>
      </c>
    </row>
    <row r="19" spans="3:23">
      <c r="D19" s="1">
        <v>2</v>
      </c>
      <c r="E19" t="s">
        <v>323</v>
      </c>
      <c r="F19" s="1" t="s">
        <v>15</v>
      </c>
      <c r="G19" s="1" t="s">
        <v>24</v>
      </c>
      <c r="H19" s="1">
        <v>61</v>
      </c>
      <c r="I19" s="1">
        <v>29.6</v>
      </c>
      <c r="J19" s="25">
        <f t="shared" ref="J19" si="12">(H19-32)/1.8</f>
        <v>16.111111111111111</v>
      </c>
      <c r="K19" s="24">
        <f t="shared" ref="K19" si="13">I19/0.02953</f>
        <v>1002.3704707077549</v>
      </c>
      <c r="L19" s="1">
        <f t="shared" si="2"/>
        <v>0</v>
      </c>
      <c r="M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1</v>
      </c>
    </row>
    <row r="20" spans="3:23" s="33" customFormat="1">
      <c r="C20" s="32"/>
      <c r="D20" s="32">
        <v>11</v>
      </c>
      <c r="E20" s="33" t="s">
        <v>324</v>
      </c>
      <c r="F20" s="32" t="s">
        <v>15</v>
      </c>
      <c r="G20" s="32"/>
      <c r="H20" s="32">
        <v>47</v>
      </c>
      <c r="I20" s="32">
        <v>29.7</v>
      </c>
      <c r="J20" s="34">
        <f t="shared" si="0"/>
        <v>8.3333333333333339</v>
      </c>
      <c r="K20" s="35">
        <f t="shared" si="1"/>
        <v>1005.7568574331189</v>
      </c>
      <c r="L20" s="32">
        <f t="shared" si="2"/>
        <v>0</v>
      </c>
      <c r="M20" s="32">
        <f t="shared" si="3"/>
        <v>0</v>
      </c>
      <c r="N20" s="36"/>
      <c r="O20" s="36"/>
      <c r="P20" s="32">
        <f t="shared" si="4"/>
        <v>0</v>
      </c>
      <c r="Q20" s="32">
        <f t="shared" si="5"/>
        <v>0</v>
      </c>
      <c r="R20" s="32">
        <f t="shared" si="6"/>
        <v>0</v>
      </c>
      <c r="S20" s="32">
        <f t="shared" si="7"/>
        <v>0</v>
      </c>
      <c r="T20" s="32">
        <f t="shared" si="8"/>
        <v>0</v>
      </c>
      <c r="U20" s="32">
        <f t="shared" si="9"/>
        <v>0</v>
      </c>
      <c r="V20" s="32">
        <f t="shared" si="10"/>
        <v>0</v>
      </c>
      <c r="W20" s="32">
        <f t="shared" si="11"/>
        <v>0</v>
      </c>
    </row>
    <row r="21" spans="3:23">
      <c r="C21" s="1">
        <v>5</v>
      </c>
      <c r="D21" s="1">
        <v>9</v>
      </c>
      <c r="E21" s="4" t="s">
        <v>60</v>
      </c>
      <c r="F21" s="1" t="s">
        <v>15</v>
      </c>
      <c r="G21" s="1" t="s">
        <v>24</v>
      </c>
      <c r="H21" s="1">
        <v>46</v>
      </c>
      <c r="I21" s="1">
        <v>29.6</v>
      </c>
      <c r="J21" s="25">
        <f t="shared" si="0"/>
        <v>7.7777777777777777</v>
      </c>
      <c r="K21" s="24">
        <f t="shared" si="1"/>
        <v>1002.3704707077549</v>
      </c>
      <c r="L21" s="5">
        <v>1</v>
      </c>
      <c r="M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1</v>
      </c>
    </row>
    <row r="22" spans="3:23">
      <c r="D22" s="1">
        <v>2</v>
      </c>
      <c r="E22" s="4" t="s">
        <v>325</v>
      </c>
      <c r="F22" s="1" t="s">
        <v>15</v>
      </c>
      <c r="G22" s="1" t="s">
        <v>118</v>
      </c>
      <c r="H22" s="1">
        <v>49</v>
      </c>
      <c r="I22" s="1">
        <v>29.5</v>
      </c>
      <c r="J22" s="25">
        <f t="shared" si="0"/>
        <v>9.4444444444444446</v>
      </c>
      <c r="K22" s="24">
        <f t="shared" si="1"/>
        <v>998.98408398239076</v>
      </c>
      <c r="L22" s="5">
        <v>1</v>
      </c>
      <c r="M22" s="1">
        <f t="shared" si="3"/>
        <v>0</v>
      </c>
      <c r="P22" s="1">
        <f t="shared" si="4"/>
        <v>1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</row>
    <row r="23" spans="3:23" s="33" customFormat="1">
      <c r="C23" s="32"/>
      <c r="D23" s="32">
        <v>11</v>
      </c>
      <c r="E23" s="33" t="s">
        <v>327</v>
      </c>
      <c r="F23" s="32" t="s">
        <v>15</v>
      </c>
      <c r="G23" s="32"/>
      <c r="H23" s="32">
        <v>43</v>
      </c>
      <c r="I23" s="32">
        <v>29.5</v>
      </c>
      <c r="J23" s="34">
        <f t="shared" si="0"/>
        <v>6.1111111111111107</v>
      </c>
      <c r="K23" s="35">
        <f t="shared" si="1"/>
        <v>998.98408398239076</v>
      </c>
      <c r="L23" s="32">
        <f t="shared" si="2"/>
        <v>0</v>
      </c>
      <c r="M23" s="32">
        <f t="shared" si="3"/>
        <v>0</v>
      </c>
      <c r="N23" s="36">
        <v>1</v>
      </c>
      <c r="O23" s="36"/>
      <c r="P23" s="32">
        <f t="shared" si="4"/>
        <v>0</v>
      </c>
      <c r="Q23" s="32">
        <f t="shared" si="5"/>
        <v>0</v>
      </c>
      <c r="R23" s="32">
        <f t="shared" si="6"/>
        <v>0</v>
      </c>
      <c r="S23" s="32">
        <f t="shared" si="7"/>
        <v>0</v>
      </c>
      <c r="T23" s="32">
        <f t="shared" si="8"/>
        <v>0</v>
      </c>
      <c r="U23" s="32">
        <f t="shared" si="9"/>
        <v>0</v>
      </c>
      <c r="V23" s="32">
        <f t="shared" si="10"/>
        <v>0</v>
      </c>
      <c r="W23" s="32">
        <f t="shared" si="11"/>
        <v>0</v>
      </c>
    </row>
    <row r="24" spans="3:23">
      <c r="C24" s="1">
        <v>6</v>
      </c>
      <c r="D24" s="1">
        <v>9</v>
      </c>
      <c r="E24" t="s">
        <v>326</v>
      </c>
      <c r="F24" s="1" t="s">
        <v>15</v>
      </c>
      <c r="G24" s="1" t="s">
        <v>328</v>
      </c>
      <c r="H24" s="1">
        <v>44</v>
      </c>
      <c r="I24" s="1">
        <v>29.6</v>
      </c>
      <c r="J24" s="25">
        <f t="shared" si="0"/>
        <v>6.6666666666666661</v>
      </c>
      <c r="K24" s="24">
        <f t="shared" si="1"/>
        <v>1002.3704707077549</v>
      </c>
      <c r="L24" s="1">
        <f t="shared" si="2"/>
        <v>0</v>
      </c>
      <c r="M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</row>
    <row r="25" spans="3:23">
      <c r="D25" s="1">
        <v>2</v>
      </c>
      <c r="E25" t="s">
        <v>46</v>
      </c>
      <c r="F25" s="1" t="s">
        <v>15</v>
      </c>
      <c r="G25" s="1" t="s">
        <v>24</v>
      </c>
      <c r="H25" s="1">
        <v>49</v>
      </c>
      <c r="I25" s="1">
        <v>29.65</v>
      </c>
      <c r="J25" s="25">
        <f t="shared" si="0"/>
        <v>9.4444444444444446</v>
      </c>
      <c r="K25" s="24">
        <f t="shared" si="1"/>
        <v>1004.0636640704367</v>
      </c>
      <c r="L25" s="1">
        <f t="shared" si="2"/>
        <v>0</v>
      </c>
      <c r="M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1</v>
      </c>
    </row>
    <row r="26" spans="3:23" s="33" customFormat="1">
      <c r="C26" s="32"/>
      <c r="D26" s="32">
        <v>11</v>
      </c>
      <c r="E26" s="33" t="s">
        <v>124</v>
      </c>
      <c r="F26" s="32" t="s">
        <v>15</v>
      </c>
      <c r="G26" s="32"/>
      <c r="H26" s="32">
        <v>47</v>
      </c>
      <c r="I26" s="32">
        <v>29.7</v>
      </c>
      <c r="J26" s="34">
        <f t="shared" si="0"/>
        <v>8.3333333333333339</v>
      </c>
      <c r="K26" s="35">
        <f t="shared" si="1"/>
        <v>1005.7568574331189</v>
      </c>
      <c r="L26" s="32">
        <f t="shared" si="2"/>
        <v>0</v>
      </c>
      <c r="M26" s="32">
        <f t="shared" si="3"/>
        <v>0</v>
      </c>
      <c r="N26" s="36"/>
      <c r="O26" s="36"/>
      <c r="P26" s="32">
        <f t="shared" si="4"/>
        <v>0</v>
      </c>
      <c r="Q26" s="32">
        <f t="shared" si="5"/>
        <v>0</v>
      </c>
      <c r="R26" s="32">
        <f t="shared" si="6"/>
        <v>0</v>
      </c>
      <c r="S26" s="32">
        <f t="shared" si="7"/>
        <v>0</v>
      </c>
      <c r="T26" s="32">
        <f t="shared" si="8"/>
        <v>0</v>
      </c>
      <c r="U26" s="32">
        <f t="shared" si="9"/>
        <v>0</v>
      </c>
      <c r="V26" s="32">
        <f t="shared" si="10"/>
        <v>0</v>
      </c>
      <c r="W26" s="32">
        <f t="shared" si="11"/>
        <v>0</v>
      </c>
    </row>
    <row r="27" spans="3:23">
      <c r="C27" s="1">
        <v>7</v>
      </c>
      <c r="D27" s="1">
        <v>9</v>
      </c>
      <c r="E27" s="4" t="s">
        <v>329</v>
      </c>
      <c r="F27" s="1" t="s">
        <v>15</v>
      </c>
      <c r="G27" s="1" t="s">
        <v>24</v>
      </c>
      <c r="H27" s="1">
        <v>53</v>
      </c>
      <c r="I27" s="1">
        <v>29.4</v>
      </c>
      <c r="J27" s="25">
        <f t="shared" si="0"/>
        <v>11.666666666666666</v>
      </c>
      <c r="K27" s="24">
        <f t="shared" si="1"/>
        <v>995.59769725702665</v>
      </c>
      <c r="L27" s="5">
        <v>1</v>
      </c>
      <c r="M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1</v>
      </c>
    </row>
    <row r="28" spans="3:23">
      <c r="D28" s="1">
        <v>2</v>
      </c>
      <c r="E28" t="s">
        <v>330</v>
      </c>
      <c r="F28" s="1" t="s">
        <v>15</v>
      </c>
      <c r="G28" s="1" t="s">
        <v>24</v>
      </c>
      <c r="H28" s="1">
        <v>56</v>
      </c>
      <c r="I28" s="1">
        <v>29.4</v>
      </c>
      <c r="J28" s="25">
        <f t="shared" si="0"/>
        <v>13.333333333333332</v>
      </c>
      <c r="K28" s="24">
        <f t="shared" si="1"/>
        <v>995.59769725702665</v>
      </c>
      <c r="L28" s="1">
        <f t="shared" si="2"/>
        <v>0</v>
      </c>
      <c r="M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1</v>
      </c>
    </row>
    <row r="29" spans="3:23" s="33" customFormat="1">
      <c r="C29" s="32"/>
      <c r="D29" s="32">
        <v>11</v>
      </c>
      <c r="E29" s="33" t="s">
        <v>327</v>
      </c>
      <c r="F29" s="32" t="s">
        <v>15</v>
      </c>
      <c r="G29" s="32"/>
      <c r="H29" s="32">
        <v>47</v>
      </c>
      <c r="I29" s="32">
        <v>29.4</v>
      </c>
      <c r="J29" s="34">
        <f t="shared" si="0"/>
        <v>8.3333333333333339</v>
      </c>
      <c r="K29" s="35">
        <f t="shared" si="1"/>
        <v>995.59769725702665</v>
      </c>
      <c r="L29" s="32">
        <f t="shared" si="2"/>
        <v>0</v>
      </c>
      <c r="M29" s="32">
        <f t="shared" si="3"/>
        <v>0</v>
      </c>
      <c r="N29" s="36">
        <v>1</v>
      </c>
      <c r="O29" s="36"/>
      <c r="P29" s="32">
        <f t="shared" si="4"/>
        <v>0</v>
      </c>
      <c r="Q29" s="32">
        <f t="shared" si="5"/>
        <v>0</v>
      </c>
      <c r="R29" s="32">
        <f t="shared" si="6"/>
        <v>0</v>
      </c>
      <c r="S29" s="32">
        <f t="shared" si="7"/>
        <v>0</v>
      </c>
      <c r="T29" s="32">
        <f t="shared" si="8"/>
        <v>0</v>
      </c>
      <c r="U29" s="32">
        <f t="shared" si="9"/>
        <v>0</v>
      </c>
      <c r="V29" s="32">
        <f t="shared" si="10"/>
        <v>0</v>
      </c>
      <c r="W29" s="32">
        <f t="shared" si="11"/>
        <v>0</v>
      </c>
    </row>
    <row r="30" spans="3:23">
      <c r="C30" s="1">
        <v>8</v>
      </c>
      <c r="D30" s="1">
        <v>9</v>
      </c>
      <c r="E30" t="s">
        <v>126</v>
      </c>
      <c r="F30" s="1" t="s">
        <v>15</v>
      </c>
      <c r="G30" s="1" t="s">
        <v>27</v>
      </c>
      <c r="H30" s="1">
        <v>52</v>
      </c>
      <c r="I30" s="1">
        <v>29.2</v>
      </c>
      <c r="J30" s="25">
        <f t="shared" si="0"/>
        <v>11.111111111111111</v>
      </c>
      <c r="K30" s="24">
        <f t="shared" si="1"/>
        <v>988.82492380629867</v>
      </c>
      <c r="L30" s="1">
        <f t="shared" si="2"/>
        <v>0</v>
      </c>
      <c r="M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1</v>
      </c>
      <c r="W30" s="1">
        <f t="shared" si="11"/>
        <v>0</v>
      </c>
    </row>
    <row r="31" spans="3:23">
      <c r="D31" s="1">
        <v>2</v>
      </c>
      <c r="E31" t="s">
        <v>331</v>
      </c>
      <c r="F31" s="1" t="s">
        <v>15</v>
      </c>
      <c r="G31" s="1" t="s">
        <v>27</v>
      </c>
      <c r="H31" s="1">
        <v>56</v>
      </c>
      <c r="I31" s="1">
        <v>29.15</v>
      </c>
      <c r="J31" s="25">
        <f t="shared" si="0"/>
        <v>13.333333333333332</v>
      </c>
      <c r="K31" s="24">
        <f t="shared" si="1"/>
        <v>987.13173044361656</v>
      </c>
      <c r="L31" s="1">
        <f t="shared" si="2"/>
        <v>0</v>
      </c>
      <c r="M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1</v>
      </c>
      <c r="W31" s="1">
        <f t="shared" si="11"/>
        <v>0</v>
      </c>
    </row>
    <row r="32" spans="3:23" s="33" customFormat="1">
      <c r="C32" s="32"/>
      <c r="D32" s="32">
        <v>11</v>
      </c>
      <c r="E32" s="37" t="s">
        <v>332</v>
      </c>
      <c r="F32" s="32" t="s">
        <v>12</v>
      </c>
      <c r="G32" s="32"/>
      <c r="H32" s="32">
        <v>45</v>
      </c>
      <c r="I32" s="32">
        <v>29.2</v>
      </c>
      <c r="J32" s="34">
        <f t="shared" si="0"/>
        <v>7.2222222222222223</v>
      </c>
      <c r="K32" s="35">
        <f t="shared" si="1"/>
        <v>988.82492380629867</v>
      </c>
      <c r="L32" s="32">
        <f t="shared" si="2"/>
        <v>1</v>
      </c>
      <c r="M32" s="32">
        <f t="shared" si="3"/>
        <v>0</v>
      </c>
      <c r="N32" s="36">
        <v>1</v>
      </c>
      <c r="O32" s="36"/>
      <c r="P32" s="32">
        <f t="shared" si="4"/>
        <v>0</v>
      </c>
      <c r="Q32" s="32">
        <f t="shared" si="5"/>
        <v>0</v>
      </c>
      <c r="R32" s="32">
        <f t="shared" si="6"/>
        <v>0</v>
      </c>
      <c r="S32" s="32">
        <f t="shared" si="7"/>
        <v>0</v>
      </c>
      <c r="T32" s="32">
        <f t="shared" si="8"/>
        <v>0</v>
      </c>
      <c r="U32" s="32">
        <f t="shared" si="9"/>
        <v>0</v>
      </c>
      <c r="V32" s="32">
        <f t="shared" si="10"/>
        <v>0</v>
      </c>
      <c r="W32" s="32">
        <f t="shared" si="11"/>
        <v>0</v>
      </c>
    </row>
    <row r="33" spans="3:23">
      <c r="C33" s="1">
        <v>9</v>
      </c>
      <c r="D33" s="1">
        <v>9</v>
      </c>
      <c r="E33" t="s">
        <v>333</v>
      </c>
      <c r="F33" s="1" t="s">
        <v>15</v>
      </c>
      <c r="G33" s="1" t="s">
        <v>24</v>
      </c>
      <c r="H33" s="1">
        <v>47</v>
      </c>
      <c r="I33" s="1">
        <v>29.15</v>
      </c>
      <c r="J33" s="25">
        <f t="shared" si="0"/>
        <v>8.3333333333333339</v>
      </c>
      <c r="K33" s="24">
        <f t="shared" si="1"/>
        <v>987.13173044361656</v>
      </c>
      <c r="L33" s="1">
        <f t="shared" si="2"/>
        <v>0</v>
      </c>
      <c r="M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1</v>
      </c>
    </row>
    <row r="34" spans="3:23">
      <c r="D34" s="1">
        <v>2</v>
      </c>
      <c r="E34" t="s">
        <v>334</v>
      </c>
      <c r="F34" s="1" t="s">
        <v>12</v>
      </c>
      <c r="G34" s="1" t="s">
        <v>118</v>
      </c>
      <c r="H34" s="1">
        <v>49</v>
      </c>
      <c r="I34" s="1">
        <v>29.2</v>
      </c>
      <c r="J34" s="25">
        <v>2.2000000000000002</v>
      </c>
      <c r="K34" s="24">
        <v>988.82</v>
      </c>
      <c r="L34" s="1">
        <f t="shared" si="2"/>
        <v>1</v>
      </c>
      <c r="M34" s="1">
        <f t="shared" si="3"/>
        <v>0</v>
      </c>
      <c r="P34" s="1">
        <f t="shared" si="4"/>
        <v>1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</row>
    <row r="35" spans="3:23" s="33" customFormat="1">
      <c r="C35" s="32"/>
      <c r="D35" s="32">
        <v>11</v>
      </c>
      <c r="E35" s="37" t="s">
        <v>335</v>
      </c>
      <c r="F35" s="32" t="s">
        <v>15</v>
      </c>
      <c r="G35" s="32"/>
      <c r="H35" s="32">
        <v>44</v>
      </c>
      <c r="I35" s="32">
        <v>29.3</v>
      </c>
      <c r="J35" s="34">
        <f t="shared" si="0"/>
        <v>6.6666666666666661</v>
      </c>
      <c r="K35" s="35">
        <f t="shared" si="1"/>
        <v>992.21131053166266</v>
      </c>
      <c r="L35" s="36">
        <v>1</v>
      </c>
      <c r="M35" s="32">
        <f t="shared" si="3"/>
        <v>0</v>
      </c>
      <c r="N35" s="36">
        <v>1</v>
      </c>
      <c r="O35" s="36"/>
      <c r="P35" s="32">
        <f t="shared" si="4"/>
        <v>0</v>
      </c>
      <c r="Q35" s="32">
        <f t="shared" si="5"/>
        <v>0</v>
      </c>
      <c r="R35" s="32">
        <f t="shared" si="6"/>
        <v>0</v>
      </c>
      <c r="S35" s="32">
        <f t="shared" si="7"/>
        <v>0</v>
      </c>
      <c r="T35" s="32">
        <f t="shared" si="8"/>
        <v>0</v>
      </c>
      <c r="U35" s="32">
        <f t="shared" si="9"/>
        <v>0</v>
      </c>
      <c r="V35" s="32">
        <f t="shared" si="10"/>
        <v>0</v>
      </c>
      <c r="W35" s="32">
        <f t="shared" si="11"/>
        <v>0</v>
      </c>
    </row>
    <row r="36" spans="3:23">
      <c r="C36" s="1">
        <v>10</v>
      </c>
      <c r="D36" s="1">
        <v>9</v>
      </c>
      <c r="E36" t="s">
        <v>336</v>
      </c>
      <c r="F36" s="1" t="s">
        <v>15</v>
      </c>
      <c r="G36" s="1" t="s">
        <v>24</v>
      </c>
      <c r="H36" s="1">
        <v>47</v>
      </c>
      <c r="I36" s="1">
        <v>29.5</v>
      </c>
      <c r="J36" s="25">
        <f t="shared" si="0"/>
        <v>8.3333333333333339</v>
      </c>
      <c r="K36" s="24">
        <f t="shared" si="1"/>
        <v>998.98408398239076</v>
      </c>
      <c r="L36" s="1">
        <f t="shared" si="2"/>
        <v>0</v>
      </c>
      <c r="M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1</v>
      </c>
    </row>
    <row r="37" spans="3:23">
      <c r="D37" s="1">
        <v>2</v>
      </c>
      <c r="E37" s="4" t="s">
        <v>622</v>
      </c>
      <c r="F37" s="1" t="s">
        <v>15</v>
      </c>
      <c r="G37" s="1" t="s">
        <v>24</v>
      </c>
      <c r="H37" s="1">
        <v>52</v>
      </c>
      <c r="I37" s="1">
        <v>29.5</v>
      </c>
      <c r="J37" s="25">
        <f t="shared" si="0"/>
        <v>11.111111111111111</v>
      </c>
      <c r="K37" s="24">
        <f t="shared" si="1"/>
        <v>998.98408398239076</v>
      </c>
      <c r="L37" s="5">
        <v>1</v>
      </c>
      <c r="M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1</v>
      </c>
    </row>
    <row r="38" spans="3:23" s="33" customFormat="1">
      <c r="C38" s="32"/>
      <c r="D38" s="32">
        <v>11</v>
      </c>
      <c r="E38" s="33" t="s">
        <v>107</v>
      </c>
      <c r="F38" s="32" t="s">
        <v>15</v>
      </c>
      <c r="G38" s="32"/>
      <c r="H38" s="32">
        <v>44</v>
      </c>
      <c r="I38" s="32">
        <v>29.7</v>
      </c>
      <c r="J38" s="34">
        <f t="shared" si="0"/>
        <v>6.6666666666666661</v>
      </c>
      <c r="K38" s="35">
        <f t="shared" si="1"/>
        <v>1005.7568574331189</v>
      </c>
      <c r="L38" s="32">
        <f t="shared" si="2"/>
        <v>0</v>
      </c>
      <c r="M38" s="32">
        <f t="shared" si="3"/>
        <v>0</v>
      </c>
      <c r="N38" s="36">
        <v>1</v>
      </c>
      <c r="O38" s="36"/>
      <c r="P38" s="32">
        <f t="shared" si="4"/>
        <v>0</v>
      </c>
      <c r="Q38" s="32">
        <f t="shared" si="5"/>
        <v>0</v>
      </c>
      <c r="R38" s="32">
        <f t="shared" si="6"/>
        <v>0</v>
      </c>
      <c r="S38" s="32">
        <f t="shared" si="7"/>
        <v>0</v>
      </c>
      <c r="T38" s="32">
        <f t="shared" si="8"/>
        <v>0</v>
      </c>
      <c r="U38" s="32">
        <f t="shared" si="9"/>
        <v>0</v>
      </c>
      <c r="V38" s="32">
        <f t="shared" si="10"/>
        <v>0</v>
      </c>
      <c r="W38" s="32">
        <f t="shared" si="11"/>
        <v>0</v>
      </c>
    </row>
    <row r="39" spans="3:23">
      <c r="C39" s="1">
        <v>11</v>
      </c>
      <c r="D39" s="1">
        <v>9</v>
      </c>
      <c r="E39" s="4" t="s">
        <v>337</v>
      </c>
      <c r="F39" s="1" t="s">
        <v>15</v>
      </c>
      <c r="G39" s="1" t="s">
        <v>56</v>
      </c>
      <c r="H39" s="1">
        <v>53</v>
      </c>
      <c r="I39" s="1">
        <v>29.75</v>
      </c>
      <c r="J39" s="25">
        <f t="shared" si="0"/>
        <v>11.666666666666666</v>
      </c>
      <c r="K39" s="24">
        <f t="shared" si="1"/>
        <v>1007.4500507958008</v>
      </c>
      <c r="L39" s="1">
        <f t="shared" si="2"/>
        <v>0</v>
      </c>
      <c r="M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1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</row>
    <row r="40" spans="3:23">
      <c r="D40" s="1">
        <v>2</v>
      </c>
      <c r="E40" t="s">
        <v>338</v>
      </c>
      <c r="F40" s="1" t="s">
        <v>15</v>
      </c>
      <c r="G40" s="1" t="s">
        <v>278</v>
      </c>
      <c r="H40" s="1">
        <v>56</v>
      </c>
      <c r="I40" s="1">
        <v>29.7</v>
      </c>
      <c r="J40" s="25">
        <f t="shared" si="0"/>
        <v>13.333333333333332</v>
      </c>
      <c r="K40" s="24">
        <f t="shared" si="1"/>
        <v>1005.7568574331189</v>
      </c>
      <c r="L40" s="1">
        <f t="shared" si="2"/>
        <v>0</v>
      </c>
      <c r="M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1</v>
      </c>
      <c r="V40" s="1">
        <f t="shared" si="10"/>
        <v>0</v>
      </c>
      <c r="W40" s="1">
        <f t="shared" si="11"/>
        <v>0</v>
      </c>
    </row>
    <row r="41" spans="3:23" s="33" customFormat="1">
      <c r="C41" s="32"/>
      <c r="D41" s="32">
        <v>11</v>
      </c>
      <c r="E41" s="39" t="s">
        <v>339</v>
      </c>
      <c r="F41" s="32" t="s">
        <v>15</v>
      </c>
      <c r="G41" s="32"/>
      <c r="H41" s="32">
        <v>52</v>
      </c>
      <c r="I41" s="32">
        <v>29.8</v>
      </c>
      <c r="J41" s="34">
        <f t="shared" si="0"/>
        <v>11.111111111111111</v>
      </c>
      <c r="K41" s="35">
        <f t="shared" si="1"/>
        <v>1009.1432441584828</v>
      </c>
      <c r="L41" s="32">
        <f t="shared" si="2"/>
        <v>0</v>
      </c>
      <c r="M41" s="32">
        <f t="shared" si="3"/>
        <v>0</v>
      </c>
      <c r="N41" s="36"/>
      <c r="O41" s="36"/>
      <c r="P41" s="32">
        <f t="shared" si="4"/>
        <v>0</v>
      </c>
      <c r="Q41" s="32">
        <f t="shared" si="5"/>
        <v>0</v>
      </c>
      <c r="R41" s="32">
        <f t="shared" si="6"/>
        <v>0</v>
      </c>
      <c r="S41" s="32">
        <f t="shared" si="7"/>
        <v>0</v>
      </c>
      <c r="T41" s="32">
        <f t="shared" si="8"/>
        <v>0</v>
      </c>
      <c r="U41" s="32">
        <f t="shared" si="9"/>
        <v>0</v>
      </c>
      <c r="V41" s="32">
        <f t="shared" si="10"/>
        <v>0</v>
      </c>
      <c r="W41" s="32">
        <f t="shared" si="11"/>
        <v>0</v>
      </c>
    </row>
    <row r="42" spans="3:23">
      <c r="C42" s="1">
        <v>12</v>
      </c>
      <c r="D42" s="1">
        <v>9</v>
      </c>
      <c r="E42" t="s">
        <v>137</v>
      </c>
      <c r="F42" s="1" t="s">
        <v>15</v>
      </c>
      <c r="G42" s="1" t="s">
        <v>16</v>
      </c>
      <c r="H42" s="1">
        <v>57</v>
      </c>
      <c r="I42" s="1">
        <v>29.8</v>
      </c>
      <c r="J42" s="25">
        <f t="shared" si="0"/>
        <v>13.888888888888889</v>
      </c>
      <c r="K42" s="24">
        <f t="shared" si="1"/>
        <v>1009.1432441584828</v>
      </c>
      <c r="L42" s="1">
        <f t="shared" si="2"/>
        <v>0</v>
      </c>
      <c r="M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1</v>
      </c>
      <c r="V42" s="1">
        <f t="shared" si="10"/>
        <v>0</v>
      </c>
      <c r="W42" s="1">
        <f t="shared" si="11"/>
        <v>0</v>
      </c>
    </row>
    <row r="43" spans="3:23">
      <c r="D43" s="1">
        <v>2</v>
      </c>
      <c r="E43" s="4" t="s">
        <v>342</v>
      </c>
      <c r="F43" s="1" t="s">
        <v>15</v>
      </c>
      <c r="G43" s="1" t="s">
        <v>27</v>
      </c>
      <c r="H43" s="1">
        <v>63</v>
      </c>
      <c r="I43" s="1">
        <v>29.7</v>
      </c>
      <c r="J43" s="25">
        <f t="shared" si="0"/>
        <v>17.222222222222221</v>
      </c>
      <c r="K43" s="24">
        <f t="shared" si="1"/>
        <v>1005.7568574331189</v>
      </c>
      <c r="L43" s="1">
        <f t="shared" si="2"/>
        <v>0</v>
      </c>
      <c r="M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1</v>
      </c>
      <c r="W43" s="1">
        <f t="shared" si="11"/>
        <v>0</v>
      </c>
    </row>
    <row r="44" spans="3:23" s="33" customFormat="1">
      <c r="C44" s="32"/>
      <c r="D44" s="32">
        <v>11</v>
      </c>
      <c r="E44" s="33" t="s">
        <v>340</v>
      </c>
      <c r="F44" s="32" t="s">
        <v>12</v>
      </c>
      <c r="G44" s="32"/>
      <c r="H44" s="32">
        <v>54</v>
      </c>
      <c r="I44" s="32">
        <v>29.7</v>
      </c>
      <c r="J44" s="34">
        <f t="shared" si="0"/>
        <v>12.222222222222221</v>
      </c>
      <c r="K44" s="35">
        <f t="shared" si="1"/>
        <v>1005.7568574331189</v>
      </c>
      <c r="L44" s="32">
        <f t="shared" si="2"/>
        <v>1</v>
      </c>
      <c r="M44" s="32">
        <f t="shared" si="3"/>
        <v>0</v>
      </c>
      <c r="N44" s="36">
        <v>1</v>
      </c>
      <c r="O44" s="36"/>
      <c r="P44" s="32">
        <f t="shared" si="4"/>
        <v>0</v>
      </c>
      <c r="Q44" s="32">
        <f t="shared" si="5"/>
        <v>0</v>
      </c>
      <c r="R44" s="32">
        <f t="shared" si="6"/>
        <v>0</v>
      </c>
      <c r="S44" s="32">
        <f t="shared" si="7"/>
        <v>0</v>
      </c>
      <c r="T44" s="32">
        <f t="shared" si="8"/>
        <v>0</v>
      </c>
      <c r="U44" s="32">
        <f t="shared" si="9"/>
        <v>0</v>
      </c>
      <c r="V44" s="32">
        <f t="shared" si="10"/>
        <v>0</v>
      </c>
      <c r="W44" s="32">
        <f t="shared" si="11"/>
        <v>0</v>
      </c>
    </row>
    <row r="45" spans="3:23">
      <c r="C45" s="1">
        <v>13</v>
      </c>
      <c r="D45" s="1">
        <v>9</v>
      </c>
      <c r="E45" s="10" t="s">
        <v>341</v>
      </c>
      <c r="F45" s="1" t="s">
        <v>12</v>
      </c>
      <c r="G45" s="1" t="s">
        <v>56</v>
      </c>
      <c r="H45" s="1">
        <v>58</v>
      </c>
      <c r="I45" s="1">
        <v>29.7</v>
      </c>
      <c r="J45" s="25">
        <f t="shared" si="0"/>
        <v>14.444444444444445</v>
      </c>
      <c r="K45" s="24">
        <f t="shared" si="1"/>
        <v>1005.7568574331189</v>
      </c>
      <c r="L45" s="1">
        <f t="shared" si="2"/>
        <v>1</v>
      </c>
      <c r="M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1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</row>
    <row r="46" spans="3:23">
      <c r="D46" s="1">
        <v>2</v>
      </c>
      <c r="E46" t="s">
        <v>343</v>
      </c>
      <c r="F46" s="1" t="s">
        <v>12</v>
      </c>
      <c r="G46" s="1" t="s">
        <v>16</v>
      </c>
      <c r="H46" s="1">
        <v>58</v>
      </c>
      <c r="I46" s="1">
        <v>29.65</v>
      </c>
      <c r="J46" s="25">
        <f t="shared" si="0"/>
        <v>14.444444444444445</v>
      </c>
      <c r="K46" s="24">
        <f t="shared" si="1"/>
        <v>1004.0636640704367</v>
      </c>
      <c r="L46" s="1">
        <f t="shared" si="2"/>
        <v>1</v>
      </c>
      <c r="M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1</v>
      </c>
      <c r="V46" s="1">
        <f t="shared" si="10"/>
        <v>0</v>
      </c>
      <c r="W46" s="1">
        <f t="shared" si="11"/>
        <v>0</v>
      </c>
    </row>
    <row r="47" spans="3:23" s="33" customFormat="1">
      <c r="C47" s="32"/>
      <c r="D47" s="32">
        <v>11</v>
      </c>
      <c r="E47" s="33" t="s">
        <v>128</v>
      </c>
      <c r="F47" s="32" t="s">
        <v>15</v>
      </c>
      <c r="G47" s="32"/>
      <c r="H47" s="32">
        <v>54</v>
      </c>
      <c r="I47" s="32">
        <v>29.75</v>
      </c>
      <c r="J47" s="34">
        <f t="shared" si="0"/>
        <v>12.222222222222221</v>
      </c>
      <c r="K47" s="35">
        <f t="shared" si="1"/>
        <v>1007.4500507958008</v>
      </c>
      <c r="L47" s="32">
        <f t="shared" si="2"/>
        <v>0</v>
      </c>
      <c r="M47" s="32">
        <f t="shared" si="3"/>
        <v>0</v>
      </c>
      <c r="N47" s="36">
        <v>1</v>
      </c>
      <c r="O47" s="36"/>
      <c r="P47" s="32">
        <f t="shared" si="4"/>
        <v>0</v>
      </c>
      <c r="Q47" s="32">
        <f t="shared" si="5"/>
        <v>0</v>
      </c>
      <c r="R47" s="32">
        <f t="shared" si="6"/>
        <v>0</v>
      </c>
      <c r="S47" s="32">
        <f t="shared" si="7"/>
        <v>0</v>
      </c>
      <c r="T47" s="32">
        <f t="shared" si="8"/>
        <v>0</v>
      </c>
      <c r="U47" s="32">
        <f t="shared" si="9"/>
        <v>0</v>
      </c>
      <c r="V47" s="32">
        <f t="shared" si="10"/>
        <v>0</v>
      </c>
      <c r="W47" s="32">
        <f t="shared" si="11"/>
        <v>0</v>
      </c>
    </row>
    <row r="48" spans="3:23">
      <c r="C48" s="1">
        <v>14</v>
      </c>
      <c r="D48" s="1">
        <v>9</v>
      </c>
      <c r="E48" t="s">
        <v>337</v>
      </c>
      <c r="F48" s="1" t="s">
        <v>15</v>
      </c>
      <c r="G48" s="1" t="s">
        <v>27</v>
      </c>
      <c r="H48" s="1">
        <v>54</v>
      </c>
      <c r="I48" s="1">
        <v>29.85</v>
      </c>
      <c r="J48" s="25">
        <f t="shared" si="0"/>
        <v>12.222222222222221</v>
      </c>
      <c r="K48" s="24">
        <f t="shared" si="1"/>
        <v>1010.836437521165</v>
      </c>
      <c r="L48" s="1">
        <f t="shared" si="2"/>
        <v>0</v>
      </c>
      <c r="M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1</v>
      </c>
      <c r="W48" s="1">
        <f t="shared" si="11"/>
        <v>0</v>
      </c>
    </row>
    <row r="49" spans="3:23">
      <c r="D49" s="1">
        <v>2</v>
      </c>
      <c r="E49" t="s">
        <v>344</v>
      </c>
      <c r="F49" s="1" t="s">
        <v>15</v>
      </c>
      <c r="G49" s="1" t="s">
        <v>72</v>
      </c>
      <c r="H49" s="1">
        <v>61</v>
      </c>
      <c r="I49" s="1">
        <v>29.85</v>
      </c>
      <c r="J49" s="25">
        <f t="shared" si="0"/>
        <v>16.111111111111111</v>
      </c>
      <c r="K49" s="24">
        <f t="shared" si="1"/>
        <v>1010.836437521165</v>
      </c>
      <c r="L49" s="1">
        <f t="shared" si="2"/>
        <v>0</v>
      </c>
      <c r="M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1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</row>
    <row r="50" spans="3:23" s="33" customFormat="1">
      <c r="C50" s="32"/>
      <c r="D50" s="32">
        <v>11</v>
      </c>
      <c r="E50" s="33" t="s">
        <v>345</v>
      </c>
      <c r="F50" s="32" t="s">
        <v>15</v>
      </c>
      <c r="G50" s="32"/>
      <c r="H50" s="32">
        <v>49</v>
      </c>
      <c r="I50" s="32">
        <v>29.9</v>
      </c>
      <c r="J50" s="34">
        <f t="shared" si="0"/>
        <v>9.4444444444444446</v>
      </c>
      <c r="K50" s="35">
        <f t="shared" si="1"/>
        <v>1012.5296308838468</v>
      </c>
      <c r="L50" s="32">
        <f t="shared" si="2"/>
        <v>0</v>
      </c>
      <c r="M50" s="32">
        <f t="shared" si="3"/>
        <v>0</v>
      </c>
      <c r="N50" s="36"/>
      <c r="O50" s="36"/>
      <c r="P50" s="32">
        <f t="shared" si="4"/>
        <v>0</v>
      </c>
      <c r="Q50" s="32">
        <f t="shared" si="5"/>
        <v>0</v>
      </c>
      <c r="R50" s="32">
        <f t="shared" si="6"/>
        <v>0</v>
      </c>
      <c r="S50" s="32">
        <f t="shared" si="7"/>
        <v>0</v>
      </c>
      <c r="T50" s="32">
        <f t="shared" si="8"/>
        <v>0</v>
      </c>
      <c r="U50" s="32">
        <f t="shared" si="9"/>
        <v>0</v>
      </c>
      <c r="V50" s="32">
        <f t="shared" si="10"/>
        <v>0</v>
      </c>
      <c r="W50" s="32">
        <f t="shared" si="11"/>
        <v>0</v>
      </c>
    </row>
    <row r="51" spans="3:23">
      <c r="C51" s="1">
        <v>15</v>
      </c>
      <c r="D51" s="1">
        <v>9</v>
      </c>
      <c r="E51" t="s">
        <v>39</v>
      </c>
      <c r="F51" s="1" t="s">
        <v>15</v>
      </c>
      <c r="G51" s="1" t="s">
        <v>72</v>
      </c>
      <c r="H51" s="1">
        <v>54</v>
      </c>
      <c r="I51" s="1">
        <v>29.85</v>
      </c>
      <c r="J51" s="25">
        <f t="shared" si="0"/>
        <v>12.222222222222221</v>
      </c>
      <c r="K51" s="24">
        <f t="shared" si="1"/>
        <v>1010.836437521165</v>
      </c>
      <c r="L51" s="1">
        <f t="shared" si="2"/>
        <v>0</v>
      </c>
      <c r="M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1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</row>
    <row r="52" spans="3:23">
      <c r="D52" s="1">
        <v>2</v>
      </c>
      <c r="E52" t="s">
        <v>346</v>
      </c>
      <c r="F52" s="1" t="s">
        <v>15</v>
      </c>
      <c r="G52" s="1" t="s">
        <v>72</v>
      </c>
      <c r="H52" s="1">
        <v>57</v>
      </c>
      <c r="I52" s="1">
        <v>29.9</v>
      </c>
      <c r="J52" s="25">
        <f t="shared" si="0"/>
        <v>13.888888888888889</v>
      </c>
      <c r="K52" s="24">
        <f t="shared" si="1"/>
        <v>1012.5296308838468</v>
      </c>
      <c r="L52" s="1">
        <f t="shared" si="2"/>
        <v>0</v>
      </c>
      <c r="M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1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</row>
    <row r="53" spans="3:23" s="33" customFormat="1">
      <c r="C53" s="32"/>
      <c r="D53" s="32">
        <v>11</v>
      </c>
      <c r="E53" s="33" t="s">
        <v>107</v>
      </c>
      <c r="F53" s="32" t="s">
        <v>15</v>
      </c>
      <c r="G53" s="32"/>
      <c r="H53" s="32">
        <v>46</v>
      </c>
      <c r="I53" s="32">
        <v>29.9</v>
      </c>
      <c r="J53" s="34">
        <f t="shared" si="0"/>
        <v>7.7777777777777777</v>
      </c>
      <c r="K53" s="35">
        <f t="shared" si="1"/>
        <v>1012.5296308838468</v>
      </c>
      <c r="L53" s="32">
        <f t="shared" si="2"/>
        <v>0</v>
      </c>
      <c r="M53" s="32">
        <f t="shared" si="3"/>
        <v>0</v>
      </c>
      <c r="N53" s="36"/>
      <c r="O53" s="36"/>
      <c r="P53" s="32">
        <f t="shared" si="4"/>
        <v>0</v>
      </c>
      <c r="Q53" s="32">
        <f t="shared" si="5"/>
        <v>0</v>
      </c>
      <c r="R53" s="32">
        <f t="shared" si="6"/>
        <v>0</v>
      </c>
      <c r="S53" s="32">
        <f t="shared" si="7"/>
        <v>0</v>
      </c>
      <c r="T53" s="32">
        <f t="shared" si="8"/>
        <v>0</v>
      </c>
      <c r="U53" s="32">
        <f t="shared" si="9"/>
        <v>0</v>
      </c>
      <c r="V53" s="32">
        <f t="shared" si="10"/>
        <v>0</v>
      </c>
      <c r="W53" s="32">
        <f t="shared" si="11"/>
        <v>0</v>
      </c>
    </row>
    <row r="54" spans="3:23">
      <c r="C54" s="1">
        <v>16</v>
      </c>
      <c r="D54" s="1">
        <v>9</v>
      </c>
      <c r="E54" t="s">
        <v>347</v>
      </c>
      <c r="F54" s="1" t="s">
        <v>15</v>
      </c>
      <c r="G54" s="1" t="s">
        <v>86</v>
      </c>
      <c r="H54" s="1">
        <v>49</v>
      </c>
      <c r="I54" s="1">
        <v>29.9</v>
      </c>
      <c r="J54" s="25">
        <f t="shared" si="0"/>
        <v>9.4444444444444446</v>
      </c>
      <c r="K54" s="24">
        <f t="shared" si="1"/>
        <v>1012.5296308838468</v>
      </c>
      <c r="L54" s="1">
        <f t="shared" si="2"/>
        <v>0</v>
      </c>
      <c r="M54" s="1">
        <f t="shared" si="3"/>
        <v>0</v>
      </c>
      <c r="P54" s="1">
        <f t="shared" si="4"/>
        <v>0</v>
      </c>
      <c r="Q54" s="1">
        <f t="shared" si="5"/>
        <v>1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0</v>
      </c>
    </row>
    <row r="55" spans="3:23">
      <c r="D55" s="1">
        <v>2</v>
      </c>
      <c r="E55" t="s">
        <v>348</v>
      </c>
      <c r="F55" s="1" t="s">
        <v>15</v>
      </c>
      <c r="G55" s="1" t="s">
        <v>349</v>
      </c>
      <c r="H55" s="1">
        <v>55</v>
      </c>
      <c r="I55" s="1">
        <v>29.85</v>
      </c>
      <c r="J55" s="25">
        <f t="shared" si="0"/>
        <v>12.777777777777777</v>
      </c>
      <c r="K55" s="24">
        <f t="shared" si="1"/>
        <v>1010.836437521165</v>
      </c>
      <c r="L55" s="1">
        <f t="shared" si="2"/>
        <v>0</v>
      </c>
      <c r="M55" s="1">
        <f t="shared" si="3"/>
        <v>0</v>
      </c>
      <c r="P55" s="1">
        <f t="shared" si="4"/>
        <v>0</v>
      </c>
      <c r="Q55" s="1">
        <f t="shared" si="5"/>
        <v>1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</row>
    <row r="56" spans="3:23" s="33" customFormat="1">
      <c r="C56" s="32"/>
      <c r="D56" s="32">
        <v>11</v>
      </c>
      <c r="E56" s="33" t="s">
        <v>107</v>
      </c>
      <c r="F56" s="32" t="s">
        <v>15</v>
      </c>
      <c r="G56" s="32"/>
      <c r="H56" s="32">
        <v>47</v>
      </c>
      <c r="I56" s="32">
        <v>29.8</v>
      </c>
      <c r="J56" s="34">
        <f t="shared" si="0"/>
        <v>8.3333333333333339</v>
      </c>
      <c r="K56" s="35">
        <f t="shared" si="1"/>
        <v>1009.1432441584828</v>
      </c>
      <c r="L56" s="32">
        <f t="shared" si="2"/>
        <v>0</v>
      </c>
      <c r="M56" s="32">
        <f t="shared" si="3"/>
        <v>0</v>
      </c>
      <c r="N56" s="36"/>
      <c r="O56" s="36"/>
      <c r="P56" s="32">
        <f t="shared" si="4"/>
        <v>0</v>
      </c>
      <c r="Q56" s="32">
        <f t="shared" si="5"/>
        <v>0</v>
      </c>
      <c r="R56" s="32">
        <f t="shared" si="6"/>
        <v>0</v>
      </c>
      <c r="S56" s="32">
        <f t="shared" si="7"/>
        <v>0</v>
      </c>
      <c r="T56" s="32">
        <f t="shared" si="8"/>
        <v>0</v>
      </c>
      <c r="U56" s="32">
        <f t="shared" si="9"/>
        <v>0</v>
      </c>
      <c r="V56" s="32">
        <f t="shared" si="10"/>
        <v>0</v>
      </c>
      <c r="W56" s="32">
        <f t="shared" si="11"/>
        <v>0</v>
      </c>
    </row>
    <row r="57" spans="3:23">
      <c r="C57" s="1">
        <v>17</v>
      </c>
      <c r="D57" s="1">
        <v>9</v>
      </c>
      <c r="E57" t="s">
        <v>350</v>
      </c>
      <c r="F57" s="1" t="s">
        <v>15</v>
      </c>
      <c r="G57" s="1" t="s">
        <v>27</v>
      </c>
      <c r="H57" s="1">
        <v>54</v>
      </c>
      <c r="I57" s="1">
        <v>29.8</v>
      </c>
      <c r="J57" s="25">
        <f t="shared" si="0"/>
        <v>12.222222222222221</v>
      </c>
      <c r="K57" s="24">
        <f t="shared" si="1"/>
        <v>1009.1432441584828</v>
      </c>
      <c r="L57" s="1">
        <f t="shared" si="2"/>
        <v>0</v>
      </c>
      <c r="M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1</v>
      </c>
      <c r="W57" s="1">
        <f t="shared" si="11"/>
        <v>0</v>
      </c>
    </row>
    <row r="58" spans="3:23">
      <c r="D58" s="1">
        <v>2</v>
      </c>
      <c r="E58" t="s">
        <v>351</v>
      </c>
      <c r="F58" s="1" t="s">
        <v>15</v>
      </c>
      <c r="G58" s="1" t="s">
        <v>72</v>
      </c>
      <c r="H58" s="1">
        <v>64</v>
      </c>
      <c r="I58" s="1">
        <v>29.75</v>
      </c>
      <c r="J58" s="25">
        <f t="shared" si="0"/>
        <v>17.777777777777779</v>
      </c>
      <c r="K58" s="24">
        <f t="shared" si="1"/>
        <v>1007.4500507958008</v>
      </c>
      <c r="L58" s="1">
        <f t="shared" si="2"/>
        <v>0</v>
      </c>
      <c r="M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1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</row>
    <row r="59" spans="3:23" s="33" customFormat="1">
      <c r="C59" s="32"/>
      <c r="D59" s="32">
        <v>11</v>
      </c>
      <c r="E59" s="33" t="s">
        <v>80</v>
      </c>
      <c r="F59" s="32" t="s">
        <v>15</v>
      </c>
      <c r="G59" s="32"/>
      <c r="H59" s="32">
        <v>49</v>
      </c>
      <c r="I59" s="32">
        <v>29.8</v>
      </c>
      <c r="J59" s="34">
        <f t="shared" si="0"/>
        <v>9.4444444444444446</v>
      </c>
      <c r="K59" s="35">
        <f t="shared" si="1"/>
        <v>1009.1432441584828</v>
      </c>
      <c r="L59" s="32">
        <f t="shared" si="2"/>
        <v>0</v>
      </c>
      <c r="M59" s="32">
        <f t="shared" si="3"/>
        <v>0</v>
      </c>
      <c r="N59" s="36"/>
      <c r="O59" s="36"/>
      <c r="P59" s="32">
        <f t="shared" si="4"/>
        <v>0</v>
      </c>
      <c r="Q59" s="32">
        <f t="shared" si="5"/>
        <v>0</v>
      </c>
      <c r="R59" s="32">
        <f t="shared" si="6"/>
        <v>0</v>
      </c>
      <c r="S59" s="32">
        <f t="shared" si="7"/>
        <v>0</v>
      </c>
      <c r="T59" s="32">
        <f t="shared" si="8"/>
        <v>0</v>
      </c>
      <c r="U59" s="32">
        <f t="shared" si="9"/>
        <v>0</v>
      </c>
      <c r="V59" s="32">
        <f t="shared" si="10"/>
        <v>0</v>
      </c>
      <c r="W59" s="32">
        <f t="shared" si="11"/>
        <v>0</v>
      </c>
    </row>
    <row r="60" spans="3:23">
      <c r="C60" s="1">
        <v>18</v>
      </c>
      <c r="D60" s="1">
        <v>9</v>
      </c>
      <c r="E60" t="s">
        <v>266</v>
      </c>
      <c r="F60" s="1" t="s">
        <v>15</v>
      </c>
      <c r="G60" s="1" t="s">
        <v>163</v>
      </c>
      <c r="H60" s="1">
        <v>59</v>
      </c>
      <c r="I60" s="1">
        <v>29.7</v>
      </c>
      <c r="J60" s="25">
        <f t="shared" ref="J60:J61" si="14">(H60-32)/1.8</f>
        <v>15</v>
      </c>
      <c r="K60" s="24">
        <f t="shared" ref="K60:K61" si="15">I60/0.02953</f>
        <v>1005.7568574331189</v>
      </c>
      <c r="L60" s="1">
        <f t="shared" si="2"/>
        <v>0</v>
      </c>
      <c r="M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1</v>
      </c>
      <c r="U60" s="1">
        <f t="shared" si="9"/>
        <v>0</v>
      </c>
      <c r="V60" s="1">
        <f t="shared" si="10"/>
        <v>0</v>
      </c>
      <c r="W60" s="1">
        <f t="shared" si="11"/>
        <v>0</v>
      </c>
    </row>
    <row r="61" spans="3:23">
      <c r="D61" s="1">
        <v>2</v>
      </c>
      <c r="E61" t="s">
        <v>352</v>
      </c>
      <c r="F61" s="1" t="s">
        <v>15</v>
      </c>
      <c r="G61" s="1" t="s">
        <v>72</v>
      </c>
      <c r="H61" s="1">
        <v>63</v>
      </c>
      <c r="I61" s="1">
        <v>29.65</v>
      </c>
      <c r="J61" s="25">
        <f t="shared" si="14"/>
        <v>17.222222222222221</v>
      </c>
      <c r="K61" s="24">
        <f t="shared" si="15"/>
        <v>1004.0636640704367</v>
      </c>
      <c r="L61" s="1">
        <f t="shared" si="2"/>
        <v>0</v>
      </c>
      <c r="M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1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</row>
    <row r="62" spans="3:23" s="33" customFormat="1">
      <c r="C62" s="32"/>
      <c r="D62" s="32">
        <v>11</v>
      </c>
      <c r="E62" s="33" t="s">
        <v>353</v>
      </c>
      <c r="F62" s="32" t="s">
        <v>15</v>
      </c>
      <c r="G62" s="32"/>
      <c r="H62" s="32">
        <v>56</v>
      </c>
      <c r="I62" s="32">
        <v>29.7</v>
      </c>
      <c r="J62" s="34">
        <f t="shared" si="0"/>
        <v>13.333333333333332</v>
      </c>
      <c r="K62" s="35">
        <f t="shared" si="1"/>
        <v>1005.7568574331189</v>
      </c>
      <c r="L62" s="32">
        <f t="shared" si="2"/>
        <v>0</v>
      </c>
      <c r="M62" s="32">
        <f t="shared" si="3"/>
        <v>0</v>
      </c>
      <c r="N62" s="36"/>
      <c r="O62" s="36"/>
      <c r="P62" s="32">
        <f t="shared" si="4"/>
        <v>0</v>
      </c>
      <c r="Q62" s="32">
        <f t="shared" si="5"/>
        <v>0</v>
      </c>
      <c r="R62" s="32">
        <f t="shared" si="6"/>
        <v>0</v>
      </c>
      <c r="S62" s="32">
        <f t="shared" si="7"/>
        <v>0</v>
      </c>
      <c r="T62" s="32">
        <f t="shared" si="8"/>
        <v>0</v>
      </c>
      <c r="U62" s="32">
        <f t="shared" si="9"/>
        <v>0</v>
      </c>
      <c r="V62" s="32">
        <f t="shared" si="10"/>
        <v>0</v>
      </c>
      <c r="W62" s="32">
        <f t="shared" si="11"/>
        <v>0</v>
      </c>
    </row>
    <row r="63" spans="3:23">
      <c r="C63" s="1">
        <v>19</v>
      </c>
      <c r="D63" s="1">
        <v>9</v>
      </c>
      <c r="E63" t="s">
        <v>354</v>
      </c>
      <c r="F63" s="1" t="s">
        <v>12</v>
      </c>
      <c r="G63" s="1" t="s">
        <v>163</v>
      </c>
      <c r="H63" s="1">
        <v>57</v>
      </c>
      <c r="I63" s="1">
        <v>29.7</v>
      </c>
      <c r="J63" s="25">
        <f t="shared" si="0"/>
        <v>13.888888888888889</v>
      </c>
      <c r="K63" s="24">
        <f t="shared" si="1"/>
        <v>1005.7568574331189</v>
      </c>
      <c r="L63" s="1">
        <f t="shared" si="2"/>
        <v>1</v>
      </c>
      <c r="M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1</v>
      </c>
      <c r="U63" s="1">
        <f t="shared" si="9"/>
        <v>0</v>
      </c>
      <c r="V63" s="1">
        <f t="shared" si="10"/>
        <v>0</v>
      </c>
      <c r="W63" s="1">
        <f t="shared" si="11"/>
        <v>0</v>
      </c>
    </row>
    <row r="64" spans="3:23">
      <c r="D64" s="1">
        <v>2</v>
      </c>
      <c r="E64" t="s">
        <v>355</v>
      </c>
      <c r="F64" s="1" t="s">
        <v>15</v>
      </c>
      <c r="G64" s="1" t="s">
        <v>16</v>
      </c>
      <c r="H64" s="1">
        <v>60</v>
      </c>
      <c r="I64" s="1">
        <v>29.75</v>
      </c>
      <c r="J64" s="25">
        <f t="shared" si="0"/>
        <v>15.555555555555555</v>
      </c>
      <c r="K64" s="24">
        <f t="shared" si="1"/>
        <v>1007.4500507958008</v>
      </c>
      <c r="L64" s="1">
        <f t="shared" si="2"/>
        <v>0</v>
      </c>
      <c r="M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1</v>
      </c>
      <c r="V64" s="1">
        <f t="shared" si="10"/>
        <v>0</v>
      </c>
      <c r="W64" s="1">
        <f t="shared" si="11"/>
        <v>0</v>
      </c>
    </row>
    <row r="65" spans="3:23" s="33" customFormat="1">
      <c r="C65" s="32"/>
      <c r="D65" s="32">
        <v>11</v>
      </c>
      <c r="E65" s="33" t="s">
        <v>71</v>
      </c>
      <c r="F65" s="32" t="s">
        <v>15</v>
      </c>
      <c r="G65" s="32"/>
      <c r="H65" s="32">
        <v>53</v>
      </c>
      <c r="I65" s="32">
        <v>29.85</v>
      </c>
      <c r="J65" s="34">
        <f t="shared" si="0"/>
        <v>11.666666666666666</v>
      </c>
      <c r="K65" s="35">
        <f t="shared" si="1"/>
        <v>1010.836437521165</v>
      </c>
      <c r="L65" s="32">
        <f t="shared" si="2"/>
        <v>0</v>
      </c>
      <c r="M65" s="32">
        <f t="shared" si="3"/>
        <v>0</v>
      </c>
      <c r="N65" s="36">
        <v>1</v>
      </c>
      <c r="O65" s="36"/>
      <c r="P65" s="32">
        <f t="shared" si="4"/>
        <v>0</v>
      </c>
      <c r="Q65" s="32">
        <f t="shared" si="5"/>
        <v>0</v>
      </c>
      <c r="R65" s="32">
        <f t="shared" si="6"/>
        <v>0</v>
      </c>
      <c r="S65" s="32">
        <f t="shared" si="7"/>
        <v>0</v>
      </c>
      <c r="T65" s="32">
        <f t="shared" si="8"/>
        <v>0</v>
      </c>
      <c r="U65" s="32">
        <f t="shared" si="9"/>
        <v>0</v>
      </c>
      <c r="V65" s="32">
        <f t="shared" si="10"/>
        <v>0</v>
      </c>
      <c r="W65" s="32">
        <f t="shared" si="11"/>
        <v>0</v>
      </c>
    </row>
    <row r="66" spans="3:23">
      <c r="C66" s="1">
        <v>20</v>
      </c>
      <c r="D66" s="1">
        <v>9</v>
      </c>
      <c r="E66" t="s">
        <v>266</v>
      </c>
      <c r="F66" s="1" t="s">
        <v>15</v>
      </c>
      <c r="G66" s="1" t="s">
        <v>27</v>
      </c>
      <c r="H66" s="1">
        <v>61</v>
      </c>
      <c r="I66" s="1">
        <v>29.9</v>
      </c>
      <c r="J66" s="25">
        <f t="shared" si="0"/>
        <v>16.111111111111111</v>
      </c>
      <c r="K66" s="24">
        <f t="shared" si="1"/>
        <v>1012.5296308838468</v>
      </c>
      <c r="L66" s="1">
        <f t="shared" si="2"/>
        <v>0</v>
      </c>
      <c r="M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1</v>
      </c>
      <c r="W66" s="1">
        <f t="shared" si="11"/>
        <v>0</v>
      </c>
    </row>
    <row r="67" spans="3:23">
      <c r="D67" s="1">
        <v>2</v>
      </c>
      <c r="E67" t="s">
        <v>352</v>
      </c>
      <c r="F67" s="1" t="s">
        <v>15</v>
      </c>
      <c r="G67" s="1" t="s">
        <v>72</v>
      </c>
      <c r="H67" s="1">
        <v>64</v>
      </c>
      <c r="I67" s="1">
        <v>29.85</v>
      </c>
      <c r="J67" s="25">
        <f t="shared" si="0"/>
        <v>17.777777777777779</v>
      </c>
      <c r="K67" s="24">
        <f t="shared" si="1"/>
        <v>1010.836437521165</v>
      </c>
      <c r="L67" s="1">
        <f t="shared" si="2"/>
        <v>0</v>
      </c>
      <c r="M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1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s="1">
        <f t="shared" si="10"/>
        <v>0</v>
      </c>
      <c r="W67" s="1">
        <f t="shared" si="11"/>
        <v>0</v>
      </c>
    </row>
    <row r="68" spans="3:23" s="33" customFormat="1">
      <c r="C68" s="32"/>
      <c r="D68" s="32">
        <v>11</v>
      </c>
      <c r="E68" s="33" t="s">
        <v>128</v>
      </c>
      <c r="F68" s="32" t="s">
        <v>15</v>
      </c>
      <c r="G68" s="32" t="s">
        <v>16</v>
      </c>
      <c r="H68" s="32">
        <v>50</v>
      </c>
      <c r="I68" s="32">
        <v>29.9</v>
      </c>
      <c r="J68" s="34">
        <f t="shared" si="0"/>
        <v>10</v>
      </c>
      <c r="K68" s="35">
        <f t="shared" si="1"/>
        <v>1012.5296308838468</v>
      </c>
      <c r="L68" s="32">
        <f t="shared" si="2"/>
        <v>0</v>
      </c>
      <c r="M68" s="32">
        <f t="shared" si="3"/>
        <v>0</v>
      </c>
      <c r="N68" s="36"/>
      <c r="O68" s="36"/>
      <c r="P68" s="32">
        <f t="shared" si="4"/>
        <v>0</v>
      </c>
      <c r="Q68" s="32">
        <f t="shared" si="5"/>
        <v>0</v>
      </c>
      <c r="R68" s="32">
        <f t="shared" si="6"/>
        <v>0</v>
      </c>
      <c r="S68" s="32">
        <f t="shared" si="7"/>
        <v>0</v>
      </c>
      <c r="T68" s="32">
        <f t="shared" si="8"/>
        <v>0</v>
      </c>
      <c r="U68" s="32">
        <f t="shared" si="9"/>
        <v>1</v>
      </c>
      <c r="V68" s="32">
        <f t="shared" si="10"/>
        <v>0</v>
      </c>
      <c r="W68" s="32">
        <f t="shared" si="11"/>
        <v>0</v>
      </c>
    </row>
    <row r="69" spans="3:23">
      <c r="C69" s="1">
        <v>21</v>
      </c>
      <c r="D69" s="1">
        <v>9</v>
      </c>
      <c r="E69" t="s">
        <v>266</v>
      </c>
      <c r="F69" s="1" t="s">
        <v>15</v>
      </c>
      <c r="G69" s="1" t="s">
        <v>24</v>
      </c>
      <c r="H69" s="1">
        <v>62</v>
      </c>
      <c r="I69" s="1">
        <v>29.9</v>
      </c>
      <c r="J69" s="25">
        <f t="shared" si="0"/>
        <v>16.666666666666668</v>
      </c>
      <c r="K69" s="24">
        <f t="shared" si="1"/>
        <v>1012.5296308838468</v>
      </c>
      <c r="L69" s="1">
        <f t="shared" si="2"/>
        <v>0</v>
      </c>
      <c r="M69" s="1">
        <f t="shared" si="3"/>
        <v>0</v>
      </c>
      <c r="P69" s="1">
        <f t="shared" si="4"/>
        <v>0</v>
      </c>
      <c r="Q69" s="1">
        <f t="shared" si="5"/>
        <v>0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1</v>
      </c>
    </row>
    <row r="70" spans="3:23">
      <c r="D70" s="1">
        <v>2</v>
      </c>
      <c r="E70" t="s">
        <v>356</v>
      </c>
      <c r="F70" s="1" t="s">
        <v>15</v>
      </c>
      <c r="G70" s="1" t="s">
        <v>72</v>
      </c>
      <c r="H70" s="1">
        <v>65</v>
      </c>
      <c r="I70" s="1">
        <v>29.9</v>
      </c>
      <c r="J70" s="25">
        <f t="shared" si="0"/>
        <v>18.333333333333332</v>
      </c>
      <c r="K70" s="24">
        <f t="shared" si="1"/>
        <v>1012.5296308838468</v>
      </c>
      <c r="L70" s="1">
        <f t="shared" si="2"/>
        <v>0</v>
      </c>
      <c r="M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1</v>
      </c>
      <c r="S70" s="1">
        <f t="shared" si="7"/>
        <v>0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0</v>
      </c>
    </row>
    <row r="71" spans="3:23" s="33" customFormat="1">
      <c r="C71" s="32"/>
      <c r="D71" s="32">
        <v>11</v>
      </c>
      <c r="E71" s="33" t="s">
        <v>234</v>
      </c>
      <c r="F71" s="32" t="s">
        <v>15</v>
      </c>
      <c r="G71" s="32"/>
      <c r="H71" s="32">
        <v>48</v>
      </c>
      <c r="I71" s="32">
        <v>29.9</v>
      </c>
      <c r="J71" s="34">
        <f t="shared" si="0"/>
        <v>8.8888888888888893</v>
      </c>
      <c r="K71" s="35">
        <f t="shared" si="1"/>
        <v>1012.5296308838468</v>
      </c>
      <c r="L71" s="32">
        <f t="shared" si="2"/>
        <v>0</v>
      </c>
      <c r="M71" s="32">
        <f t="shared" si="3"/>
        <v>0</v>
      </c>
      <c r="N71" s="36"/>
      <c r="O71" s="36"/>
      <c r="P71" s="32">
        <f t="shared" si="4"/>
        <v>0</v>
      </c>
      <c r="Q71" s="32">
        <f t="shared" si="5"/>
        <v>0</v>
      </c>
      <c r="R71" s="32">
        <f t="shared" si="6"/>
        <v>0</v>
      </c>
      <c r="S71" s="32">
        <f t="shared" si="7"/>
        <v>0</v>
      </c>
      <c r="T71" s="32">
        <f t="shared" si="8"/>
        <v>0</v>
      </c>
      <c r="U71" s="32">
        <f t="shared" si="9"/>
        <v>0</v>
      </c>
      <c r="V71" s="32">
        <f t="shared" si="10"/>
        <v>0</v>
      </c>
      <c r="W71" s="32">
        <f t="shared" si="11"/>
        <v>0</v>
      </c>
    </row>
    <row r="72" spans="3:23">
      <c r="C72" s="1">
        <v>22</v>
      </c>
      <c r="D72" s="1">
        <v>9</v>
      </c>
      <c r="E72" t="s">
        <v>137</v>
      </c>
      <c r="F72" s="1" t="s">
        <v>15</v>
      </c>
      <c r="G72" s="1" t="s">
        <v>56</v>
      </c>
      <c r="H72" s="1">
        <v>60</v>
      </c>
      <c r="I72" s="1">
        <v>29.85</v>
      </c>
      <c r="J72" s="25">
        <f t="shared" si="0"/>
        <v>15.555555555555555</v>
      </c>
      <c r="K72" s="24">
        <f t="shared" si="1"/>
        <v>1010.836437521165</v>
      </c>
      <c r="L72" s="1">
        <f t="shared" si="2"/>
        <v>0</v>
      </c>
      <c r="M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1</v>
      </c>
      <c r="T72" s="1">
        <f t="shared" si="8"/>
        <v>0</v>
      </c>
      <c r="U72" s="1">
        <f t="shared" si="9"/>
        <v>0</v>
      </c>
      <c r="V72" s="1">
        <f t="shared" si="10"/>
        <v>0</v>
      </c>
      <c r="W72" s="1">
        <f t="shared" si="11"/>
        <v>0</v>
      </c>
    </row>
    <row r="73" spans="3:23">
      <c r="D73" s="1">
        <v>2</v>
      </c>
      <c r="E73" t="s">
        <v>357</v>
      </c>
      <c r="F73" s="1" t="s">
        <v>15</v>
      </c>
      <c r="G73" s="1" t="s">
        <v>72</v>
      </c>
      <c r="H73" s="1">
        <v>64</v>
      </c>
      <c r="I73" s="1">
        <v>29.8</v>
      </c>
      <c r="J73" s="25">
        <f t="shared" si="0"/>
        <v>17.777777777777779</v>
      </c>
      <c r="K73" s="24">
        <f t="shared" si="1"/>
        <v>1009.1432441584828</v>
      </c>
      <c r="L73" s="1">
        <f t="shared" si="2"/>
        <v>0</v>
      </c>
      <c r="M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1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0</v>
      </c>
      <c r="W73" s="1">
        <f t="shared" si="11"/>
        <v>0</v>
      </c>
    </row>
    <row r="74" spans="3:23" s="33" customFormat="1">
      <c r="C74" s="32"/>
      <c r="D74" s="32">
        <v>11</v>
      </c>
      <c r="E74" s="33" t="s">
        <v>267</v>
      </c>
      <c r="F74" s="32" t="s">
        <v>15</v>
      </c>
      <c r="G74" s="32" t="s">
        <v>16</v>
      </c>
      <c r="H74" s="32">
        <v>55</v>
      </c>
      <c r="I74" s="32">
        <v>29.8</v>
      </c>
      <c r="J74" s="34">
        <f t="shared" ref="J74:J98" si="16">(H74-32)/1.8</f>
        <v>12.777777777777777</v>
      </c>
      <c r="K74" s="35">
        <f t="shared" ref="K74:K98" si="17">I74/0.02953</f>
        <v>1009.1432441584828</v>
      </c>
      <c r="L74" s="32">
        <f t="shared" ref="L74:L98" si="18">IF(F74 ="rain", 1,0)</f>
        <v>0</v>
      </c>
      <c r="M74" s="32">
        <f t="shared" ref="M74:M98" si="19">IF(F74 ="snow", 1,0)</f>
        <v>0</v>
      </c>
      <c r="N74" s="36"/>
      <c r="O74" s="36"/>
      <c r="P74" s="32">
        <f t="shared" ref="P74:P98" si="20">IF($G74 ="N", 1,0)</f>
        <v>0</v>
      </c>
      <c r="Q74" s="32">
        <f t="shared" ref="Q74:Q98" si="21">IF($G74 ="NE", 1,0)</f>
        <v>0</v>
      </c>
      <c r="R74" s="32">
        <f t="shared" ref="R74:R98" si="22">IF($G74 ="E", 1,0)</f>
        <v>0</v>
      </c>
      <c r="S74" s="32">
        <f t="shared" ref="S74:S98" si="23">IF($G74 ="SE", 1,0)</f>
        <v>0</v>
      </c>
      <c r="T74" s="32">
        <f t="shared" ref="T74:T98" si="24">IF($G74 ="S", 1,0)</f>
        <v>0</v>
      </c>
      <c r="U74" s="32">
        <f t="shared" ref="U74:U98" si="25">IF($G74 ="SW", 1,0)</f>
        <v>1</v>
      </c>
      <c r="V74" s="32">
        <f t="shared" ref="V74:V98" si="26">IF($G74 ="W", 1,0)</f>
        <v>0</v>
      </c>
      <c r="W74" s="32">
        <f t="shared" ref="W74:W98" si="27">IF($G74 ="NW", 1,0)</f>
        <v>0</v>
      </c>
    </row>
    <row r="75" spans="3:23">
      <c r="C75" s="1">
        <v>23</v>
      </c>
      <c r="D75" s="1">
        <v>9</v>
      </c>
      <c r="E75" t="s">
        <v>358</v>
      </c>
      <c r="J75"/>
      <c r="K75"/>
      <c r="L75" s="1">
        <f t="shared" si="18"/>
        <v>0</v>
      </c>
      <c r="M75" s="1">
        <f t="shared" si="19"/>
        <v>0</v>
      </c>
      <c r="P75" s="1">
        <f t="shared" si="20"/>
        <v>0</v>
      </c>
      <c r="Q75" s="1">
        <f t="shared" si="21"/>
        <v>0</v>
      </c>
      <c r="R75" s="1">
        <f t="shared" si="22"/>
        <v>0</v>
      </c>
      <c r="S75" s="1">
        <f t="shared" si="23"/>
        <v>0</v>
      </c>
      <c r="T75" s="1">
        <f t="shared" si="24"/>
        <v>0</v>
      </c>
      <c r="U75" s="1">
        <f t="shared" si="25"/>
        <v>0</v>
      </c>
      <c r="V75" s="1">
        <f t="shared" si="26"/>
        <v>0</v>
      </c>
      <c r="W75" s="1">
        <f t="shared" si="27"/>
        <v>0</v>
      </c>
    </row>
    <row r="76" spans="3:23">
      <c r="D76" s="1">
        <v>2</v>
      </c>
      <c r="E76" t="s">
        <v>359</v>
      </c>
      <c r="F76" s="1" t="s">
        <v>12</v>
      </c>
      <c r="G76" s="1" t="s">
        <v>16</v>
      </c>
      <c r="H76" s="1">
        <v>50</v>
      </c>
      <c r="I76" s="1">
        <v>29.7</v>
      </c>
      <c r="J76" s="25">
        <f t="shared" si="16"/>
        <v>10</v>
      </c>
      <c r="K76" s="24">
        <f t="shared" si="17"/>
        <v>1005.7568574331189</v>
      </c>
      <c r="L76" s="1">
        <f t="shared" si="18"/>
        <v>1</v>
      </c>
      <c r="M76" s="1">
        <f t="shared" si="19"/>
        <v>0</v>
      </c>
      <c r="P76" s="1">
        <f t="shared" si="20"/>
        <v>0</v>
      </c>
      <c r="Q76" s="1">
        <f t="shared" si="21"/>
        <v>0</v>
      </c>
      <c r="R76" s="1">
        <f t="shared" si="22"/>
        <v>0</v>
      </c>
      <c r="S76" s="1">
        <f t="shared" si="23"/>
        <v>0</v>
      </c>
      <c r="T76" s="1">
        <f t="shared" si="24"/>
        <v>0</v>
      </c>
      <c r="U76" s="1">
        <f t="shared" si="25"/>
        <v>1</v>
      </c>
      <c r="V76" s="1">
        <f t="shared" si="26"/>
        <v>0</v>
      </c>
      <c r="W76" s="1">
        <f t="shared" si="27"/>
        <v>0</v>
      </c>
    </row>
    <row r="77" spans="3:23" s="33" customFormat="1">
      <c r="C77" s="32"/>
      <c r="D77" s="32">
        <v>11</v>
      </c>
      <c r="E77" s="33" t="s">
        <v>360</v>
      </c>
      <c r="F77" s="32" t="s">
        <v>224</v>
      </c>
      <c r="G77" s="32" t="s">
        <v>86</v>
      </c>
      <c r="H77" s="32">
        <v>50</v>
      </c>
      <c r="I77" s="32">
        <v>29.75</v>
      </c>
      <c r="J77" s="34">
        <f t="shared" si="16"/>
        <v>10</v>
      </c>
      <c r="K77" s="35">
        <f t="shared" si="17"/>
        <v>1007.4500507958008</v>
      </c>
      <c r="L77" s="32">
        <f t="shared" si="18"/>
        <v>0</v>
      </c>
      <c r="M77" s="32">
        <f t="shared" si="19"/>
        <v>0</v>
      </c>
      <c r="N77" s="36">
        <v>1</v>
      </c>
      <c r="O77" s="36"/>
      <c r="P77" s="32">
        <f t="shared" si="20"/>
        <v>0</v>
      </c>
      <c r="Q77" s="32">
        <f t="shared" si="21"/>
        <v>1</v>
      </c>
      <c r="R77" s="32">
        <f t="shared" si="22"/>
        <v>0</v>
      </c>
      <c r="S77" s="32">
        <f t="shared" si="23"/>
        <v>0</v>
      </c>
      <c r="T77" s="32">
        <f t="shared" si="24"/>
        <v>0</v>
      </c>
      <c r="U77" s="32">
        <f t="shared" si="25"/>
        <v>0</v>
      </c>
      <c r="V77" s="32">
        <f t="shared" si="26"/>
        <v>0</v>
      </c>
      <c r="W77" s="32">
        <f t="shared" si="27"/>
        <v>0</v>
      </c>
    </row>
    <row r="78" spans="3:23">
      <c r="C78" s="1">
        <v>24</v>
      </c>
      <c r="D78" s="1">
        <v>9</v>
      </c>
      <c r="E78" t="s">
        <v>123</v>
      </c>
      <c r="F78" s="1" t="s">
        <v>15</v>
      </c>
      <c r="G78" s="1" t="s">
        <v>118</v>
      </c>
      <c r="H78" s="1">
        <v>57</v>
      </c>
      <c r="I78" s="1">
        <v>29.7</v>
      </c>
      <c r="J78" s="25">
        <f t="shared" si="16"/>
        <v>13.888888888888889</v>
      </c>
      <c r="K78" s="24">
        <f t="shared" si="17"/>
        <v>1005.7568574331189</v>
      </c>
      <c r="L78" s="1">
        <f t="shared" si="18"/>
        <v>0</v>
      </c>
      <c r="M78" s="1">
        <f t="shared" si="19"/>
        <v>0</v>
      </c>
      <c r="P78" s="1">
        <f t="shared" si="20"/>
        <v>1</v>
      </c>
      <c r="Q78" s="1">
        <f t="shared" si="21"/>
        <v>0</v>
      </c>
      <c r="R78" s="1">
        <f t="shared" si="22"/>
        <v>0</v>
      </c>
      <c r="S78" s="1">
        <f t="shared" si="23"/>
        <v>0</v>
      </c>
      <c r="T78" s="1">
        <f t="shared" si="24"/>
        <v>0</v>
      </c>
      <c r="U78" s="1">
        <f t="shared" si="25"/>
        <v>0</v>
      </c>
      <c r="V78" s="1">
        <f t="shared" si="26"/>
        <v>0</v>
      </c>
      <c r="W78" s="1">
        <f t="shared" si="27"/>
        <v>0</v>
      </c>
    </row>
    <row r="79" spans="3:23">
      <c r="D79" s="1">
        <v>2</v>
      </c>
      <c r="E79" t="s">
        <v>361</v>
      </c>
      <c r="F79" s="1" t="s">
        <v>15</v>
      </c>
      <c r="G79" s="1" t="s">
        <v>118</v>
      </c>
      <c r="H79" s="1">
        <v>60</v>
      </c>
      <c r="I79" s="1">
        <v>29.8</v>
      </c>
      <c r="J79" s="25">
        <f t="shared" si="16"/>
        <v>15.555555555555555</v>
      </c>
      <c r="K79" s="24">
        <f t="shared" si="17"/>
        <v>1009.1432441584828</v>
      </c>
      <c r="L79" s="1">
        <f t="shared" si="18"/>
        <v>0</v>
      </c>
      <c r="M79" s="1">
        <f t="shared" si="19"/>
        <v>0</v>
      </c>
      <c r="P79" s="1">
        <f t="shared" si="20"/>
        <v>1</v>
      </c>
      <c r="Q79" s="1">
        <f t="shared" si="21"/>
        <v>0</v>
      </c>
      <c r="R79" s="1">
        <f t="shared" si="22"/>
        <v>0</v>
      </c>
      <c r="S79" s="1">
        <f t="shared" si="23"/>
        <v>0</v>
      </c>
      <c r="T79" s="1">
        <f t="shared" si="24"/>
        <v>0</v>
      </c>
      <c r="U79" s="1">
        <f t="shared" si="25"/>
        <v>0</v>
      </c>
      <c r="V79" s="1">
        <f t="shared" si="26"/>
        <v>0</v>
      </c>
      <c r="W79" s="1">
        <f t="shared" si="27"/>
        <v>0</v>
      </c>
    </row>
    <row r="80" spans="3:23" s="33" customFormat="1">
      <c r="C80" s="32"/>
      <c r="D80" s="32">
        <v>11</v>
      </c>
      <c r="E80" s="33" t="s">
        <v>362</v>
      </c>
      <c r="F80" s="32" t="s">
        <v>15</v>
      </c>
      <c r="G80" s="32"/>
      <c r="H80" s="32">
        <v>52</v>
      </c>
      <c r="I80" s="32">
        <v>29.8</v>
      </c>
      <c r="J80" s="34">
        <f t="shared" si="16"/>
        <v>11.111111111111111</v>
      </c>
      <c r="K80" s="35">
        <f t="shared" si="17"/>
        <v>1009.1432441584828</v>
      </c>
      <c r="L80" s="32">
        <f t="shared" si="18"/>
        <v>0</v>
      </c>
      <c r="M80" s="32">
        <f t="shared" si="19"/>
        <v>0</v>
      </c>
      <c r="N80" s="36"/>
      <c r="O80" s="36"/>
      <c r="P80" s="32">
        <f t="shared" si="20"/>
        <v>0</v>
      </c>
      <c r="Q80" s="32">
        <f t="shared" si="21"/>
        <v>0</v>
      </c>
      <c r="R80" s="32">
        <f t="shared" si="22"/>
        <v>0</v>
      </c>
      <c r="S80" s="32">
        <f t="shared" si="23"/>
        <v>0</v>
      </c>
      <c r="T80" s="32">
        <f t="shared" si="24"/>
        <v>0</v>
      </c>
      <c r="U80" s="32">
        <f t="shared" si="25"/>
        <v>0</v>
      </c>
      <c r="V80" s="32">
        <f t="shared" si="26"/>
        <v>0</v>
      </c>
      <c r="W80" s="32">
        <f t="shared" si="27"/>
        <v>0</v>
      </c>
    </row>
    <row r="81" spans="3:23">
      <c r="C81" s="1">
        <v>25</v>
      </c>
      <c r="D81" s="1">
        <v>9</v>
      </c>
      <c r="E81" t="s">
        <v>137</v>
      </c>
      <c r="F81" s="1" t="s">
        <v>15</v>
      </c>
      <c r="G81" s="1" t="s">
        <v>56</v>
      </c>
      <c r="H81" s="1">
        <v>57</v>
      </c>
      <c r="I81" s="1">
        <v>29.8</v>
      </c>
      <c r="J81" s="25">
        <f t="shared" si="16"/>
        <v>13.888888888888889</v>
      </c>
      <c r="K81" s="24">
        <f t="shared" si="17"/>
        <v>1009.1432441584828</v>
      </c>
      <c r="L81" s="1">
        <f t="shared" si="18"/>
        <v>0</v>
      </c>
      <c r="M81" s="1">
        <f t="shared" si="19"/>
        <v>0</v>
      </c>
      <c r="P81" s="1">
        <f t="shared" si="20"/>
        <v>0</v>
      </c>
      <c r="Q81" s="1">
        <f t="shared" si="21"/>
        <v>0</v>
      </c>
      <c r="R81" s="1">
        <f t="shared" si="22"/>
        <v>0</v>
      </c>
      <c r="S81" s="1">
        <f t="shared" si="23"/>
        <v>1</v>
      </c>
      <c r="T81" s="1">
        <f t="shared" si="24"/>
        <v>0</v>
      </c>
      <c r="U81" s="1">
        <f t="shared" si="25"/>
        <v>0</v>
      </c>
      <c r="V81" s="1">
        <f t="shared" si="26"/>
        <v>0</v>
      </c>
      <c r="W81" s="1">
        <f t="shared" si="27"/>
        <v>0</v>
      </c>
    </row>
    <row r="82" spans="3:23">
      <c r="D82" s="1">
        <v>2</v>
      </c>
      <c r="E82" t="s">
        <v>363</v>
      </c>
      <c r="F82" s="1" t="s">
        <v>15</v>
      </c>
      <c r="G82" s="1" t="s">
        <v>56</v>
      </c>
      <c r="H82" s="1">
        <v>68</v>
      </c>
      <c r="I82" s="1">
        <v>29.8</v>
      </c>
      <c r="J82" s="25">
        <f t="shared" si="16"/>
        <v>20</v>
      </c>
      <c r="K82" s="24">
        <f t="shared" si="17"/>
        <v>1009.1432441584828</v>
      </c>
      <c r="L82" s="1">
        <f t="shared" si="18"/>
        <v>0</v>
      </c>
      <c r="M82" s="1">
        <f t="shared" si="19"/>
        <v>0</v>
      </c>
      <c r="P82" s="1">
        <f t="shared" si="20"/>
        <v>0</v>
      </c>
      <c r="Q82" s="1">
        <f t="shared" si="21"/>
        <v>0</v>
      </c>
      <c r="R82" s="1">
        <f t="shared" si="22"/>
        <v>0</v>
      </c>
      <c r="S82" s="1">
        <f t="shared" si="23"/>
        <v>1</v>
      </c>
      <c r="T82" s="1">
        <f t="shared" si="24"/>
        <v>0</v>
      </c>
      <c r="U82" s="1">
        <f t="shared" si="25"/>
        <v>0</v>
      </c>
      <c r="V82" s="1">
        <f t="shared" si="26"/>
        <v>0</v>
      </c>
      <c r="W82" s="1">
        <f t="shared" si="27"/>
        <v>0</v>
      </c>
    </row>
    <row r="83" spans="3:23" s="33" customFormat="1">
      <c r="C83" s="32"/>
      <c r="D83" s="32">
        <v>11</v>
      </c>
      <c r="E83" s="33" t="s">
        <v>267</v>
      </c>
      <c r="F83" s="32" t="s">
        <v>15</v>
      </c>
      <c r="G83" s="32" t="s">
        <v>163</v>
      </c>
      <c r="H83" s="32">
        <v>53</v>
      </c>
      <c r="I83" s="32">
        <v>29.7</v>
      </c>
      <c r="J83" s="34">
        <f t="shared" si="16"/>
        <v>11.666666666666666</v>
      </c>
      <c r="K83" s="35">
        <f t="shared" si="17"/>
        <v>1005.7568574331189</v>
      </c>
      <c r="L83" s="32">
        <f t="shared" si="18"/>
        <v>0</v>
      </c>
      <c r="M83" s="32">
        <f t="shared" si="19"/>
        <v>0</v>
      </c>
      <c r="N83" s="36"/>
      <c r="O83" s="36"/>
      <c r="P83" s="32">
        <f t="shared" si="20"/>
        <v>0</v>
      </c>
      <c r="Q83" s="32">
        <f t="shared" si="21"/>
        <v>0</v>
      </c>
      <c r="R83" s="32">
        <f t="shared" si="22"/>
        <v>0</v>
      </c>
      <c r="S83" s="32">
        <f t="shared" si="23"/>
        <v>0</v>
      </c>
      <c r="T83" s="32">
        <f t="shared" si="24"/>
        <v>1</v>
      </c>
      <c r="U83" s="32">
        <f t="shared" si="25"/>
        <v>0</v>
      </c>
      <c r="V83" s="32">
        <f t="shared" si="26"/>
        <v>0</v>
      </c>
      <c r="W83" s="32">
        <f t="shared" si="27"/>
        <v>0</v>
      </c>
    </row>
    <row r="84" spans="3:23">
      <c r="C84" s="1">
        <v>26</v>
      </c>
      <c r="D84" s="1">
        <v>9</v>
      </c>
      <c r="E84" t="s">
        <v>92</v>
      </c>
      <c r="F84" s="1" t="s">
        <v>15</v>
      </c>
      <c r="G84" s="1" t="s">
        <v>56</v>
      </c>
      <c r="H84" s="1">
        <v>56</v>
      </c>
      <c r="I84" s="1">
        <v>29.65</v>
      </c>
      <c r="J84" s="25">
        <f t="shared" si="16"/>
        <v>13.333333333333332</v>
      </c>
      <c r="K84" s="24">
        <f t="shared" si="17"/>
        <v>1004.0636640704367</v>
      </c>
      <c r="L84" s="1">
        <f t="shared" si="18"/>
        <v>0</v>
      </c>
      <c r="M84" s="1">
        <f t="shared" si="19"/>
        <v>0</v>
      </c>
      <c r="P84" s="1">
        <f t="shared" si="20"/>
        <v>0</v>
      </c>
      <c r="Q84" s="1">
        <f t="shared" si="21"/>
        <v>0</v>
      </c>
      <c r="R84" s="1">
        <f t="shared" si="22"/>
        <v>0</v>
      </c>
      <c r="S84" s="1">
        <f t="shared" si="23"/>
        <v>1</v>
      </c>
      <c r="T84" s="1">
        <f t="shared" si="24"/>
        <v>0</v>
      </c>
      <c r="U84" s="1">
        <f t="shared" si="25"/>
        <v>0</v>
      </c>
      <c r="V84" s="1">
        <f t="shared" si="26"/>
        <v>0</v>
      </c>
      <c r="W84" s="1">
        <f t="shared" si="27"/>
        <v>0</v>
      </c>
    </row>
    <row r="85" spans="3:23">
      <c r="D85" s="1">
        <v>2</v>
      </c>
      <c r="E85" t="s">
        <v>364</v>
      </c>
      <c r="F85" s="1" t="s">
        <v>15</v>
      </c>
      <c r="G85" s="1" t="s">
        <v>56</v>
      </c>
      <c r="H85" s="1">
        <v>60</v>
      </c>
      <c r="I85" s="1">
        <v>29.6</v>
      </c>
      <c r="J85" s="25">
        <f t="shared" si="16"/>
        <v>15.555555555555555</v>
      </c>
      <c r="K85" s="24">
        <f t="shared" si="17"/>
        <v>1002.3704707077549</v>
      </c>
      <c r="L85" s="1">
        <f t="shared" si="18"/>
        <v>0</v>
      </c>
      <c r="M85" s="1">
        <f t="shared" si="19"/>
        <v>0</v>
      </c>
      <c r="P85" s="1">
        <f t="shared" si="20"/>
        <v>0</v>
      </c>
      <c r="Q85" s="1">
        <f t="shared" si="21"/>
        <v>0</v>
      </c>
      <c r="R85" s="1">
        <f t="shared" si="22"/>
        <v>0</v>
      </c>
      <c r="S85" s="1">
        <f t="shared" si="23"/>
        <v>1</v>
      </c>
      <c r="T85" s="1">
        <f t="shared" si="24"/>
        <v>0</v>
      </c>
      <c r="U85" s="1">
        <f t="shared" si="25"/>
        <v>0</v>
      </c>
      <c r="V85" s="1">
        <f t="shared" si="26"/>
        <v>0</v>
      </c>
      <c r="W85" s="1">
        <f t="shared" si="27"/>
        <v>0</v>
      </c>
    </row>
    <row r="86" spans="3:23" s="33" customFormat="1">
      <c r="C86" s="32"/>
      <c r="D86" s="32">
        <v>11</v>
      </c>
      <c r="E86" s="33" t="s">
        <v>31</v>
      </c>
      <c r="F86" s="32" t="s">
        <v>15</v>
      </c>
      <c r="G86" s="32" t="s">
        <v>56</v>
      </c>
      <c r="H86" s="32">
        <v>51</v>
      </c>
      <c r="I86" s="32">
        <v>29.6</v>
      </c>
      <c r="J86" s="34">
        <f t="shared" si="16"/>
        <v>10.555555555555555</v>
      </c>
      <c r="K86" s="35">
        <f t="shared" si="17"/>
        <v>1002.3704707077549</v>
      </c>
      <c r="L86" s="32">
        <f t="shared" si="18"/>
        <v>0</v>
      </c>
      <c r="M86" s="32">
        <f t="shared" si="19"/>
        <v>0</v>
      </c>
      <c r="N86" s="36"/>
      <c r="O86" s="36"/>
      <c r="P86" s="32">
        <f t="shared" si="20"/>
        <v>0</v>
      </c>
      <c r="Q86" s="32">
        <f t="shared" si="21"/>
        <v>0</v>
      </c>
      <c r="R86" s="32">
        <f t="shared" si="22"/>
        <v>0</v>
      </c>
      <c r="S86" s="32">
        <f t="shared" si="23"/>
        <v>1</v>
      </c>
      <c r="T86" s="32">
        <f t="shared" si="24"/>
        <v>0</v>
      </c>
      <c r="U86" s="32">
        <f t="shared" si="25"/>
        <v>0</v>
      </c>
      <c r="V86" s="32">
        <f t="shared" si="26"/>
        <v>0</v>
      </c>
      <c r="W86" s="32">
        <f t="shared" si="27"/>
        <v>0</v>
      </c>
    </row>
    <row r="87" spans="3:23">
      <c r="C87" s="1">
        <v>27</v>
      </c>
      <c r="D87" s="1">
        <v>9</v>
      </c>
      <c r="E87" t="s">
        <v>365</v>
      </c>
      <c r="F87" s="1" t="s">
        <v>15</v>
      </c>
      <c r="G87" s="1" t="s">
        <v>72</v>
      </c>
      <c r="H87" s="1">
        <v>50</v>
      </c>
      <c r="I87" s="1">
        <v>29.65</v>
      </c>
      <c r="J87" s="25">
        <f t="shared" si="16"/>
        <v>10</v>
      </c>
      <c r="K87" s="24">
        <f t="shared" si="17"/>
        <v>1004.0636640704367</v>
      </c>
      <c r="L87" s="1">
        <f t="shared" si="18"/>
        <v>0</v>
      </c>
      <c r="M87" s="1">
        <f t="shared" si="19"/>
        <v>0</v>
      </c>
      <c r="P87" s="1">
        <f t="shared" si="20"/>
        <v>0</v>
      </c>
      <c r="Q87" s="1">
        <f t="shared" si="21"/>
        <v>0</v>
      </c>
      <c r="R87" s="1">
        <f t="shared" si="22"/>
        <v>1</v>
      </c>
      <c r="S87" s="1">
        <f t="shared" si="23"/>
        <v>0</v>
      </c>
      <c r="T87" s="1">
        <f t="shared" si="24"/>
        <v>0</v>
      </c>
      <c r="U87" s="1">
        <f t="shared" si="25"/>
        <v>0</v>
      </c>
      <c r="V87" s="1">
        <f t="shared" si="26"/>
        <v>0</v>
      </c>
      <c r="W87" s="1">
        <f t="shared" si="27"/>
        <v>0</v>
      </c>
    </row>
    <row r="88" spans="3:23">
      <c r="D88" s="1">
        <v>2</v>
      </c>
      <c r="E88" t="s">
        <v>366</v>
      </c>
      <c r="F88" s="1" t="s">
        <v>15</v>
      </c>
      <c r="G88" s="1" t="s">
        <v>86</v>
      </c>
      <c r="H88" s="1">
        <v>51.5</v>
      </c>
      <c r="I88" s="1">
        <v>29.75</v>
      </c>
      <c r="J88" s="25">
        <f t="shared" si="16"/>
        <v>10.833333333333334</v>
      </c>
      <c r="K88" s="24">
        <f t="shared" si="17"/>
        <v>1007.4500507958008</v>
      </c>
      <c r="L88" s="1">
        <f t="shared" si="18"/>
        <v>0</v>
      </c>
      <c r="M88" s="1">
        <f t="shared" si="19"/>
        <v>0</v>
      </c>
      <c r="P88" s="1">
        <f t="shared" si="20"/>
        <v>0</v>
      </c>
      <c r="Q88" s="1">
        <f t="shared" si="21"/>
        <v>1</v>
      </c>
      <c r="R88" s="1">
        <f t="shared" si="22"/>
        <v>0</v>
      </c>
      <c r="S88" s="1">
        <f t="shared" si="23"/>
        <v>0</v>
      </c>
      <c r="T88" s="1">
        <f t="shared" si="24"/>
        <v>0</v>
      </c>
      <c r="U88" s="1">
        <f t="shared" si="25"/>
        <v>0</v>
      </c>
      <c r="V88" s="1">
        <f t="shared" si="26"/>
        <v>0</v>
      </c>
      <c r="W88" s="1">
        <f t="shared" si="27"/>
        <v>0</v>
      </c>
    </row>
    <row r="89" spans="3:23" s="33" customFormat="1">
      <c r="C89" s="32"/>
      <c r="D89" s="32">
        <v>11</v>
      </c>
      <c r="E89" s="33" t="s">
        <v>267</v>
      </c>
      <c r="F89" s="32" t="s">
        <v>15</v>
      </c>
      <c r="G89" s="32"/>
      <c r="H89" s="32">
        <v>50</v>
      </c>
      <c r="I89" s="32">
        <v>29.8</v>
      </c>
      <c r="J89" s="34">
        <f t="shared" si="16"/>
        <v>10</v>
      </c>
      <c r="K89" s="35">
        <f t="shared" si="17"/>
        <v>1009.1432441584828</v>
      </c>
      <c r="L89" s="32">
        <f t="shared" si="18"/>
        <v>0</v>
      </c>
      <c r="M89" s="32">
        <f t="shared" si="19"/>
        <v>0</v>
      </c>
      <c r="N89" s="36"/>
      <c r="O89" s="36"/>
      <c r="P89" s="32">
        <f t="shared" si="20"/>
        <v>0</v>
      </c>
      <c r="Q89" s="32">
        <f t="shared" si="21"/>
        <v>0</v>
      </c>
      <c r="R89" s="32">
        <f t="shared" si="22"/>
        <v>0</v>
      </c>
      <c r="S89" s="32">
        <f t="shared" si="23"/>
        <v>0</v>
      </c>
      <c r="T89" s="32">
        <f t="shared" si="24"/>
        <v>0</v>
      </c>
      <c r="U89" s="32">
        <f t="shared" si="25"/>
        <v>0</v>
      </c>
      <c r="V89" s="32">
        <f t="shared" si="26"/>
        <v>0</v>
      </c>
      <c r="W89" s="32">
        <f t="shared" si="27"/>
        <v>0</v>
      </c>
    </row>
    <row r="90" spans="3:23" s="28" customFormat="1">
      <c r="C90" s="27">
        <v>28</v>
      </c>
      <c r="D90" s="27">
        <v>9</v>
      </c>
      <c r="E90" s="28" t="s">
        <v>346</v>
      </c>
      <c r="F90" s="27" t="s">
        <v>15</v>
      </c>
      <c r="G90" s="27" t="s">
        <v>56</v>
      </c>
      <c r="H90" s="27">
        <v>56</v>
      </c>
      <c r="I90" s="27">
        <v>29.85</v>
      </c>
      <c r="J90" s="29">
        <f t="shared" si="16"/>
        <v>13.333333333333332</v>
      </c>
      <c r="K90" s="30">
        <f t="shared" si="17"/>
        <v>1010.836437521165</v>
      </c>
      <c r="L90" s="27">
        <f t="shared" si="18"/>
        <v>0</v>
      </c>
      <c r="M90" s="27">
        <f t="shared" si="19"/>
        <v>0</v>
      </c>
      <c r="N90" s="31"/>
      <c r="O90" s="31"/>
      <c r="P90" s="27">
        <f t="shared" si="20"/>
        <v>0</v>
      </c>
      <c r="Q90" s="27">
        <f t="shared" si="21"/>
        <v>0</v>
      </c>
      <c r="R90" s="27">
        <f t="shared" si="22"/>
        <v>0</v>
      </c>
      <c r="S90" s="27">
        <f t="shared" si="23"/>
        <v>1</v>
      </c>
      <c r="T90" s="27">
        <f t="shared" si="24"/>
        <v>0</v>
      </c>
      <c r="U90" s="27">
        <f t="shared" si="25"/>
        <v>0</v>
      </c>
      <c r="V90" s="27">
        <f t="shared" si="26"/>
        <v>0</v>
      </c>
      <c r="W90" s="27">
        <f t="shared" si="27"/>
        <v>0</v>
      </c>
    </row>
    <row r="91" spans="3:23">
      <c r="D91" s="1">
        <v>2</v>
      </c>
      <c r="E91" t="s">
        <v>367</v>
      </c>
      <c r="F91" s="1" t="s">
        <v>15</v>
      </c>
      <c r="G91" s="1" t="s">
        <v>72</v>
      </c>
      <c r="H91" s="1">
        <v>66</v>
      </c>
      <c r="I91" s="1">
        <v>29.8</v>
      </c>
      <c r="J91" s="25">
        <f t="shared" si="16"/>
        <v>18.888888888888889</v>
      </c>
      <c r="K91" s="24">
        <f t="shared" si="17"/>
        <v>1009.1432441584828</v>
      </c>
      <c r="L91" s="1">
        <f t="shared" si="18"/>
        <v>0</v>
      </c>
      <c r="M91" s="1">
        <f t="shared" si="19"/>
        <v>0</v>
      </c>
      <c r="P91" s="1">
        <f t="shared" si="20"/>
        <v>0</v>
      </c>
      <c r="Q91" s="1">
        <f t="shared" si="21"/>
        <v>0</v>
      </c>
      <c r="R91" s="1">
        <f t="shared" si="22"/>
        <v>1</v>
      </c>
      <c r="S91" s="1">
        <f t="shared" si="23"/>
        <v>0</v>
      </c>
      <c r="T91" s="1">
        <f t="shared" si="24"/>
        <v>0</v>
      </c>
      <c r="U91" s="1">
        <f t="shared" si="25"/>
        <v>0</v>
      </c>
      <c r="V91" s="1">
        <f t="shared" si="26"/>
        <v>0</v>
      </c>
      <c r="W91" s="1">
        <f t="shared" si="27"/>
        <v>0</v>
      </c>
    </row>
    <row r="92" spans="3:23" s="33" customFormat="1">
      <c r="C92" s="32"/>
      <c r="D92" s="32">
        <v>11</v>
      </c>
      <c r="E92" s="33" t="s">
        <v>368</v>
      </c>
      <c r="F92" s="32" t="s">
        <v>15</v>
      </c>
      <c r="G92" s="32"/>
      <c r="H92" s="32">
        <v>51</v>
      </c>
      <c r="I92" s="32">
        <v>29.85</v>
      </c>
      <c r="J92" s="34">
        <f t="shared" si="16"/>
        <v>10.555555555555555</v>
      </c>
      <c r="K92" s="35">
        <f t="shared" si="17"/>
        <v>1010.836437521165</v>
      </c>
      <c r="L92" s="32">
        <f t="shared" si="18"/>
        <v>0</v>
      </c>
      <c r="M92" s="32">
        <f t="shared" si="19"/>
        <v>0</v>
      </c>
      <c r="N92" s="36"/>
      <c r="O92" s="36"/>
      <c r="P92" s="32">
        <f t="shared" si="20"/>
        <v>0</v>
      </c>
      <c r="Q92" s="32">
        <f t="shared" si="21"/>
        <v>0</v>
      </c>
      <c r="R92" s="32">
        <f t="shared" si="22"/>
        <v>0</v>
      </c>
      <c r="S92" s="32">
        <f t="shared" si="23"/>
        <v>0</v>
      </c>
      <c r="T92" s="32">
        <f t="shared" si="24"/>
        <v>0</v>
      </c>
      <c r="U92" s="32">
        <f t="shared" si="25"/>
        <v>0</v>
      </c>
      <c r="V92" s="32">
        <f t="shared" si="26"/>
        <v>0</v>
      </c>
      <c r="W92" s="32">
        <f t="shared" si="27"/>
        <v>0</v>
      </c>
    </row>
    <row r="93" spans="3:23">
      <c r="C93" s="1">
        <v>29</v>
      </c>
      <c r="D93" s="1">
        <v>9</v>
      </c>
      <c r="E93" t="s">
        <v>69</v>
      </c>
      <c r="F93" s="1" t="s">
        <v>224</v>
      </c>
      <c r="G93" s="1" t="s">
        <v>24</v>
      </c>
      <c r="H93" s="1">
        <v>59</v>
      </c>
      <c r="I93" s="1">
        <v>29.85</v>
      </c>
      <c r="J93" s="25">
        <f t="shared" si="16"/>
        <v>15</v>
      </c>
      <c r="K93" s="24">
        <f t="shared" si="17"/>
        <v>1010.836437521165</v>
      </c>
      <c r="L93" s="1">
        <f t="shared" si="18"/>
        <v>0</v>
      </c>
      <c r="M93" s="1">
        <f t="shared" si="19"/>
        <v>0</v>
      </c>
      <c r="P93" s="1">
        <f t="shared" si="20"/>
        <v>0</v>
      </c>
      <c r="Q93" s="1">
        <f t="shared" si="21"/>
        <v>0</v>
      </c>
      <c r="R93" s="1">
        <f t="shared" si="22"/>
        <v>0</v>
      </c>
      <c r="S93" s="1">
        <f t="shared" si="23"/>
        <v>0</v>
      </c>
      <c r="T93" s="1">
        <f t="shared" si="24"/>
        <v>0</v>
      </c>
      <c r="U93" s="1">
        <f t="shared" si="25"/>
        <v>0</v>
      </c>
      <c r="V93" s="1">
        <f t="shared" si="26"/>
        <v>0</v>
      </c>
      <c r="W93" s="1">
        <f t="shared" si="27"/>
        <v>1</v>
      </c>
    </row>
    <row r="94" spans="3:23">
      <c r="D94" s="1">
        <v>2</v>
      </c>
      <c r="E94" s="4" t="s">
        <v>369</v>
      </c>
      <c r="F94" s="1" t="s">
        <v>15</v>
      </c>
      <c r="G94" s="1" t="s">
        <v>24</v>
      </c>
      <c r="H94" s="1">
        <v>67</v>
      </c>
      <c r="I94" s="1">
        <v>29.8</v>
      </c>
      <c r="J94" s="25">
        <f t="shared" si="16"/>
        <v>19.444444444444443</v>
      </c>
      <c r="K94" s="24">
        <f t="shared" si="17"/>
        <v>1009.1432441584828</v>
      </c>
      <c r="L94" s="1">
        <f t="shared" si="18"/>
        <v>0</v>
      </c>
      <c r="M94" s="1">
        <f t="shared" si="19"/>
        <v>0</v>
      </c>
      <c r="P94" s="1">
        <f t="shared" si="20"/>
        <v>0</v>
      </c>
      <c r="Q94" s="1">
        <f t="shared" si="21"/>
        <v>0</v>
      </c>
      <c r="R94" s="1">
        <f t="shared" si="22"/>
        <v>0</v>
      </c>
      <c r="S94" s="1">
        <f t="shared" si="23"/>
        <v>0</v>
      </c>
      <c r="T94" s="1">
        <f t="shared" si="24"/>
        <v>0</v>
      </c>
      <c r="U94" s="1">
        <f t="shared" si="25"/>
        <v>0</v>
      </c>
      <c r="V94" s="1">
        <f t="shared" si="26"/>
        <v>0</v>
      </c>
      <c r="W94" s="1">
        <f t="shared" si="27"/>
        <v>1</v>
      </c>
    </row>
    <row r="95" spans="3:23" s="33" customFormat="1">
      <c r="C95" s="32"/>
      <c r="D95" s="32">
        <v>11</v>
      </c>
      <c r="E95" s="37" t="s">
        <v>370</v>
      </c>
      <c r="F95" s="32" t="s">
        <v>12</v>
      </c>
      <c r="G95" s="32"/>
      <c r="H95" s="32">
        <v>57</v>
      </c>
      <c r="I95" s="32">
        <v>29.7</v>
      </c>
      <c r="J95" s="34">
        <f t="shared" si="16"/>
        <v>13.888888888888889</v>
      </c>
      <c r="K95" s="35">
        <f t="shared" si="17"/>
        <v>1005.7568574331189</v>
      </c>
      <c r="L95" s="32">
        <f t="shared" si="18"/>
        <v>1</v>
      </c>
      <c r="M95" s="32">
        <f t="shared" si="19"/>
        <v>0</v>
      </c>
      <c r="N95" s="36">
        <v>1</v>
      </c>
      <c r="O95" s="36"/>
      <c r="P95" s="32">
        <f t="shared" si="20"/>
        <v>0</v>
      </c>
      <c r="Q95" s="32">
        <f t="shared" si="21"/>
        <v>0</v>
      </c>
      <c r="R95" s="32">
        <f t="shared" si="22"/>
        <v>0</v>
      </c>
      <c r="S95" s="32">
        <f t="shared" si="23"/>
        <v>0</v>
      </c>
      <c r="T95" s="32">
        <f t="shared" si="24"/>
        <v>0</v>
      </c>
      <c r="U95" s="32">
        <f t="shared" si="25"/>
        <v>0</v>
      </c>
      <c r="V95" s="32">
        <f t="shared" si="26"/>
        <v>0</v>
      </c>
      <c r="W95" s="32">
        <f t="shared" si="27"/>
        <v>0</v>
      </c>
    </row>
    <row r="96" spans="3:23">
      <c r="C96" s="1">
        <v>30</v>
      </c>
      <c r="D96" s="1">
        <v>9</v>
      </c>
      <c r="E96" t="s">
        <v>71</v>
      </c>
      <c r="F96" s="1" t="s">
        <v>15</v>
      </c>
      <c r="G96" s="1" t="s">
        <v>163</v>
      </c>
      <c r="H96" s="1">
        <v>57</v>
      </c>
      <c r="I96" s="1">
        <v>29.65</v>
      </c>
      <c r="J96" s="25">
        <f t="shared" si="16"/>
        <v>13.888888888888889</v>
      </c>
      <c r="K96" s="24">
        <f t="shared" si="17"/>
        <v>1004.0636640704367</v>
      </c>
      <c r="L96" s="1">
        <f t="shared" si="18"/>
        <v>0</v>
      </c>
      <c r="M96" s="1">
        <f t="shared" si="19"/>
        <v>0</v>
      </c>
      <c r="P96" s="1">
        <f t="shared" si="20"/>
        <v>0</v>
      </c>
      <c r="Q96" s="1">
        <f t="shared" si="21"/>
        <v>0</v>
      </c>
      <c r="R96" s="1">
        <f t="shared" si="22"/>
        <v>0</v>
      </c>
      <c r="S96" s="1">
        <f t="shared" si="23"/>
        <v>0</v>
      </c>
      <c r="T96" s="1">
        <f t="shared" si="24"/>
        <v>1</v>
      </c>
      <c r="U96" s="1">
        <f t="shared" si="25"/>
        <v>0</v>
      </c>
      <c r="V96" s="1">
        <f t="shared" si="26"/>
        <v>0</v>
      </c>
      <c r="W96" s="1">
        <f t="shared" si="27"/>
        <v>0</v>
      </c>
    </row>
    <row r="97" spans="3:24">
      <c r="D97" s="1">
        <v>2</v>
      </c>
      <c r="E97" t="s">
        <v>371</v>
      </c>
      <c r="F97" s="1" t="s">
        <v>15</v>
      </c>
      <c r="G97" s="1" t="s">
        <v>16</v>
      </c>
      <c r="H97" s="1">
        <v>61</v>
      </c>
      <c r="I97" s="1">
        <v>29.6</v>
      </c>
      <c r="J97" s="25">
        <f t="shared" si="16"/>
        <v>16.111111111111111</v>
      </c>
      <c r="K97" s="24">
        <f t="shared" si="17"/>
        <v>1002.3704707077549</v>
      </c>
      <c r="L97" s="1">
        <f t="shared" si="18"/>
        <v>0</v>
      </c>
      <c r="M97" s="1">
        <f t="shared" si="19"/>
        <v>0</v>
      </c>
      <c r="P97" s="1">
        <f t="shared" si="20"/>
        <v>0</v>
      </c>
      <c r="Q97" s="1">
        <f t="shared" si="21"/>
        <v>0</v>
      </c>
      <c r="R97" s="1">
        <f t="shared" si="22"/>
        <v>0</v>
      </c>
      <c r="S97" s="1">
        <f t="shared" si="23"/>
        <v>0</v>
      </c>
      <c r="T97" s="1">
        <f t="shared" si="24"/>
        <v>0</v>
      </c>
      <c r="U97" s="1">
        <f t="shared" si="25"/>
        <v>1</v>
      </c>
      <c r="V97" s="1">
        <f t="shared" si="26"/>
        <v>0</v>
      </c>
      <c r="W97" s="1">
        <f t="shared" si="27"/>
        <v>0</v>
      </c>
    </row>
    <row r="98" spans="3:24" s="33" customFormat="1">
      <c r="C98" s="32"/>
      <c r="D98" s="32">
        <v>11</v>
      </c>
      <c r="E98" s="33" t="s">
        <v>372</v>
      </c>
      <c r="F98" s="32" t="s">
        <v>15</v>
      </c>
      <c r="G98" s="32"/>
      <c r="H98" s="32">
        <v>53</v>
      </c>
      <c r="I98" s="32">
        <v>29.55</v>
      </c>
      <c r="J98" s="34">
        <f t="shared" si="16"/>
        <v>11.666666666666666</v>
      </c>
      <c r="K98" s="35">
        <f t="shared" si="17"/>
        <v>1000.6772773450728</v>
      </c>
      <c r="L98" s="32">
        <f t="shared" si="18"/>
        <v>0</v>
      </c>
      <c r="M98" s="32">
        <f t="shared" si="19"/>
        <v>0</v>
      </c>
      <c r="N98" s="36"/>
      <c r="O98" s="36"/>
      <c r="P98" s="32">
        <f t="shared" si="20"/>
        <v>0</v>
      </c>
      <c r="Q98" s="32">
        <f t="shared" si="21"/>
        <v>0</v>
      </c>
      <c r="R98" s="32">
        <f t="shared" si="22"/>
        <v>0</v>
      </c>
      <c r="S98" s="32">
        <f t="shared" si="23"/>
        <v>0</v>
      </c>
      <c r="T98" s="32">
        <f t="shared" si="24"/>
        <v>0</v>
      </c>
      <c r="U98" s="32">
        <f t="shared" si="25"/>
        <v>0</v>
      </c>
      <c r="V98" s="32">
        <f t="shared" si="26"/>
        <v>0</v>
      </c>
      <c r="W98" s="32">
        <f t="shared" si="27"/>
        <v>0</v>
      </c>
    </row>
    <row r="99" spans="3:24">
      <c r="C99"/>
      <c r="D99"/>
      <c r="F99"/>
      <c r="G99"/>
      <c r="H99"/>
      <c r="I99"/>
      <c r="J99"/>
      <c r="K99"/>
      <c r="L99"/>
      <c r="M99"/>
      <c r="N99" s="4"/>
      <c r="O99" s="4"/>
    </row>
    <row r="100" spans="3:24">
      <c r="C100"/>
      <c r="D100"/>
      <c r="F100"/>
      <c r="G100"/>
      <c r="H100"/>
      <c r="I100"/>
      <c r="J100"/>
      <c r="K100"/>
      <c r="L100"/>
      <c r="M100"/>
      <c r="N100" s="4"/>
      <c r="O100" s="4"/>
    </row>
    <row r="101" spans="3:24">
      <c r="C101"/>
      <c r="D101"/>
      <c r="F101"/>
      <c r="G101"/>
      <c r="H101"/>
      <c r="I101"/>
      <c r="J101"/>
      <c r="K101"/>
      <c r="L101"/>
      <c r="M101"/>
      <c r="N101" s="4"/>
      <c r="O101" s="4"/>
    </row>
    <row r="103" spans="3:24">
      <c r="D103" s="1" t="s">
        <v>9</v>
      </c>
      <c r="H103" s="8">
        <f>(H9+H12+H15+H18+H21+H24+H27+H30+H33+H36+H39+H42+H45+H48+H51+H54+H57+H60+H63+H66+H69+H72+H78+H81+H84+H87+H90+H93+H96)/29</f>
        <v>54.275862068965516</v>
      </c>
      <c r="I103" s="8">
        <f>(I9+I12+I15+I18+I21+I24+I27+I30+I33+I36+I39+I42+I45+I48+I51+I54+I57+I60+I63+I66+I69+I72+I78+I81+I84+I87+I90+I93+I96)/29</f>
        <v>29.684482758620689</v>
      </c>
      <c r="J103" s="24">
        <f>(J9+J12+J15+J18+J21+J24+J27+J30+J33+J36+J39+J42+J45+J48+J51+J54+J57+J60+J63+J66+J69+J72+J78+J81+J84+J87+J90+J93+J96)/29</f>
        <v>12.375478927203067</v>
      </c>
      <c r="K103" s="24">
        <f>(K9+K12+K15+K18+K21+K24+K27+K30+K33+K36+K39+K42+K45+K48+K51+K54+K57+K60+K63+K66+K69+K72+K78+K81+K84+K87+K90+K93+K96)/29</f>
        <v>1005.231383630907</v>
      </c>
      <c r="L103" s="1">
        <f>SUM(L9:L99)</f>
        <v>14</v>
      </c>
      <c r="M103" s="1">
        <f>SUM(M9:M99)</f>
        <v>0</v>
      </c>
      <c r="N103" s="5">
        <f>SUM(N9:N99)</f>
        <v>11</v>
      </c>
      <c r="O103" s="5">
        <f>SUM(O9:O99)</f>
        <v>0</v>
      </c>
      <c r="P103" s="1">
        <f>SUM(P9:P101)</f>
        <v>4</v>
      </c>
      <c r="Q103" s="1">
        <f t="shared" ref="Q103:W103" si="28">SUM(Q9:Q101)</f>
        <v>4</v>
      </c>
      <c r="R103" s="1">
        <f t="shared" si="28"/>
        <v>11</v>
      </c>
      <c r="S103" s="1">
        <f t="shared" si="28"/>
        <v>9</v>
      </c>
      <c r="T103" s="1">
        <f t="shared" si="28"/>
        <v>4</v>
      </c>
      <c r="U103" s="1">
        <f t="shared" si="28"/>
        <v>8</v>
      </c>
      <c r="V103" s="1">
        <f t="shared" si="28"/>
        <v>11</v>
      </c>
      <c r="W103" s="1">
        <f t="shared" si="28"/>
        <v>12</v>
      </c>
      <c r="X103" s="1">
        <f>SUM(P103:W103)</f>
        <v>63</v>
      </c>
    </row>
    <row r="104" spans="3:24">
      <c r="D104" s="1" t="s">
        <v>11</v>
      </c>
      <c r="H104" s="8">
        <f t="shared" ref="H104:K105" si="29">(H10+H13+H16+H19+H22+H25+H28+H31+H34+H37+H40+H43+H46+H49+H52+H55+H58+H61+H64+H67+H70+H73+H76+H79+H82+H85+H88+H91+H94+H97)/30</f>
        <v>58.516666666666666</v>
      </c>
      <c r="I104" s="8">
        <f t="shared" si="29"/>
        <v>29.676666666666662</v>
      </c>
      <c r="J104" s="24">
        <f t="shared" si="29"/>
        <v>14.489999999999998</v>
      </c>
      <c r="K104" s="24">
        <f t="shared" si="29"/>
        <v>1004.9665364036573</v>
      </c>
    </row>
    <row r="105" spans="3:24">
      <c r="D105" s="1" t="s">
        <v>10</v>
      </c>
      <c r="H105" s="8">
        <f t="shared" si="29"/>
        <v>50.033333333333331</v>
      </c>
      <c r="I105" s="8">
        <f t="shared" si="29"/>
        <v>29.704999999999995</v>
      </c>
      <c r="J105" s="24">
        <f t="shared" si="29"/>
        <v>10.018518518518521</v>
      </c>
      <c r="K105" s="24">
        <f t="shared" si="29"/>
        <v>1005.9261767693871</v>
      </c>
      <c r="M105" s="1" t="s">
        <v>620</v>
      </c>
      <c r="P105" s="21">
        <f>(P103/X103)*100</f>
        <v>6.3492063492063489</v>
      </c>
      <c r="Q105" s="21">
        <f>(Q103/X103)*100</f>
        <v>6.3492063492063489</v>
      </c>
      <c r="R105" s="21">
        <f>(R103/X103)*100</f>
        <v>17.460317460317459</v>
      </c>
      <c r="S105" s="21">
        <f>(S103/X103)*100</f>
        <v>14.285714285714285</v>
      </c>
      <c r="T105" s="21">
        <f>(T103/X103)*100</f>
        <v>6.3492063492063489</v>
      </c>
      <c r="U105" s="21">
        <f>(U103/X103)*100</f>
        <v>12.698412698412698</v>
      </c>
      <c r="V105" s="21">
        <f>(V103/X103)*100</f>
        <v>17.460317460317459</v>
      </c>
      <c r="W105" s="21">
        <f>(W103/X103)*100</f>
        <v>19.047619047619047</v>
      </c>
    </row>
    <row r="107" spans="3:24">
      <c r="I107" s="1" t="s">
        <v>624</v>
      </c>
      <c r="J107" s="25">
        <f>MAX(J9:J98)</f>
        <v>20</v>
      </c>
    </row>
    <row r="108" spans="3:24">
      <c r="I108" s="1" t="s">
        <v>625</v>
      </c>
      <c r="J108" s="25">
        <f>MIN(J9:J98)</f>
        <v>2.2000000000000002</v>
      </c>
      <c r="P108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08"/>
  <sheetViews>
    <sheetView topLeftCell="C75" zoomScale="125" zoomScaleNormal="125" zoomScalePageLayoutView="125" workbookViewId="0">
      <selection activeCell="E102" sqref="E102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5" width="10.83203125" style="5"/>
  </cols>
  <sheetData>
    <row r="3" spans="3:23">
      <c r="C3" s="2" t="s">
        <v>0</v>
      </c>
    </row>
    <row r="4" spans="3:23">
      <c r="C4" s="2"/>
    </row>
    <row r="5" spans="3:23">
      <c r="C5" s="3" t="s">
        <v>1</v>
      </c>
      <c r="D5" s="1" t="s">
        <v>374</v>
      </c>
    </row>
    <row r="6" spans="3:23">
      <c r="J6" s="5" t="s">
        <v>621</v>
      </c>
      <c r="K6" s="5" t="s">
        <v>621</v>
      </c>
      <c r="N6" s="5" t="s">
        <v>623</v>
      </c>
      <c r="O6" s="5" t="s">
        <v>623</v>
      </c>
    </row>
    <row r="7" spans="3:23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1" t="s">
        <v>118</v>
      </c>
      <c r="Q7" s="1" t="s">
        <v>86</v>
      </c>
      <c r="R7" s="1" t="s">
        <v>72</v>
      </c>
      <c r="S7" s="1" t="s">
        <v>56</v>
      </c>
      <c r="T7" s="1" t="s">
        <v>163</v>
      </c>
      <c r="U7" s="1" t="s">
        <v>16</v>
      </c>
      <c r="V7" s="1" t="s">
        <v>27</v>
      </c>
      <c r="W7" s="1" t="s">
        <v>24</v>
      </c>
    </row>
    <row r="9" spans="3:23">
      <c r="C9" s="1">
        <v>1</v>
      </c>
      <c r="D9" s="1">
        <v>9</v>
      </c>
      <c r="E9" t="s">
        <v>252</v>
      </c>
      <c r="F9" s="1" t="s">
        <v>12</v>
      </c>
      <c r="G9" s="1" t="s">
        <v>24</v>
      </c>
      <c r="H9" s="1">
        <v>53</v>
      </c>
      <c r="I9" s="1">
        <v>29.55</v>
      </c>
      <c r="J9" s="25">
        <f>(H9-32)/1.8</f>
        <v>11.666666666666666</v>
      </c>
      <c r="K9" s="24">
        <f>I9/0.02953</f>
        <v>1000.6772773450728</v>
      </c>
      <c r="L9" s="1">
        <f>IF(F9 ="rain", 1,0)</f>
        <v>1</v>
      </c>
      <c r="M9" s="1">
        <f>IF(F9 ="snow", 1,0)</f>
        <v>0</v>
      </c>
      <c r="P9" s="1">
        <f>IF($G9 ="N", 1,0)</f>
        <v>0</v>
      </c>
      <c r="Q9" s="1">
        <f>IF($G9 ="NE", 1,0)</f>
        <v>0</v>
      </c>
      <c r="R9" s="1">
        <f>IF($G9 ="E", 1,0)</f>
        <v>0</v>
      </c>
      <c r="S9" s="1">
        <f>IF($G9 ="SE", 1,0)</f>
        <v>0</v>
      </c>
      <c r="T9" s="1">
        <f>IF($G9 ="S", 1,0)</f>
        <v>0</v>
      </c>
      <c r="U9" s="1">
        <f>IF($G9 ="SW", 1,0)</f>
        <v>0</v>
      </c>
      <c r="V9" s="1">
        <f>IF($G9 ="W", 1,0)</f>
        <v>0</v>
      </c>
      <c r="W9" s="1">
        <f>IF($G9 ="NW", 1,0)</f>
        <v>1</v>
      </c>
    </row>
    <row r="10" spans="3:23">
      <c r="D10" s="1">
        <v>2</v>
      </c>
      <c r="E10" t="s">
        <v>363</v>
      </c>
      <c r="F10" s="1" t="s">
        <v>15</v>
      </c>
      <c r="G10" s="1" t="s">
        <v>24</v>
      </c>
      <c r="H10" s="1">
        <v>66</v>
      </c>
      <c r="I10" s="1">
        <v>29.55</v>
      </c>
      <c r="J10" s="25">
        <f t="shared" ref="J10:J73" si="0">(H10-32)/1.8</f>
        <v>18.888888888888889</v>
      </c>
      <c r="K10" s="24">
        <f t="shared" ref="K10:K73" si="1">I10/0.02953</f>
        <v>1000.6772773450728</v>
      </c>
      <c r="L10" s="1">
        <f t="shared" ref="L10:L72" si="2">IF(F10 ="rain", 1,0)</f>
        <v>0</v>
      </c>
      <c r="M10" s="1">
        <f t="shared" ref="M10:M73" si="3">IF(F10 ="snow", 1,0)</f>
        <v>0</v>
      </c>
      <c r="P10" s="1">
        <f t="shared" ref="P10:P73" si="4">IF($G10 ="N", 1,0)</f>
        <v>0</v>
      </c>
      <c r="Q10" s="1">
        <f t="shared" ref="Q10:Q73" si="5">IF($G10 ="NE", 1,0)</f>
        <v>0</v>
      </c>
      <c r="R10" s="1">
        <f t="shared" ref="R10:R73" si="6">IF($G10 ="E", 1,0)</f>
        <v>0</v>
      </c>
      <c r="S10" s="1">
        <f t="shared" ref="S10:S73" si="7">IF($G10 ="SE", 1,0)</f>
        <v>0</v>
      </c>
      <c r="T10" s="1">
        <f t="shared" ref="T10:T73" si="8">IF($G10 ="S", 1,0)</f>
        <v>0</v>
      </c>
      <c r="U10" s="1">
        <f t="shared" ref="U10:U73" si="9">IF($G10 ="SW", 1,0)</f>
        <v>0</v>
      </c>
      <c r="V10" s="1">
        <f t="shared" ref="V10:V73" si="10">IF($G10 ="W", 1,0)</f>
        <v>0</v>
      </c>
      <c r="W10" s="1">
        <f t="shared" ref="W10:W73" si="11">IF($G10 ="NW", 1,0)</f>
        <v>1</v>
      </c>
    </row>
    <row r="11" spans="3:23" s="33" customFormat="1">
      <c r="C11" s="32"/>
      <c r="D11" s="32">
        <v>11</v>
      </c>
      <c r="E11" s="33" t="s">
        <v>373</v>
      </c>
      <c r="F11" s="32" t="s">
        <v>15</v>
      </c>
      <c r="G11" s="32"/>
      <c r="H11" s="32">
        <v>50</v>
      </c>
      <c r="I11" s="32">
        <v>29.55</v>
      </c>
      <c r="J11" s="34">
        <f t="shared" si="0"/>
        <v>10</v>
      </c>
      <c r="K11" s="35">
        <f t="shared" si="1"/>
        <v>1000.6772773450728</v>
      </c>
      <c r="L11" s="32">
        <f t="shared" si="2"/>
        <v>0</v>
      </c>
      <c r="M11" s="32">
        <f t="shared" si="3"/>
        <v>0</v>
      </c>
      <c r="N11" s="36">
        <v>1</v>
      </c>
      <c r="O11" s="36"/>
      <c r="P11" s="32">
        <f t="shared" si="4"/>
        <v>0</v>
      </c>
      <c r="Q11" s="32">
        <f t="shared" si="5"/>
        <v>0</v>
      </c>
      <c r="R11" s="32">
        <f t="shared" si="6"/>
        <v>0</v>
      </c>
      <c r="S11" s="32">
        <f t="shared" si="7"/>
        <v>0</v>
      </c>
      <c r="T11" s="32">
        <f t="shared" si="8"/>
        <v>0</v>
      </c>
      <c r="U11" s="32">
        <f t="shared" si="9"/>
        <v>0</v>
      </c>
      <c r="V11" s="32">
        <f t="shared" si="10"/>
        <v>0</v>
      </c>
      <c r="W11" s="32">
        <f t="shared" si="11"/>
        <v>0</v>
      </c>
    </row>
    <row r="12" spans="3:23">
      <c r="C12" s="1">
        <v>2</v>
      </c>
      <c r="D12" s="1">
        <v>9</v>
      </c>
      <c r="E12" t="s">
        <v>137</v>
      </c>
      <c r="F12" s="1" t="s">
        <v>15</v>
      </c>
      <c r="G12" s="1" t="s">
        <v>16</v>
      </c>
      <c r="H12" s="1">
        <v>61</v>
      </c>
      <c r="I12" s="1">
        <v>29.55</v>
      </c>
      <c r="J12" s="25">
        <f t="shared" si="0"/>
        <v>16.111111111111111</v>
      </c>
      <c r="K12" s="24">
        <f t="shared" si="1"/>
        <v>1000.6772773450728</v>
      </c>
      <c r="L12" s="1">
        <f t="shared" si="2"/>
        <v>0</v>
      </c>
      <c r="M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1</v>
      </c>
      <c r="V12" s="1">
        <f t="shared" si="10"/>
        <v>0</v>
      </c>
      <c r="W12" s="1">
        <f t="shared" si="11"/>
        <v>0</v>
      </c>
    </row>
    <row r="13" spans="3:23">
      <c r="D13" s="1">
        <v>2</v>
      </c>
      <c r="E13" t="s">
        <v>67</v>
      </c>
      <c r="F13" s="1" t="s">
        <v>15</v>
      </c>
      <c r="G13" s="1" t="s">
        <v>16</v>
      </c>
      <c r="H13" s="1">
        <v>65</v>
      </c>
      <c r="I13" s="1">
        <v>29.5</v>
      </c>
      <c r="J13" s="25">
        <f t="shared" si="0"/>
        <v>18.333333333333332</v>
      </c>
      <c r="K13" s="24">
        <f t="shared" si="1"/>
        <v>998.98408398239076</v>
      </c>
      <c r="L13" s="1">
        <f t="shared" si="2"/>
        <v>0</v>
      </c>
      <c r="M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1">
        <f t="shared" si="9"/>
        <v>1</v>
      </c>
      <c r="V13" s="1">
        <f t="shared" si="10"/>
        <v>0</v>
      </c>
      <c r="W13" s="1">
        <f t="shared" si="11"/>
        <v>0</v>
      </c>
    </row>
    <row r="14" spans="3:23" s="33" customFormat="1">
      <c r="C14" s="32"/>
      <c r="D14" s="32">
        <v>11</v>
      </c>
      <c r="E14" s="33" t="s">
        <v>375</v>
      </c>
      <c r="F14" s="32" t="s">
        <v>15</v>
      </c>
      <c r="G14" s="32"/>
      <c r="H14" s="32">
        <v>57</v>
      </c>
      <c r="I14" s="32">
        <v>29.5</v>
      </c>
      <c r="J14" s="34">
        <f t="shared" si="0"/>
        <v>13.888888888888889</v>
      </c>
      <c r="K14" s="35">
        <f t="shared" si="1"/>
        <v>998.98408398239076</v>
      </c>
      <c r="L14" s="32">
        <f t="shared" si="2"/>
        <v>0</v>
      </c>
      <c r="M14" s="32">
        <f t="shared" si="3"/>
        <v>0</v>
      </c>
      <c r="N14" s="36"/>
      <c r="O14" s="36"/>
      <c r="P14" s="32">
        <f t="shared" si="4"/>
        <v>0</v>
      </c>
      <c r="Q14" s="32">
        <f t="shared" si="5"/>
        <v>0</v>
      </c>
      <c r="R14" s="32">
        <f t="shared" si="6"/>
        <v>0</v>
      </c>
      <c r="S14" s="32">
        <f t="shared" si="7"/>
        <v>0</v>
      </c>
      <c r="T14" s="32">
        <f t="shared" si="8"/>
        <v>0</v>
      </c>
      <c r="U14" s="32">
        <f t="shared" si="9"/>
        <v>0</v>
      </c>
      <c r="V14" s="32">
        <f t="shared" si="10"/>
        <v>0</v>
      </c>
      <c r="W14" s="32">
        <f t="shared" si="11"/>
        <v>0</v>
      </c>
    </row>
    <row r="15" spans="3:23">
      <c r="C15" s="1">
        <v>3</v>
      </c>
      <c r="D15" s="1">
        <v>9</v>
      </c>
      <c r="E15" t="s">
        <v>376</v>
      </c>
      <c r="F15" s="1" t="s">
        <v>15</v>
      </c>
      <c r="G15" s="1" t="s">
        <v>16</v>
      </c>
      <c r="H15" s="1">
        <v>59</v>
      </c>
      <c r="I15" s="1">
        <v>29.5</v>
      </c>
      <c r="J15" s="25">
        <f t="shared" si="0"/>
        <v>15</v>
      </c>
      <c r="K15" s="24">
        <f t="shared" si="1"/>
        <v>998.98408398239076</v>
      </c>
      <c r="L15" s="1">
        <f t="shared" si="2"/>
        <v>0</v>
      </c>
      <c r="M15" s="1">
        <f t="shared" si="3"/>
        <v>0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1">
        <f t="shared" si="9"/>
        <v>1</v>
      </c>
      <c r="V15" s="1">
        <f t="shared" si="10"/>
        <v>0</v>
      </c>
      <c r="W15" s="1">
        <f t="shared" si="11"/>
        <v>0</v>
      </c>
    </row>
    <row r="16" spans="3:23">
      <c r="D16" s="1">
        <v>2</v>
      </c>
      <c r="E16" t="s">
        <v>377</v>
      </c>
      <c r="F16" s="1" t="s">
        <v>12</v>
      </c>
      <c r="G16" s="1" t="s">
        <v>16</v>
      </c>
      <c r="H16" s="1">
        <v>58</v>
      </c>
      <c r="I16" s="1">
        <v>29.55</v>
      </c>
      <c r="J16" s="25">
        <f t="shared" si="0"/>
        <v>14.444444444444445</v>
      </c>
      <c r="K16" s="24">
        <f t="shared" si="1"/>
        <v>1000.6772773450728</v>
      </c>
      <c r="L16" s="1">
        <f t="shared" si="2"/>
        <v>1</v>
      </c>
      <c r="M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1</v>
      </c>
      <c r="V16" s="1">
        <f t="shared" si="10"/>
        <v>0</v>
      </c>
      <c r="W16" s="1">
        <f t="shared" si="11"/>
        <v>0</v>
      </c>
    </row>
    <row r="17" spans="3:23" s="33" customFormat="1">
      <c r="C17" s="32"/>
      <c r="D17" s="32">
        <v>11</v>
      </c>
      <c r="E17" s="33" t="s">
        <v>378</v>
      </c>
      <c r="F17" s="32" t="s">
        <v>15</v>
      </c>
      <c r="G17" s="32"/>
      <c r="H17" s="32">
        <v>52</v>
      </c>
      <c r="I17" s="32">
        <v>29.6</v>
      </c>
      <c r="J17" s="34">
        <f t="shared" si="0"/>
        <v>11.111111111111111</v>
      </c>
      <c r="K17" s="35">
        <f t="shared" si="1"/>
        <v>1002.3704707077549</v>
      </c>
      <c r="L17" s="32">
        <f t="shared" si="2"/>
        <v>0</v>
      </c>
      <c r="M17" s="32">
        <f t="shared" si="3"/>
        <v>0</v>
      </c>
      <c r="N17" s="36">
        <v>1</v>
      </c>
      <c r="O17" s="36"/>
      <c r="P17" s="32">
        <f t="shared" si="4"/>
        <v>0</v>
      </c>
      <c r="Q17" s="32">
        <f t="shared" si="5"/>
        <v>0</v>
      </c>
      <c r="R17" s="32">
        <f t="shared" si="6"/>
        <v>0</v>
      </c>
      <c r="S17" s="32">
        <f t="shared" si="7"/>
        <v>0</v>
      </c>
      <c r="T17" s="32">
        <f t="shared" si="8"/>
        <v>0</v>
      </c>
      <c r="U17" s="32">
        <f t="shared" si="9"/>
        <v>0</v>
      </c>
      <c r="V17" s="32">
        <f t="shared" si="10"/>
        <v>0</v>
      </c>
      <c r="W17" s="32">
        <f t="shared" si="11"/>
        <v>0</v>
      </c>
    </row>
    <row r="18" spans="3:23">
      <c r="C18" s="1">
        <v>4</v>
      </c>
      <c r="D18" s="1">
        <v>9</v>
      </c>
      <c r="E18" t="s">
        <v>137</v>
      </c>
      <c r="F18" s="1" t="s">
        <v>15</v>
      </c>
      <c r="G18" s="1" t="s">
        <v>27</v>
      </c>
      <c r="H18" s="1">
        <v>56</v>
      </c>
      <c r="I18" s="1">
        <v>29.6</v>
      </c>
      <c r="J18" s="25">
        <f t="shared" si="0"/>
        <v>13.333333333333332</v>
      </c>
      <c r="K18" s="24">
        <f t="shared" si="1"/>
        <v>1002.3704707077549</v>
      </c>
      <c r="L18" s="1">
        <f t="shared" si="2"/>
        <v>0</v>
      </c>
      <c r="M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1</v>
      </c>
      <c r="W18" s="1">
        <f t="shared" si="11"/>
        <v>0</v>
      </c>
    </row>
    <row r="19" spans="3:23">
      <c r="D19" s="1">
        <v>2</v>
      </c>
      <c r="E19" t="s">
        <v>379</v>
      </c>
      <c r="F19" s="1" t="s">
        <v>15</v>
      </c>
      <c r="H19" s="1">
        <v>58</v>
      </c>
      <c r="I19" s="1">
        <v>29.55</v>
      </c>
      <c r="J19" s="25">
        <f t="shared" si="0"/>
        <v>14.444444444444445</v>
      </c>
      <c r="K19" s="24">
        <f t="shared" si="1"/>
        <v>1000.6772773450728</v>
      </c>
      <c r="L19" s="1">
        <f t="shared" si="2"/>
        <v>0</v>
      </c>
      <c r="M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</row>
    <row r="20" spans="3:23" s="33" customFormat="1">
      <c r="C20" s="32"/>
      <c r="D20" s="32">
        <v>11</v>
      </c>
      <c r="E20" s="33" t="s">
        <v>128</v>
      </c>
      <c r="F20" s="32" t="s">
        <v>15</v>
      </c>
      <c r="G20" s="32"/>
      <c r="H20" s="32">
        <v>52</v>
      </c>
      <c r="I20" s="32">
        <v>29.55</v>
      </c>
      <c r="J20" s="34">
        <f t="shared" si="0"/>
        <v>11.111111111111111</v>
      </c>
      <c r="K20" s="35">
        <f t="shared" si="1"/>
        <v>1000.6772773450728</v>
      </c>
      <c r="L20" s="32">
        <f t="shared" si="2"/>
        <v>0</v>
      </c>
      <c r="M20" s="32">
        <f t="shared" si="3"/>
        <v>0</v>
      </c>
      <c r="N20" s="36"/>
      <c r="O20" s="36"/>
      <c r="P20" s="32">
        <f t="shared" si="4"/>
        <v>0</v>
      </c>
      <c r="Q20" s="32">
        <f t="shared" si="5"/>
        <v>0</v>
      </c>
      <c r="R20" s="32">
        <f t="shared" si="6"/>
        <v>0</v>
      </c>
      <c r="S20" s="32">
        <f t="shared" si="7"/>
        <v>0</v>
      </c>
      <c r="T20" s="32">
        <f t="shared" si="8"/>
        <v>0</v>
      </c>
      <c r="U20" s="32">
        <f t="shared" si="9"/>
        <v>0</v>
      </c>
      <c r="V20" s="32">
        <f t="shared" si="10"/>
        <v>0</v>
      </c>
      <c r="W20" s="32">
        <f t="shared" si="11"/>
        <v>0</v>
      </c>
    </row>
    <row r="21" spans="3:23">
      <c r="C21" s="1">
        <v>5</v>
      </c>
      <c r="D21" s="1">
        <v>9</v>
      </c>
      <c r="E21" t="s">
        <v>137</v>
      </c>
      <c r="F21" s="1" t="s">
        <v>15</v>
      </c>
      <c r="G21" s="1" t="s">
        <v>27</v>
      </c>
      <c r="H21" s="1">
        <v>61</v>
      </c>
      <c r="I21" s="1">
        <v>29.6</v>
      </c>
      <c r="J21" s="25">
        <f t="shared" si="0"/>
        <v>16.111111111111111</v>
      </c>
      <c r="K21" s="24">
        <f t="shared" si="1"/>
        <v>1002.3704707077549</v>
      </c>
      <c r="L21" s="1">
        <f t="shared" si="2"/>
        <v>0</v>
      </c>
      <c r="M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1</v>
      </c>
      <c r="W21" s="1">
        <f t="shared" si="11"/>
        <v>0</v>
      </c>
    </row>
    <row r="22" spans="3:23">
      <c r="D22" s="1">
        <v>2</v>
      </c>
      <c r="E22" t="s">
        <v>67</v>
      </c>
      <c r="F22" s="1" t="s">
        <v>15</v>
      </c>
      <c r="G22" s="1" t="s">
        <v>72</v>
      </c>
      <c r="H22" s="1">
        <v>67</v>
      </c>
      <c r="I22" s="1">
        <v>29.6</v>
      </c>
      <c r="J22" s="25">
        <f t="shared" si="0"/>
        <v>19.444444444444443</v>
      </c>
      <c r="K22" s="24">
        <f t="shared" si="1"/>
        <v>1002.3704707077549</v>
      </c>
      <c r="L22" s="1">
        <f t="shared" si="2"/>
        <v>0</v>
      </c>
      <c r="M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1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</row>
    <row r="23" spans="3:23" s="33" customFormat="1">
      <c r="C23" s="32"/>
      <c r="D23" s="32">
        <v>11</v>
      </c>
      <c r="E23" s="33" t="s">
        <v>380</v>
      </c>
      <c r="F23" s="32" t="s">
        <v>15</v>
      </c>
      <c r="G23" s="32"/>
      <c r="H23" s="32">
        <v>56</v>
      </c>
      <c r="I23" s="32">
        <v>29.65</v>
      </c>
      <c r="J23" s="34">
        <f t="shared" si="0"/>
        <v>13.333333333333332</v>
      </c>
      <c r="K23" s="35">
        <f t="shared" si="1"/>
        <v>1004.0636640704367</v>
      </c>
      <c r="L23" s="32">
        <f t="shared" si="2"/>
        <v>0</v>
      </c>
      <c r="M23" s="32">
        <f t="shared" si="3"/>
        <v>0</v>
      </c>
      <c r="N23" s="36"/>
      <c r="O23" s="36"/>
      <c r="P23" s="32">
        <f t="shared" si="4"/>
        <v>0</v>
      </c>
      <c r="Q23" s="32">
        <f t="shared" si="5"/>
        <v>0</v>
      </c>
      <c r="R23" s="32">
        <f t="shared" si="6"/>
        <v>0</v>
      </c>
      <c r="S23" s="32">
        <f t="shared" si="7"/>
        <v>0</v>
      </c>
      <c r="T23" s="32">
        <f t="shared" si="8"/>
        <v>0</v>
      </c>
      <c r="U23" s="32">
        <f t="shared" si="9"/>
        <v>0</v>
      </c>
      <c r="V23" s="32">
        <f t="shared" si="10"/>
        <v>0</v>
      </c>
      <c r="W23" s="32">
        <f t="shared" si="11"/>
        <v>0</v>
      </c>
    </row>
    <row r="24" spans="3:23">
      <c r="C24" s="1">
        <v>6</v>
      </c>
      <c r="D24" s="1">
        <v>9</v>
      </c>
      <c r="E24" t="s">
        <v>381</v>
      </c>
      <c r="F24" s="1" t="s">
        <v>15</v>
      </c>
      <c r="G24" s="1" t="s">
        <v>56</v>
      </c>
      <c r="H24" s="1">
        <v>60</v>
      </c>
      <c r="I24" s="1">
        <v>29.65</v>
      </c>
      <c r="J24" s="25">
        <f t="shared" si="0"/>
        <v>15.555555555555555</v>
      </c>
      <c r="K24" s="24">
        <f t="shared" si="1"/>
        <v>1004.0636640704367</v>
      </c>
      <c r="L24" s="1">
        <f t="shared" si="2"/>
        <v>0</v>
      </c>
      <c r="M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1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</row>
    <row r="25" spans="3:23">
      <c r="D25" s="1">
        <v>2</v>
      </c>
      <c r="E25" t="s">
        <v>71</v>
      </c>
      <c r="F25" s="1" t="s">
        <v>15</v>
      </c>
      <c r="H25" s="1">
        <v>59</v>
      </c>
      <c r="I25" s="1">
        <v>29.55</v>
      </c>
      <c r="J25" s="25">
        <f t="shared" si="0"/>
        <v>15</v>
      </c>
      <c r="K25" s="24">
        <f t="shared" si="1"/>
        <v>1000.6772773450728</v>
      </c>
      <c r="L25" s="1">
        <f t="shared" si="2"/>
        <v>0</v>
      </c>
      <c r="M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</row>
    <row r="26" spans="3:23" s="33" customFormat="1">
      <c r="C26" s="32"/>
      <c r="D26" s="32">
        <v>11</v>
      </c>
      <c r="E26" s="33" t="s">
        <v>382</v>
      </c>
      <c r="F26" s="32" t="s">
        <v>15</v>
      </c>
      <c r="G26" s="32"/>
      <c r="H26" s="32">
        <v>56</v>
      </c>
      <c r="I26" s="32">
        <v>29.5</v>
      </c>
      <c r="J26" s="34">
        <f t="shared" si="0"/>
        <v>13.333333333333332</v>
      </c>
      <c r="K26" s="35">
        <f t="shared" si="1"/>
        <v>998.98408398239076</v>
      </c>
      <c r="L26" s="32">
        <f t="shared" si="2"/>
        <v>0</v>
      </c>
      <c r="M26" s="32">
        <f t="shared" si="3"/>
        <v>0</v>
      </c>
      <c r="N26" s="36"/>
      <c r="O26" s="36"/>
      <c r="P26" s="32">
        <f t="shared" si="4"/>
        <v>0</v>
      </c>
      <c r="Q26" s="32">
        <f t="shared" si="5"/>
        <v>0</v>
      </c>
      <c r="R26" s="32">
        <f t="shared" si="6"/>
        <v>0</v>
      </c>
      <c r="S26" s="32">
        <f t="shared" si="7"/>
        <v>0</v>
      </c>
      <c r="T26" s="32">
        <f t="shared" si="8"/>
        <v>0</v>
      </c>
      <c r="U26" s="32">
        <f t="shared" si="9"/>
        <v>0</v>
      </c>
      <c r="V26" s="32">
        <f t="shared" si="10"/>
        <v>0</v>
      </c>
      <c r="W26" s="32">
        <f t="shared" si="11"/>
        <v>0</v>
      </c>
    </row>
    <row r="27" spans="3:23">
      <c r="C27" s="1">
        <v>7</v>
      </c>
      <c r="D27" s="1">
        <v>9</v>
      </c>
      <c r="E27" t="s">
        <v>383</v>
      </c>
      <c r="F27" s="1" t="s">
        <v>12</v>
      </c>
      <c r="G27" s="1" t="s">
        <v>72</v>
      </c>
      <c r="H27" s="1">
        <v>53</v>
      </c>
      <c r="I27" s="1">
        <v>29.5</v>
      </c>
      <c r="J27" s="25">
        <f t="shared" si="0"/>
        <v>11.666666666666666</v>
      </c>
      <c r="K27" s="24">
        <f t="shared" si="1"/>
        <v>998.98408398239076</v>
      </c>
      <c r="L27" s="1">
        <f t="shared" si="2"/>
        <v>1</v>
      </c>
      <c r="M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1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</row>
    <row r="28" spans="3:23">
      <c r="D28" s="1">
        <v>2</v>
      </c>
      <c r="E28" t="s">
        <v>172</v>
      </c>
      <c r="F28" s="1" t="s">
        <v>12</v>
      </c>
      <c r="G28" s="1" t="s">
        <v>72</v>
      </c>
      <c r="H28" s="1">
        <v>54</v>
      </c>
      <c r="I28" s="1">
        <v>29.45</v>
      </c>
      <c r="J28" s="25">
        <f t="shared" si="0"/>
        <v>12.222222222222221</v>
      </c>
      <c r="K28" s="24">
        <f t="shared" si="1"/>
        <v>997.29089061970876</v>
      </c>
      <c r="L28" s="1">
        <f t="shared" si="2"/>
        <v>1</v>
      </c>
      <c r="M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1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</row>
    <row r="29" spans="3:23" s="33" customFormat="1">
      <c r="C29" s="32"/>
      <c r="D29" s="32">
        <v>11</v>
      </c>
      <c r="E29" s="33" t="s">
        <v>384</v>
      </c>
      <c r="F29" s="32" t="s">
        <v>12</v>
      </c>
      <c r="G29" s="32" t="s">
        <v>72</v>
      </c>
      <c r="H29" s="32">
        <v>51</v>
      </c>
      <c r="I29" s="32">
        <v>29.45</v>
      </c>
      <c r="J29" s="34">
        <f t="shared" si="0"/>
        <v>10.555555555555555</v>
      </c>
      <c r="K29" s="35">
        <f t="shared" si="1"/>
        <v>997.29089061970876</v>
      </c>
      <c r="L29" s="32">
        <f t="shared" si="2"/>
        <v>1</v>
      </c>
      <c r="M29" s="32">
        <f t="shared" si="3"/>
        <v>0</v>
      </c>
      <c r="N29" s="36">
        <v>1</v>
      </c>
      <c r="O29" s="36"/>
      <c r="P29" s="32">
        <f t="shared" si="4"/>
        <v>0</v>
      </c>
      <c r="Q29" s="32">
        <f t="shared" si="5"/>
        <v>0</v>
      </c>
      <c r="R29" s="32">
        <f t="shared" si="6"/>
        <v>1</v>
      </c>
      <c r="S29" s="32">
        <f t="shared" si="7"/>
        <v>0</v>
      </c>
      <c r="T29" s="32">
        <f t="shared" si="8"/>
        <v>0</v>
      </c>
      <c r="U29" s="32">
        <f t="shared" si="9"/>
        <v>0</v>
      </c>
      <c r="V29" s="32">
        <f t="shared" si="10"/>
        <v>0</v>
      </c>
      <c r="W29" s="32">
        <f t="shared" si="11"/>
        <v>0</v>
      </c>
    </row>
    <row r="30" spans="3:23">
      <c r="C30" s="1">
        <v>8</v>
      </c>
      <c r="D30" s="1">
        <v>9</v>
      </c>
      <c r="E30" t="s">
        <v>359</v>
      </c>
      <c r="F30" s="1" t="s">
        <v>12</v>
      </c>
      <c r="H30" s="1">
        <v>55</v>
      </c>
      <c r="I30" s="1">
        <v>29.5</v>
      </c>
      <c r="J30" s="25">
        <f t="shared" si="0"/>
        <v>12.777777777777777</v>
      </c>
      <c r="K30" s="24">
        <f t="shared" si="1"/>
        <v>998.98408398239076</v>
      </c>
      <c r="L30" s="1">
        <f t="shared" si="2"/>
        <v>1</v>
      </c>
      <c r="M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</row>
    <row r="31" spans="3:23">
      <c r="D31" s="1">
        <v>2</v>
      </c>
      <c r="E31" t="s">
        <v>385</v>
      </c>
      <c r="F31" s="1" t="s">
        <v>15</v>
      </c>
      <c r="H31" s="1">
        <v>57</v>
      </c>
      <c r="I31" s="1">
        <v>29.55</v>
      </c>
      <c r="J31" s="25">
        <f t="shared" si="0"/>
        <v>13.888888888888889</v>
      </c>
      <c r="K31" s="24">
        <f t="shared" si="1"/>
        <v>1000.6772773450728</v>
      </c>
      <c r="L31" s="1">
        <f t="shared" si="2"/>
        <v>0</v>
      </c>
      <c r="M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</row>
    <row r="32" spans="3:23" s="33" customFormat="1">
      <c r="C32" s="32"/>
      <c r="D32" s="32">
        <v>11</v>
      </c>
      <c r="E32" s="33" t="s">
        <v>320</v>
      </c>
      <c r="F32" s="32" t="s">
        <v>15</v>
      </c>
      <c r="G32" s="32"/>
      <c r="H32" s="32">
        <v>51</v>
      </c>
      <c r="I32" s="32">
        <v>29.55</v>
      </c>
      <c r="J32" s="34">
        <f t="shared" si="0"/>
        <v>10.555555555555555</v>
      </c>
      <c r="K32" s="35">
        <f t="shared" si="1"/>
        <v>1000.6772773450728</v>
      </c>
      <c r="L32" s="32">
        <f t="shared" si="2"/>
        <v>0</v>
      </c>
      <c r="M32" s="32">
        <f t="shared" si="3"/>
        <v>0</v>
      </c>
      <c r="N32" s="36">
        <v>1</v>
      </c>
      <c r="O32" s="36"/>
      <c r="P32" s="32">
        <f t="shared" si="4"/>
        <v>0</v>
      </c>
      <c r="Q32" s="32">
        <f t="shared" si="5"/>
        <v>0</v>
      </c>
      <c r="R32" s="32">
        <f t="shared" si="6"/>
        <v>0</v>
      </c>
      <c r="S32" s="32">
        <f t="shared" si="7"/>
        <v>0</v>
      </c>
      <c r="T32" s="32">
        <f t="shared" si="8"/>
        <v>0</v>
      </c>
      <c r="U32" s="32">
        <f t="shared" si="9"/>
        <v>0</v>
      </c>
      <c r="V32" s="32">
        <f t="shared" si="10"/>
        <v>0</v>
      </c>
      <c r="W32" s="32">
        <f t="shared" si="11"/>
        <v>0</v>
      </c>
    </row>
    <row r="33" spans="3:23">
      <c r="C33" s="1">
        <v>9</v>
      </c>
      <c r="D33" s="1">
        <v>9</v>
      </c>
      <c r="E33" t="s">
        <v>71</v>
      </c>
      <c r="F33" s="1" t="s">
        <v>15</v>
      </c>
      <c r="G33" s="1" t="s">
        <v>56</v>
      </c>
      <c r="H33" s="1">
        <v>56</v>
      </c>
      <c r="I33" s="1">
        <v>29.55</v>
      </c>
      <c r="J33" s="25">
        <f t="shared" si="0"/>
        <v>13.333333333333332</v>
      </c>
      <c r="K33" s="24">
        <f t="shared" si="1"/>
        <v>1000.6772773450728</v>
      </c>
      <c r="L33" s="1">
        <f t="shared" si="2"/>
        <v>0</v>
      </c>
      <c r="M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1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</row>
    <row r="34" spans="3:23">
      <c r="D34" s="1">
        <v>2</v>
      </c>
      <c r="E34" t="s">
        <v>202</v>
      </c>
      <c r="F34" s="1" t="s">
        <v>15</v>
      </c>
      <c r="G34" s="1" t="s">
        <v>56</v>
      </c>
      <c r="H34" s="1">
        <v>56</v>
      </c>
      <c r="I34" s="1">
        <v>29.55</v>
      </c>
      <c r="J34" s="25">
        <f t="shared" ref="J34" si="12">(H34-32)/1.8</f>
        <v>13.333333333333332</v>
      </c>
      <c r="K34" s="24">
        <f t="shared" ref="K34" si="13">I34/0.02953</f>
        <v>1000.6772773450728</v>
      </c>
      <c r="L34" s="1">
        <f t="shared" si="2"/>
        <v>0</v>
      </c>
      <c r="M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1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</row>
    <row r="35" spans="3:23" s="33" customFormat="1">
      <c r="C35" s="32"/>
      <c r="D35" s="32">
        <v>11</v>
      </c>
      <c r="E35" s="37" t="s">
        <v>386</v>
      </c>
      <c r="F35" s="32" t="s">
        <v>15</v>
      </c>
      <c r="G35" s="32"/>
      <c r="H35" s="32">
        <v>51</v>
      </c>
      <c r="I35" s="32">
        <v>29.45</v>
      </c>
      <c r="J35" s="34">
        <f t="shared" si="0"/>
        <v>10.555555555555555</v>
      </c>
      <c r="K35" s="35">
        <f t="shared" si="1"/>
        <v>997.29089061970876</v>
      </c>
      <c r="L35" s="36">
        <v>1</v>
      </c>
      <c r="M35" s="32">
        <f t="shared" si="3"/>
        <v>0</v>
      </c>
      <c r="N35" s="36">
        <v>1</v>
      </c>
      <c r="O35" s="36"/>
      <c r="P35" s="32">
        <f t="shared" si="4"/>
        <v>0</v>
      </c>
      <c r="Q35" s="32">
        <f t="shared" si="5"/>
        <v>0</v>
      </c>
      <c r="R35" s="32">
        <f t="shared" si="6"/>
        <v>0</v>
      </c>
      <c r="S35" s="32">
        <f t="shared" si="7"/>
        <v>0</v>
      </c>
      <c r="T35" s="32">
        <f t="shared" si="8"/>
        <v>0</v>
      </c>
      <c r="U35" s="32">
        <f t="shared" si="9"/>
        <v>0</v>
      </c>
      <c r="V35" s="32">
        <f t="shared" si="10"/>
        <v>0</v>
      </c>
      <c r="W35" s="32">
        <f t="shared" si="11"/>
        <v>0</v>
      </c>
    </row>
    <row r="36" spans="3:23">
      <c r="C36" s="1">
        <v>10</v>
      </c>
      <c r="D36" s="1">
        <v>9</v>
      </c>
      <c r="E36" t="s">
        <v>387</v>
      </c>
      <c r="F36" s="1" t="s">
        <v>15</v>
      </c>
      <c r="G36" s="1" t="s">
        <v>163</v>
      </c>
      <c r="H36" s="1">
        <v>58</v>
      </c>
      <c r="I36" s="1">
        <v>29.45</v>
      </c>
      <c r="J36" s="25">
        <f t="shared" si="0"/>
        <v>14.444444444444445</v>
      </c>
      <c r="K36" s="24">
        <f t="shared" si="1"/>
        <v>997.29089061970876</v>
      </c>
      <c r="L36" s="1">
        <f t="shared" si="2"/>
        <v>0</v>
      </c>
      <c r="M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1</v>
      </c>
      <c r="U36" s="1">
        <f t="shared" si="9"/>
        <v>0</v>
      </c>
      <c r="V36" s="1">
        <f t="shared" si="10"/>
        <v>0</v>
      </c>
      <c r="W36" s="1">
        <f t="shared" si="11"/>
        <v>0</v>
      </c>
    </row>
    <row r="37" spans="3:23">
      <c r="D37" s="1">
        <v>2</v>
      </c>
      <c r="E37" t="s">
        <v>388</v>
      </c>
      <c r="F37" s="1" t="s">
        <v>15</v>
      </c>
      <c r="G37" s="1" t="s">
        <v>56</v>
      </c>
      <c r="H37" s="1">
        <v>62</v>
      </c>
      <c r="I37" s="1">
        <v>29.4</v>
      </c>
      <c r="J37" s="25">
        <f t="shared" si="0"/>
        <v>16.666666666666668</v>
      </c>
      <c r="K37" s="24">
        <f t="shared" si="1"/>
        <v>995.59769725702665</v>
      </c>
      <c r="L37" s="1">
        <f t="shared" si="2"/>
        <v>0</v>
      </c>
      <c r="M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1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</row>
    <row r="38" spans="3:23" s="33" customFormat="1">
      <c r="C38" s="32"/>
      <c r="D38" s="32">
        <v>11</v>
      </c>
      <c r="E38" s="33" t="s">
        <v>55</v>
      </c>
      <c r="F38" s="32" t="s">
        <v>15</v>
      </c>
      <c r="G38" s="32"/>
      <c r="H38" s="32">
        <v>54</v>
      </c>
      <c r="I38" s="32">
        <v>29.4</v>
      </c>
      <c r="J38" s="34">
        <f t="shared" si="0"/>
        <v>12.222222222222221</v>
      </c>
      <c r="K38" s="35">
        <f t="shared" si="1"/>
        <v>995.59769725702665</v>
      </c>
      <c r="L38" s="32">
        <f t="shared" si="2"/>
        <v>0</v>
      </c>
      <c r="M38" s="32">
        <f t="shared" si="3"/>
        <v>0</v>
      </c>
      <c r="N38" s="36"/>
      <c r="O38" s="36"/>
      <c r="P38" s="32">
        <f t="shared" si="4"/>
        <v>0</v>
      </c>
      <c r="Q38" s="32">
        <f t="shared" si="5"/>
        <v>0</v>
      </c>
      <c r="R38" s="32">
        <f t="shared" si="6"/>
        <v>0</v>
      </c>
      <c r="S38" s="32">
        <f t="shared" si="7"/>
        <v>0</v>
      </c>
      <c r="T38" s="32">
        <f t="shared" si="8"/>
        <v>0</v>
      </c>
      <c r="U38" s="32">
        <f t="shared" si="9"/>
        <v>0</v>
      </c>
      <c r="V38" s="32">
        <f t="shared" si="10"/>
        <v>0</v>
      </c>
      <c r="W38" s="32">
        <f t="shared" si="11"/>
        <v>0</v>
      </c>
    </row>
    <row r="39" spans="3:23">
      <c r="C39" s="1">
        <v>11</v>
      </c>
      <c r="D39" s="1">
        <v>9</v>
      </c>
      <c r="E39" t="s">
        <v>389</v>
      </c>
      <c r="F39" s="1" t="s">
        <v>15</v>
      </c>
      <c r="G39" s="1" t="s">
        <v>27</v>
      </c>
      <c r="H39" s="1">
        <v>57</v>
      </c>
      <c r="I39" s="1">
        <v>29.4</v>
      </c>
      <c r="J39" s="25">
        <f t="shared" si="0"/>
        <v>13.888888888888889</v>
      </c>
      <c r="K39" s="24">
        <f t="shared" si="1"/>
        <v>995.59769725702665</v>
      </c>
      <c r="L39" s="1">
        <f t="shared" si="2"/>
        <v>0</v>
      </c>
      <c r="M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1</v>
      </c>
      <c r="W39" s="1">
        <f t="shared" si="11"/>
        <v>0</v>
      </c>
    </row>
    <row r="40" spans="3:23">
      <c r="D40" s="1">
        <v>2</v>
      </c>
      <c r="E40" t="s">
        <v>206</v>
      </c>
      <c r="F40" s="1" t="s">
        <v>15</v>
      </c>
      <c r="G40" s="1" t="s">
        <v>24</v>
      </c>
      <c r="H40" s="1">
        <v>52</v>
      </c>
      <c r="I40" s="1">
        <v>29.35</v>
      </c>
      <c r="J40" s="25">
        <f t="shared" si="0"/>
        <v>11.111111111111111</v>
      </c>
      <c r="K40" s="24">
        <f t="shared" si="1"/>
        <v>993.90450389434477</v>
      </c>
      <c r="L40" s="1">
        <f t="shared" si="2"/>
        <v>0</v>
      </c>
      <c r="M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1</v>
      </c>
    </row>
    <row r="41" spans="3:23" s="33" customFormat="1">
      <c r="C41" s="32"/>
      <c r="D41" s="32">
        <v>11</v>
      </c>
      <c r="E41" s="33" t="s">
        <v>124</v>
      </c>
      <c r="F41" s="32" t="s">
        <v>15</v>
      </c>
      <c r="G41" s="32"/>
      <c r="H41" s="32">
        <v>51</v>
      </c>
      <c r="I41" s="32">
        <v>29.45</v>
      </c>
      <c r="J41" s="34">
        <f t="shared" si="0"/>
        <v>10.555555555555555</v>
      </c>
      <c r="K41" s="35">
        <f t="shared" si="1"/>
        <v>997.29089061970876</v>
      </c>
      <c r="L41" s="32">
        <f t="shared" si="2"/>
        <v>0</v>
      </c>
      <c r="M41" s="32">
        <f t="shared" si="3"/>
        <v>0</v>
      </c>
      <c r="N41" s="36"/>
      <c r="O41" s="36"/>
      <c r="P41" s="32">
        <f t="shared" si="4"/>
        <v>0</v>
      </c>
      <c r="Q41" s="32">
        <f t="shared" si="5"/>
        <v>0</v>
      </c>
      <c r="R41" s="32">
        <f t="shared" si="6"/>
        <v>0</v>
      </c>
      <c r="S41" s="32">
        <f t="shared" si="7"/>
        <v>0</v>
      </c>
      <c r="T41" s="32">
        <f t="shared" si="8"/>
        <v>0</v>
      </c>
      <c r="U41" s="32">
        <f t="shared" si="9"/>
        <v>0</v>
      </c>
      <c r="V41" s="32">
        <f t="shared" si="10"/>
        <v>0</v>
      </c>
      <c r="W41" s="32">
        <f t="shared" si="11"/>
        <v>0</v>
      </c>
    </row>
    <row r="42" spans="3:23">
      <c r="C42" s="1">
        <v>12</v>
      </c>
      <c r="D42" s="1">
        <v>9</v>
      </c>
      <c r="E42" t="s">
        <v>390</v>
      </c>
      <c r="F42" s="1" t="s">
        <v>15</v>
      </c>
      <c r="G42" s="1" t="s">
        <v>27</v>
      </c>
      <c r="H42" s="1">
        <v>54</v>
      </c>
      <c r="I42" s="1">
        <v>29.45</v>
      </c>
      <c r="J42" s="25">
        <f t="shared" si="0"/>
        <v>12.222222222222221</v>
      </c>
      <c r="K42" s="24">
        <f t="shared" si="1"/>
        <v>997.29089061970876</v>
      </c>
      <c r="L42" s="1">
        <f t="shared" si="2"/>
        <v>0</v>
      </c>
      <c r="M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1</v>
      </c>
      <c r="W42" s="1">
        <f t="shared" si="11"/>
        <v>0</v>
      </c>
    </row>
    <row r="43" spans="3:23">
      <c r="D43" s="1">
        <v>2</v>
      </c>
      <c r="E43" t="s">
        <v>272</v>
      </c>
      <c r="F43" s="1" t="s">
        <v>12</v>
      </c>
      <c r="G43" s="1" t="s">
        <v>24</v>
      </c>
      <c r="H43" s="1">
        <v>55</v>
      </c>
      <c r="I43" s="1">
        <v>29.4</v>
      </c>
      <c r="J43" s="25">
        <f t="shared" si="0"/>
        <v>12.777777777777777</v>
      </c>
      <c r="K43" s="24">
        <f t="shared" si="1"/>
        <v>995.59769725702665</v>
      </c>
      <c r="L43" s="1">
        <f t="shared" si="2"/>
        <v>1</v>
      </c>
      <c r="M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1</v>
      </c>
    </row>
    <row r="44" spans="3:23" s="33" customFormat="1">
      <c r="C44" s="32"/>
      <c r="D44" s="32">
        <v>11</v>
      </c>
      <c r="E44" s="33" t="s">
        <v>32</v>
      </c>
      <c r="F44" s="32" t="s">
        <v>15</v>
      </c>
      <c r="G44" s="32"/>
      <c r="H44" s="32">
        <v>50</v>
      </c>
      <c r="I44" s="32">
        <v>29.55</v>
      </c>
      <c r="J44" s="34">
        <f t="shared" si="0"/>
        <v>10</v>
      </c>
      <c r="K44" s="35">
        <f t="shared" si="1"/>
        <v>1000.6772773450728</v>
      </c>
      <c r="L44" s="32">
        <f t="shared" si="2"/>
        <v>0</v>
      </c>
      <c r="M44" s="32">
        <f t="shared" si="3"/>
        <v>0</v>
      </c>
      <c r="N44" s="36">
        <v>1</v>
      </c>
      <c r="O44" s="36"/>
      <c r="P44" s="32">
        <f t="shared" si="4"/>
        <v>0</v>
      </c>
      <c r="Q44" s="32">
        <f t="shared" si="5"/>
        <v>0</v>
      </c>
      <c r="R44" s="32">
        <f t="shared" si="6"/>
        <v>0</v>
      </c>
      <c r="S44" s="32">
        <f t="shared" si="7"/>
        <v>0</v>
      </c>
      <c r="T44" s="32">
        <f t="shared" si="8"/>
        <v>0</v>
      </c>
      <c r="U44" s="32">
        <f t="shared" si="9"/>
        <v>0</v>
      </c>
      <c r="V44" s="32">
        <f t="shared" si="10"/>
        <v>0</v>
      </c>
      <c r="W44" s="32">
        <f t="shared" si="11"/>
        <v>0</v>
      </c>
    </row>
    <row r="45" spans="3:23">
      <c r="C45" s="1">
        <v>13</v>
      </c>
      <c r="D45" s="1">
        <v>9</v>
      </c>
      <c r="E45" t="s">
        <v>391</v>
      </c>
      <c r="F45" s="1" t="s">
        <v>12</v>
      </c>
      <c r="G45" s="1" t="s">
        <v>27</v>
      </c>
      <c r="H45" s="1">
        <v>56</v>
      </c>
      <c r="I45" s="1">
        <v>29.5</v>
      </c>
      <c r="J45" s="25">
        <f t="shared" si="0"/>
        <v>13.333333333333332</v>
      </c>
      <c r="K45" s="24">
        <f t="shared" si="1"/>
        <v>998.98408398239076</v>
      </c>
      <c r="L45" s="1">
        <f t="shared" si="2"/>
        <v>1</v>
      </c>
      <c r="M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1</v>
      </c>
      <c r="W45" s="1">
        <f t="shared" si="11"/>
        <v>0</v>
      </c>
    </row>
    <row r="46" spans="3:23">
      <c r="D46" s="1">
        <v>2</v>
      </c>
      <c r="E46" s="4" t="s">
        <v>392</v>
      </c>
      <c r="F46" s="1" t="s">
        <v>15</v>
      </c>
      <c r="G46" s="1" t="s">
        <v>27</v>
      </c>
      <c r="H46" s="1">
        <v>60</v>
      </c>
      <c r="I46" s="1">
        <v>29.6</v>
      </c>
      <c r="J46" s="25">
        <f t="shared" si="0"/>
        <v>15.555555555555555</v>
      </c>
      <c r="K46" s="24">
        <f t="shared" si="1"/>
        <v>1002.3704707077549</v>
      </c>
      <c r="L46" s="5">
        <v>1</v>
      </c>
      <c r="M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1</v>
      </c>
      <c r="W46" s="1">
        <f t="shared" si="11"/>
        <v>0</v>
      </c>
    </row>
    <row r="47" spans="3:23" s="33" customFormat="1">
      <c r="C47" s="32"/>
      <c r="D47" s="32">
        <v>11</v>
      </c>
      <c r="E47" s="33" t="s">
        <v>393</v>
      </c>
      <c r="F47" s="32" t="s">
        <v>15</v>
      </c>
      <c r="G47" s="32"/>
      <c r="H47" s="32">
        <v>49</v>
      </c>
      <c r="I47" s="32">
        <v>29.65</v>
      </c>
      <c r="J47" s="34">
        <f t="shared" si="0"/>
        <v>9.4444444444444446</v>
      </c>
      <c r="K47" s="35">
        <f t="shared" si="1"/>
        <v>1004.0636640704367</v>
      </c>
      <c r="L47" s="32">
        <f t="shared" si="2"/>
        <v>0</v>
      </c>
      <c r="M47" s="32">
        <f t="shared" si="3"/>
        <v>0</v>
      </c>
      <c r="N47" s="36">
        <v>1</v>
      </c>
      <c r="O47" s="36"/>
      <c r="P47" s="32">
        <f t="shared" si="4"/>
        <v>0</v>
      </c>
      <c r="Q47" s="32">
        <f t="shared" si="5"/>
        <v>0</v>
      </c>
      <c r="R47" s="32">
        <f t="shared" si="6"/>
        <v>0</v>
      </c>
      <c r="S47" s="32">
        <f t="shared" si="7"/>
        <v>0</v>
      </c>
      <c r="T47" s="32">
        <f t="shared" si="8"/>
        <v>0</v>
      </c>
      <c r="U47" s="32">
        <f t="shared" si="9"/>
        <v>0</v>
      </c>
      <c r="V47" s="32">
        <f t="shared" si="10"/>
        <v>0</v>
      </c>
      <c r="W47" s="32">
        <f t="shared" si="11"/>
        <v>0</v>
      </c>
    </row>
    <row r="48" spans="3:23">
      <c r="C48" s="1">
        <v>14</v>
      </c>
      <c r="D48" s="1">
        <v>9</v>
      </c>
      <c r="E48" t="s">
        <v>201</v>
      </c>
      <c r="F48" s="1" t="s">
        <v>15</v>
      </c>
      <c r="G48" s="1" t="s">
        <v>56</v>
      </c>
      <c r="H48" s="1">
        <v>55</v>
      </c>
      <c r="I48" s="1">
        <v>29.55</v>
      </c>
      <c r="J48" s="25">
        <f t="shared" si="0"/>
        <v>12.777777777777777</v>
      </c>
      <c r="K48" s="24">
        <f t="shared" si="1"/>
        <v>1000.6772773450728</v>
      </c>
      <c r="L48" s="1">
        <f t="shared" si="2"/>
        <v>0</v>
      </c>
      <c r="M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1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</row>
    <row r="49" spans="3:23">
      <c r="D49" s="1">
        <v>2</v>
      </c>
      <c r="E49" s="4" t="s">
        <v>394</v>
      </c>
      <c r="F49" s="1" t="s">
        <v>12</v>
      </c>
      <c r="H49" s="1">
        <v>53</v>
      </c>
      <c r="I49" s="1">
        <v>29.5</v>
      </c>
      <c r="J49" s="25">
        <f t="shared" si="0"/>
        <v>11.666666666666666</v>
      </c>
      <c r="K49" s="24">
        <f t="shared" si="1"/>
        <v>998.98408398239076</v>
      </c>
      <c r="L49" s="1">
        <f t="shared" si="2"/>
        <v>1</v>
      </c>
      <c r="M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</row>
    <row r="50" spans="3:23" s="33" customFormat="1">
      <c r="C50" s="32"/>
      <c r="D50" s="32">
        <v>11</v>
      </c>
      <c r="E50" s="33" t="s">
        <v>395</v>
      </c>
      <c r="F50" s="32" t="s">
        <v>15</v>
      </c>
      <c r="G50" s="32"/>
      <c r="H50" s="32">
        <v>52</v>
      </c>
      <c r="I50" s="32">
        <v>29.45</v>
      </c>
      <c r="J50" s="34">
        <f t="shared" si="0"/>
        <v>11.111111111111111</v>
      </c>
      <c r="K50" s="35">
        <f t="shared" si="1"/>
        <v>997.29089061970876</v>
      </c>
      <c r="L50" s="32">
        <f t="shared" si="2"/>
        <v>0</v>
      </c>
      <c r="M50" s="32">
        <f t="shared" si="3"/>
        <v>0</v>
      </c>
      <c r="N50" s="36">
        <v>1</v>
      </c>
      <c r="O50" s="36"/>
      <c r="P50" s="32">
        <f t="shared" si="4"/>
        <v>0</v>
      </c>
      <c r="Q50" s="32">
        <f t="shared" si="5"/>
        <v>0</v>
      </c>
      <c r="R50" s="32">
        <f t="shared" si="6"/>
        <v>0</v>
      </c>
      <c r="S50" s="32">
        <f t="shared" si="7"/>
        <v>0</v>
      </c>
      <c r="T50" s="32">
        <f t="shared" si="8"/>
        <v>0</v>
      </c>
      <c r="U50" s="32">
        <f t="shared" si="9"/>
        <v>0</v>
      </c>
      <c r="V50" s="32">
        <f t="shared" si="10"/>
        <v>0</v>
      </c>
      <c r="W50" s="32">
        <f t="shared" si="11"/>
        <v>0</v>
      </c>
    </row>
    <row r="51" spans="3:23">
      <c r="C51" s="1">
        <v>15</v>
      </c>
      <c r="D51" s="1">
        <v>9</v>
      </c>
      <c r="E51" t="s">
        <v>382</v>
      </c>
      <c r="F51" s="1" t="s">
        <v>15</v>
      </c>
      <c r="H51" s="1">
        <v>56</v>
      </c>
      <c r="I51" s="1">
        <v>29.35</v>
      </c>
      <c r="J51" s="25">
        <f t="shared" si="0"/>
        <v>13.333333333333332</v>
      </c>
      <c r="K51" s="24">
        <f t="shared" si="1"/>
        <v>993.90450389434477</v>
      </c>
      <c r="L51" s="1">
        <f t="shared" si="2"/>
        <v>0</v>
      </c>
      <c r="M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</row>
    <row r="52" spans="3:23">
      <c r="D52" s="1">
        <v>2</v>
      </c>
      <c r="E52" t="s">
        <v>396</v>
      </c>
      <c r="F52" s="1" t="s">
        <v>15</v>
      </c>
      <c r="H52" s="1">
        <v>56</v>
      </c>
      <c r="I52" s="1">
        <v>29.35</v>
      </c>
      <c r="J52" s="25">
        <f t="shared" si="0"/>
        <v>13.333333333333332</v>
      </c>
      <c r="K52" s="24">
        <f t="shared" si="1"/>
        <v>993.90450389434477</v>
      </c>
      <c r="L52" s="1">
        <f t="shared" si="2"/>
        <v>0</v>
      </c>
      <c r="M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</row>
    <row r="53" spans="3:23" s="33" customFormat="1">
      <c r="C53" s="32"/>
      <c r="D53" s="32">
        <v>11</v>
      </c>
      <c r="E53" s="33" t="s">
        <v>359</v>
      </c>
      <c r="F53" s="32" t="s">
        <v>12</v>
      </c>
      <c r="G53" s="32" t="s">
        <v>72</v>
      </c>
      <c r="H53" s="32">
        <v>54</v>
      </c>
      <c r="I53" s="32">
        <v>29.4</v>
      </c>
      <c r="J53" s="34">
        <f t="shared" si="0"/>
        <v>12.222222222222221</v>
      </c>
      <c r="K53" s="35">
        <f t="shared" si="1"/>
        <v>995.59769725702665</v>
      </c>
      <c r="L53" s="32">
        <f t="shared" si="2"/>
        <v>1</v>
      </c>
      <c r="M53" s="32">
        <f t="shared" si="3"/>
        <v>0</v>
      </c>
      <c r="N53" s="36">
        <v>1</v>
      </c>
      <c r="O53" s="36"/>
      <c r="P53" s="32">
        <f t="shared" si="4"/>
        <v>0</v>
      </c>
      <c r="Q53" s="32">
        <f t="shared" si="5"/>
        <v>0</v>
      </c>
      <c r="R53" s="32">
        <f t="shared" si="6"/>
        <v>1</v>
      </c>
      <c r="S53" s="32">
        <f t="shared" si="7"/>
        <v>0</v>
      </c>
      <c r="T53" s="32">
        <f t="shared" si="8"/>
        <v>0</v>
      </c>
      <c r="U53" s="32">
        <f t="shared" si="9"/>
        <v>0</v>
      </c>
      <c r="V53" s="32">
        <f t="shared" si="10"/>
        <v>0</v>
      </c>
      <c r="W53" s="32">
        <f t="shared" si="11"/>
        <v>0</v>
      </c>
    </row>
    <row r="54" spans="3:23">
      <c r="C54" s="1">
        <v>16</v>
      </c>
      <c r="D54" s="1">
        <v>9</v>
      </c>
      <c r="E54" t="s">
        <v>137</v>
      </c>
      <c r="F54" s="1" t="s">
        <v>15</v>
      </c>
      <c r="G54" s="1" t="s">
        <v>27</v>
      </c>
      <c r="H54" s="1">
        <v>58</v>
      </c>
      <c r="I54" s="1">
        <v>29.5</v>
      </c>
      <c r="J54" s="25">
        <f t="shared" si="0"/>
        <v>14.444444444444445</v>
      </c>
      <c r="K54" s="24">
        <f t="shared" si="1"/>
        <v>998.98408398239076</v>
      </c>
      <c r="L54" s="1">
        <f t="shared" si="2"/>
        <v>0</v>
      </c>
      <c r="M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1</v>
      </c>
      <c r="W54" s="1">
        <f t="shared" si="11"/>
        <v>0</v>
      </c>
    </row>
    <row r="55" spans="3:23">
      <c r="D55" s="1">
        <v>2</v>
      </c>
      <c r="E55" t="s">
        <v>67</v>
      </c>
      <c r="F55" s="1" t="s">
        <v>15</v>
      </c>
      <c r="G55" s="1" t="s">
        <v>56</v>
      </c>
      <c r="H55" s="1">
        <v>62</v>
      </c>
      <c r="I55" s="1">
        <v>29.5</v>
      </c>
      <c r="J55" s="25">
        <f t="shared" si="0"/>
        <v>16.666666666666668</v>
      </c>
      <c r="K55" s="24">
        <f t="shared" si="1"/>
        <v>998.98408398239076</v>
      </c>
      <c r="L55" s="1">
        <f t="shared" si="2"/>
        <v>0</v>
      </c>
      <c r="M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1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</row>
    <row r="56" spans="3:23" s="33" customFormat="1">
      <c r="C56" s="32"/>
      <c r="D56" s="32">
        <v>11</v>
      </c>
      <c r="E56" s="33" t="s">
        <v>397</v>
      </c>
      <c r="F56" s="32" t="s">
        <v>15</v>
      </c>
      <c r="G56" s="32"/>
      <c r="H56" s="32">
        <v>52</v>
      </c>
      <c r="I56" s="32">
        <v>29.5</v>
      </c>
      <c r="J56" s="34">
        <f t="shared" si="0"/>
        <v>11.111111111111111</v>
      </c>
      <c r="K56" s="35">
        <f t="shared" si="1"/>
        <v>998.98408398239076</v>
      </c>
      <c r="L56" s="32">
        <f t="shared" si="2"/>
        <v>0</v>
      </c>
      <c r="M56" s="32">
        <f t="shared" si="3"/>
        <v>0</v>
      </c>
      <c r="N56" s="36"/>
      <c r="O56" s="36"/>
      <c r="P56" s="32">
        <f t="shared" si="4"/>
        <v>0</v>
      </c>
      <c r="Q56" s="32">
        <f t="shared" si="5"/>
        <v>0</v>
      </c>
      <c r="R56" s="32">
        <f t="shared" si="6"/>
        <v>0</v>
      </c>
      <c r="S56" s="32">
        <f t="shared" si="7"/>
        <v>0</v>
      </c>
      <c r="T56" s="32">
        <f t="shared" si="8"/>
        <v>0</v>
      </c>
      <c r="U56" s="32">
        <f t="shared" si="9"/>
        <v>0</v>
      </c>
      <c r="V56" s="32">
        <f t="shared" si="10"/>
        <v>0</v>
      </c>
      <c r="W56" s="32">
        <f t="shared" si="11"/>
        <v>0</v>
      </c>
    </row>
    <row r="57" spans="3:23">
      <c r="C57" s="1">
        <v>17</v>
      </c>
      <c r="D57" s="1">
        <v>9</v>
      </c>
      <c r="E57" t="s">
        <v>234</v>
      </c>
      <c r="F57" s="1" t="s">
        <v>15</v>
      </c>
      <c r="G57" s="1" t="s">
        <v>56</v>
      </c>
      <c r="H57" s="1">
        <v>54</v>
      </c>
      <c r="I57" s="1">
        <v>29.4</v>
      </c>
      <c r="J57" s="25">
        <f t="shared" si="0"/>
        <v>12.222222222222221</v>
      </c>
      <c r="K57" s="24">
        <f t="shared" si="1"/>
        <v>995.59769725702665</v>
      </c>
      <c r="L57" s="1">
        <f t="shared" si="2"/>
        <v>0</v>
      </c>
      <c r="M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1</v>
      </c>
      <c r="T57" s="1">
        <f t="shared" si="8"/>
        <v>0</v>
      </c>
      <c r="U57" s="1">
        <f t="shared" si="9"/>
        <v>0</v>
      </c>
      <c r="V57" s="1">
        <f t="shared" si="10"/>
        <v>0</v>
      </c>
      <c r="W57" s="1">
        <f t="shared" si="11"/>
        <v>0</v>
      </c>
    </row>
    <row r="58" spans="3:23">
      <c r="D58" s="1">
        <v>2</v>
      </c>
      <c r="E58" t="s">
        <v>398</v>
      </c>
      <c r="F58" s="1" t="s">
        <v>15</v>
      </c>
      <c r="G58" s="1" t="s">
        <v>72</v>
      </c>
      <c r="H58" s="1">
        <v>60</v>
      </c>
      <c r="I58" s="1">
        <v>29.3</v>
      </c>
      <c r="J58" s="25">
        <f t="shared" si="0"/>
        <v>15.555555555555555</v>
      </c>
      <c r="K58" s="24">
        <f t="shared" si="1"/>
        <v>992.21131053166266</v>
      </c>
      <c r="L58" s="1">
        <f t="shared" si="2"/>
        <v>0</v>
      </c>
      <c r="M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1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</row>
    <row r="59" spans="3:23" s="33" customFormat="1">
      <c r="C59" s="32"/>
      <c r="D59" s="32">
        <v>11</v>
      </c>
      <c r="E59" s="33" t="s">
        <v>399</v>
      </c>
      <c r="F59" s="32" t="s">
        <v>15</v>
      </c>
      <c r="G59" s="32" t="s">
        <v>72</v>
      </c>
      <c r="H59" s="32">
        <v>55</v>
      </c>
      <c r="I59" s="32">
        <v>29.2</v>
      </c>
      <c r="J59" s="34">
        <f t="shared" si="0"/>
        <v>12.777777777777777</v>
      </c>
      <c r="K59" s="35">
        <f t="shared" si="1"/>
        <v>988.82492380629867</v>
      </c>
      <c r="L59" s="32">
        <f t="shared" si="2"/>
        <v>0</v>
      </c>
      <c r="M59" s="32">
        <f t="shared" si="3"/>
        <v>0</v>
      </c>
      <c r="N59" s="36"/>
      <c r="O59" s="36"/>
      <c r="P59" s="32">
        <f t="shared" si="4"/>
        <v>0</v>
      </c>
      <c r="Q59" s="32">
        <f t="shared" si="5"/>
        <v>0</v>
      </c>
      <c r="R59" s="32">
        <f t="shared" si="6"/>
        <v>1</v>
      </c>
      <c r="S59" s="32">
        <f t="shared" si="7"/>
        <v>0</v>
      </c>
      <c r="T59" s="32">
        <f t="shared" si="8"/>
        <v>0</v>
      </c>
      <c r="U59" s="32">
        <f t="shared" si="9"/>
        <v>0</v>
      </c>
      <c r="V59" s="32">
        <f t="shared" si="10"/>
        <v>0</v>
      </c>
      <c r="W59" s="32">
        <f t="shared" si="11"/>
        <v>0</v>
      </c>
    </row>
    <row r="60" spans="3:23">
      <c r="C60" s="1">
        <v>18</v>
      </c>
      <c r="D60" s="1">
        <v>9</v>
      </c>
      <c r="E60" t="s">
        <v>92</v>
      </c>
      <c r="F60" s="1" t="s">
        <v>15</v>
      </c>
      <c r="G60" s="1" t="s">
        <v>72</v>
      </c>
      <c r="H60" s="1">
        <v>56</v>
      </c>
      <c r="I60" s="1">
        <v>29</v>
      </c>
      <c r="J60" s="25">
        <f t="shared" si="0"/>
        <v>13.333333333333332</v>
      </c>
      <c r="K60" s="24">
        <f t="shared" si="1"/>
        <v>982.05215035557057</v>
      </c>
      <c r="L60" s="1">
        <f t="shared" si="2"/>
        <v>0</v>
      </c>
      <c r="M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1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0</v>
      </c>
      <c r="W60" s="1">
        <f t="shared" si="11"/>
        <v>0</v>
      </c>
    </row>
    <row r="61" spans="3:23">
      <c r="D61" s="1">
        <v>2</v>
      </c>
      <c r="E61" s="4" t="s">
        <v>88</v>
      </c>
      <c r="F61" s="1" t="s">
        <v>15</v>
      </c>
      <c r="G61" s="1" t="s">
        <v>72</v>
      </c>
      <c r="H61" s="1">
        <v>57</v>
      </c>
      <c r="I61" s="1">
        <v>29</v>
      </c>
      <c r="J61" s="25">
        <f t="shared" si="0"/>
        <v>13.888888888888889</v>
      </c>
      <c r="K61" s="24">
        <f t="shared" si="1"/>
        <v>982.05215035557057</v>
      </c>
      <c r="L61" s="5">
        <v>1</v>
      </c>
      <c r="M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1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</row>
    <row r="62" spans="3:23" s="33" customFormat="1">
      <c r="C62" s="32"/>
      <c r="D62" s="32">
        <v>11</v>
      </c>
      <c r="E62" s="33" t="s">
        <v>400</v>
      </c>
      <c r="F62" s="32" t="s">
        <v>15</v>
      </c>
      <c r="G62" s="32"/>
      <c r="H62" s="32">
        <v>53</v>
      </c>
      <c r="I62" s="32">
        <v>29.1</v>
      </c>
      <c r="J62" s="34">
        <f t="shared" si="0"/>
        <v>11.666666666666666</v>
      </c>
      <c r="K62" s="35">
        <f t="shared" si="1"/>
        <v>985.43853708093468</v>
      </c>
      <c r="L62" s="32">
        <f t="shared" si="2"/>
        <v>0</v>
      </c>
      <c r="M62" s="32">
        <f t="shared" si="3"/>
        <v>0</v>
      </c>
      <c r="N62" s="36">
        <v>1</v>
      </c>
      <c r="O62" s="36"/>
      <c r="P62" s="32">
        <f t="shared" si="4"/>
        <v>0</v>
      </c>
      <c r="Q62" s="32">
        <f t="shared" si="5"/>
        <v>0</v>
      </c>
      <c r="R62" s="32">
        <f t="shared" si="6"/>
        <v>0</v>
      </c>
      <c r="S62" s="32">
        <f t="shared" si="7"/>
        <v>0</v>
      </c>
      <c r="T62" s="32">
        <f t="shared" si="8"/>
        <v>0</v>
      </c>
      <c r="U62" s="32">
        <f t="shared" si="9"/>
        <v>0</v>
      </c>
      <c r="V62" s="32">
        <f t="shared" si="10"/>
        <v>0</v>
      </c>
      <c r="W62" s="32">
        <f t="shared" si="11"/>
        <v>0</v>
      </c>
    </row>
    <row r="63" spans="3:23">
      <c r="C63" s="1">
        <v>19</v>
      </c>
      <c r="D63" s="1">
        <v>9</v>
      </c>
      <c r="E63" t="s">
        <v>92</v>
      </c>
      <c r="F63" s="1" t="s">
        <v>15</v>
      </c>
      <c r="G63" s="1" t="s">
        <v>56</v>
      </c>
      <c r="H63" s="1">
        <v>54</v>
      </c>
      <c r="I63" s="1">
        <v>29.25</v>
      </c>
      <c r="J63" s="25">
        <f t="shared" si="0"/>
        <v>12.222222222222221</v>
      </c>
      <c r="K63" s="24">
        <f t="shared" si="1"/>
        <v>990.51811716898067</v>
      </c>
      <c r="L63" s="1">
        <f t="shared" si="2"/>
        <v>0</v>
      </c>
      <c r="M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1</v>
      </c>
      <c r="T63" s="1">
        <f t="shared" si="8"/>
        <v>0</v>
      </c>
      <c r="U63" s="1">
        <f t="shared" si="9"/>
        <v>0</v>
      </c>
      <c r="V63" s="1">
        <f t="shared" si="10"/>
        <v>0</v>
      </c>
      <c r="W63" s="1">
        <f t="shared" si="11"/>
        <v>0</v>
      </c>
    </row>
    <row r="64" spans="3:23">
      <c r="D64" s="1">
        <v>2</v>
      </c>
      <c r="E64" t="s">
        <v>271</v>
      </c>
      <c r="F64" s="1" t="s">
        <v>12</v>
      </c>
      <c r="G64" s="1" t="s">
        <v>72</v>
      </c>
      <c r="H64" s="1">
        <v>56</v>
      </c>
      <c r="I64" s="1">
        <v>29.2</v>
      </c>
      <c r="J64" s="25">
        <f t="shared" si="0"/>
        <v>13.333333333333332</v>
      </c>
      <c r="K64" s="24">
        <f t="shared" si="1"/>
        <v>988.82492380629867</v>
      </c>
      <c r="L64" s="1">
        <f t="shared" si="2"/>
        <v>1</v>
      </c>
      <c r="M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1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0</v>
      </c>
      <c r="W64" s="1">
        <f t="shared" si="11"/>
        <v>0</v>
      </c>
    </row>
    <row r="65" spans="3:23" s="33" customFormat="1">
      <c r="C65" s="32"/>
      <c r="D65" s="32">
        <v>11</v>
      </c>
      <c r="E65" s="33" t="s">
        <v>267</v>
      </c>
      <c r="F65" s="32" t="s">
        <v>15</v>
      </c>
      <c r="G65" s="32"/>
      <c r="H65" s="32">
        <v>54</v>
      </c>
      <c r="I65" s="32">
        <v>29.3</v>
      </c>
      <c r="J65" s="34">
        <f t="shared" si="0"/>
        <v>12.222222222222221</v>
      </c>
      <c r="K65" s="35">
        <f t="shared" si="1"/>
        <v>992.21131053166266</v>
      </c>
      <c r="L65" s="32">
        <f t="shared" si="2"/>
        <v>0</v>
      </c>
      <c r="M65" s="32">
        <f t="shared" si="3"/>
        <v>0</v>
      </c>
      <c r="N65" s="36">
        <v>1</v>
      </c>
      <c r="O65" s="36"/>
      <c r="P65" s="32">
        <f t="shared" si="4"/>
        <v>0</v>
      </c>
      <c r="Q65" s="32">
        <f t="shared" si="5"/>
        <v>0</v>
      </c>
      <c r="R65" s="32">
        <f t="shared" si="6"/>
        <v>0</v>
      </c>
      <c r="S65" s="32">
        <f t="shared" si="7"/>
        <v>0</v>
      </c>
      <c r="T65" s="32">
        <f t="shared" si="8"/>
        <v>0</v>
      </c>
      <c r="U65" s="32">
        <f t="shared" si="9"/>
        <v>0</v>
      </c>
      <c r="V65" s="32">
        <f t="shared" si="10"/>
        <v>0</v>
      </c>
      <c r="W65" s="32">
        <f t="shared" si="11"/>
        <v>0</v>
      </c>
    </row>
    <row r="66" spans="3:23">
      <c r="C66" s="1">
        <v>20</v>
      </c>
      <c r="D66" s="1">
        <v>9</v>
      </c>
      <c r="E66" t="s">
        <v>234</v>
      </c>
      <c r="F66" s="1" t="s">
        <v>15</v>
      </c>
      <c r="G66" s="1" t="s">
        <v>118</v>
      </c>
      <c r="H66" s="1">
        <v>58</v>
      </c>
      <c r="I66" s="1">
        <v>29.45</v>
      </c>
      <c r="J66" s="25">
        <f t="shared" si="0"/>
        <v>14.444444444444445</v>
      </c>
      <c r="K66" s="24">
        <f t="shared" si="1"/>
        <v>997.29089061970876</v>
      </c>
      <c r="L66" s="1">
        <f t="shared" si="2"/>
        <v>0</v>
      </c>
      <c r="M66" s="1">
        <f t="shared" si="3"/>
        <v>0</v>
      </c>
      <c r="P66" s="1">
        <f t="shared" si="4"/>
        <v>1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0</v>
      </c>
      <c r="W66" s="1">
        <f t="shared" si="11"/>
        <v>0</v>
      </c>
    </row>
    <row r="67" spans="3:23">
      <c r="D67" s="1">
        <v>2</v>
      </c>
      <c r="E67" s="4" t="s">
        <v>401</v>
      </c>
      <c r="F67" s="1" t="s">
        <v>15</v>
      </c>
      <c r="G67" s="1" t="s">
        <v>16</v>
      </c>
      <c r="H67" s="1">
        <v>69</v>
      </c>
      <c r="I67" s="1">
        <v>29.45</v>
      </c>
      <c r="J67" s="25">
        <f t="shared" si="0"/>
        <v>20.555555555555554</v>
      </c>
      <c r="K67" s="24">
        <f t="shared" si="1"/>
        <v>997.29089061970876</v>
      </c>
      <c r="L67" s="1">
        <f t="shared" si="2"/>
        <v>0</v>
      </c>
      <c r="M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8"/>
        <v>0</v>
      </c>
      <c r="U67" s="1">
        <f t="shared" si="9"/>
        <v>1</v>
      </c>
      <c r="V67" s="1">
        <f t="shared" si="10"/>
        <v>0</v>
      </c>
      <c r="W67" s="1">
        <f t="shared" si="11"/>
        <v>0</v>
      </c>
    </row>
    <row r="68" spans="3:23" s="33" customFormat="1">
      <c r="C68" s="32"/>
      <c r="D68" s="32">
        <v>11</v>
      </c>
      <c r="E68" s="33" t="s">
        <v>402</v>
      </c>
      <c r="F68" s="32" t="s">
        <v>12</v>
      </c>
      <c r="G68" s="32"/>
      <c r="H68" s="32">
        <v>58</v>
      </c>
      <c r="I68" s="32">
        <v>29.5</v>
      </c>
      <c r="J68" s="34">
        <f t="shared" si="0"/>
        <v>14.444444444444445</v>
      </c>
      <c r="K68" s="35">
        <f t="shared" si="1"/>
        <v>998.98408398239076</v>
      </c>
      <c r="L68" s="32">
        <f t="shared" si="2"/>
        <v>1</v>
      </c>
      <c r="M68" s="32">
        <f t="shared" si="3"/>
        <v>0</v>
      </c>
      <c r="N68" s="36">
        <v>1</v>
      </c>
      <c r="O68" s="36"/>
      <c r="P68" s="32">
        <f t="shared" si="4"/>
        <v>0</v>
      </c>
      <c r="Q68" s="32">
        <f t="shared" si="5"/>
        <v>0</v>
      </c>
      <c r="R68" s="32">
        <f t="shared" si="6"/>
        <v>0</v>
      </c>
      <c r="S68" s="32">
        <f t="shared" si="7"/>
        <v>0</v>
      </c>
      <c r="T68" s="32">
        <f t="shared" si="8"/>
        <v>0</v>
      </c>
      <c r="U68" s="32">
        <f t="shared" si="9"/>
        <v>0</v>
      </c>
      <c r="V68" s="32">
        <f t="shared" si="10"/>
        <v>0</v>
      </c>
      <c r="W68" s="32">
        <f t="shared" si="11"/>
        <v>0</v>
      </c>
    </row>
    <row r="69" spans="3:23">
      <c r="C69" s="1">
        <v>21</v>
      </c>
      <c r="D69" s="1">
        <v>9</v>
      </c>
      <c r="E69" t="s">
        <v>403</v>
      </c>
      <c r="F69" s="1" t="s">
        <v>15</v>
      </c>
      <c r="G69" s="1" t="s">
        <v>86</v>
      </c>
      <c r="H69" s="1">
        <v>62</v>
      </c>
      <c r="I69" s="1">
        <v>29.4</v>
      </c>
      <c r="J69" s="25">
        <f t="shared" si="0"/>
        <v>16.666666666666668</v>
      </c>
      <c r="K69" s="24">
        <f t="shared" si="1"/>
        <v>995.59769725702665</v>
      </c>
      <c r="L69" s="1">
        <f t="shared" si="2"/>
        <v>0</v>
      </c>
      <c r="M69" s="1">
        <f t="shared" si="3"/>
        <v>0</v>
      </c>
      <c r="P69" s="1">
        <f t="shared" si="4"/>
        <v>0</v>
      </c>
      <c r="Q69" s="1">
        <f t="shared" si="5"/>
        <v>1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0</v>
      </c>
    </row>
    <row r="70" spans="3:23">
      <c r="D70" s="1">
        <v>2</v>
      </c>
      <c r="E70" t="s">
        <v>404</v>
      </c>
      <c r="F70" s="1" t="s">
        <v>15</v>
      </c>
      <c r="G70" s="1" t="s">
        <v>56</v>
      </c>
      <c r="H70" s="1">
        <v>63</v>
      </c>
      <c r="I70" s="1">
        <v>29.3</v>
      </c>
      <c r="J70" s="25">
        <f t="shared" si="0"/>
        <v>17.222222222222221</v>
      </c>
      <c r="K70" s="24">
        <f t="shared" si="1"/>
        <v>992.21131053166266</v>
      </c>
      <c r="L70" s="1">
        <f t="shared" si="2"/>
        <v>0</v>
      </c>
      <c r="M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0</v>
      </c>
      <c r="S70" s="1">
        <f t="shared" si="7"/>
        <v>1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0</v>
      </c>
    </row>
    <row r="71" spans="3:23" s="33" customFormat="1">
      <c r="C71" s="32"/>
      <c r="D71" s="32">
        <v>11</v>
      </c>
      <c r="E71" s="33" t="s">
        <v>128</v>
      </c>
      <c r="F71" s="32" t="s">
        <v>15</v>
      </c>
      <c r="G71" s="32"/>
      <c r="H71" s="32">
        <v>57</v>
      </c>
      <c r="I71" s="32">
        <v>29.3</v>
      </c>
      <c r="J71" s="34">
        <f t="shared" si="0"/>
        <v>13.888888888888889</v>
      </c>
      <c r="K71" s="35">
        <f t="shared" si="1"/>
        <v>992.21131053166266</v>
      </c>
      <c r="L71" s="32">
        <f t="shared" si="2"/>
        <v>0</v>
      </c>
      <c r="M71" s="32">
        <f t="shared" si="3"/>
        <v>0</v>
      </c>
      <c r="N71" s="36"/>
      <c r="O71" s="36"/>
      <c r="P71" s="32">
        <f t="shared" si="4"/>
        <v>0</v>
      </c>
      <c r="Q71" s="32">
        <f t="shared" si="5"/>
        <v>0</v>
      </c>
      <c r="R71" s="32">
        <f t="shared" si="6"/>
        <v>0</v>
      </c>
      <c r="S71" s="32">
        <f t="shared" si="7"/>
        <v>0</v>
      </c>
      <c r="T71" s="32">
        <f t="shared" si="8"/>
        <v>0</v>
      </c>
      <c r="U71" s="32">
        <f t="shared" si="9"/>
        <v>0</v>
      </c>
      <c r="V71" s="32">
        <f t="shared" si="10"/>
        <v>0</v>
      </c>
      <c r="W71" s="32">
        <f t="shared" si="11"/>
        <v>0</v>
      </c>
    </row>
    <row r="72" spans="3:23">
      <c r="C72" s="1">
        <v>22</v>
      </c>
      <c r="D72" s="1">
        <v>9</v>
      </c>
      <c r="E72" t="s">
        <v>405</v>
      </c>
      <c r="F72" s="1" t="s">
        <v>12</v>
      </c>
      <c r="G72" s="1" t="s">
        <v>24</v>
      </c>
      <c r="H72" s="1">
        <v>57</v>
      </c>
      <c r="I72" s="1">
        <v>29.3</v>
      </c>
      <c r="J72" s="25">
        <f t="shared" si="0"/>
        <v>13.888888888888889</v>
      </c>
      <c r="K72" s="24">
        <f t="shared" si="1"/>
        <v>992.21131053166266</v>
      </c>
      <c r="L72" s="1">
        <f t="shared" si="2"/>
        <v>1</v>
      </c>
      <c r="M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0</v>
      </c>
      <c r="T72" s="1">
        <f t="shared" si="8"/>
        <v>0</v>
      </c>
      <c r="U72" s="1">
        <f t="shared" si="9"/>
        <v>0</v>
      </c>
      <c r="V72" s="1">
        <f t="shared" si="10"/>
        <v>0</v>
      </c>
      <c r="W72" s="1">
        <f t="shared" si="11"/>
        <v>1</v>
      </c>
    </row>
    <row r="73" spans="3:23">
      <c r="D73" s="1">
        <v>2</v>
      </c>
      <c r="E73" s="4" t="s">
        <v>231</v>
      </c>
      <c r="F73" s="1" t="s">
        <v>15</v>
      </c>
      <c r="G73" s="1" t="s">
        <v>27</v>
      </c>
      <c r="H73" s="1">
        <v>62</v>
      </c>
      <c r="I73" s="1">
        <v>29.4</v>
      </c>
      <c r="J73" s="25">
        <f t="shared" si="0"/>
        <v>16.666666666666668</v>
      </c>
      <c r="K73" s="24">
        <f t="shared" si="1"/>
        <v>995.59769725702665</v>
      </c>
      <c r="L73" s="5">
        <v>1</v>
      </c>
      <c r="M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0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1</v>
      </c>
      <c r="W73" s="1">
        <f t="shared" si="11"/>
        <v>0</v>
      </c>
    </row>
    <row r="74" spans="3:23" s="33" customFormat="1">
      <c r="C74" s="32"/>
      <c r="D74" s="32">
        <v>11</v>
      </c>
      <c r="E74" s="33" t="s">
        <v>128</v>
      </c>
      <c r="F74" s="32" t="s">
        <v>15</v>
      </c>
      <c r="G74" s="32"/>
      <c r="H74" s="32">
        <v>56</v>
      </c>
      <c r="I74" s="32">
        <v>29.45</v>
      </c>
      <c r="J74" s="34">
        <f t="shared" ref="J74:J98" si="14">(H74-32)/1.8</f>
        <v>13.333333333333332</v>
      </c>
      <c r="K74" s="35">
        <f t="shared" ref="K74:K98" si="15">I74/0.02953</f>
        <v>997.29089061970876</v>
      </c>
      <c r="L74" s="32">
        <f t="shared" ref="L74:L101" si="16">IF(F74 ="rain", 1,0)</f>
        <v>0</v>
      </c>
      <c r="M74" s="32">
        <f t="shared" ref="M74:M101" si="17">IF(F74 ="snow", 1,0)</f>
        <v>0</v>
      </c>
      <c r="N74" s="36">
        <v>1</v>
      </c>
      <c r="O74" s="36"/>
      <c r="P74" s="32">
        <f t="shared" ref="P74:P101" si="18">IF($G74 ="N", 1,0)</f>
        <v>0</v>
      </c>
      <c r="Q74" s="32">
        <f t="shared" ref="Q74:Q101" si="19">IF($G74 ="NE", 1,0)</f>
        <v>0</v>
      </c>
      <c r="R74" s="32">
        <f t="shared" ref="R74:R101" si="20">IF($G74 ="E", 1,0)</f>
        <v>0</v>
      </c>
      <c r="S74" s="32">
        <f t="shared" ref="S74:S101" si="21">IF($G74 ="SE", 1,0)</f>
        <v>0</v>
      </c>
      <c r="T74" s="32">
        <f t="shared" ref="T74:T101" si="22">IF($G74 ="S", 1,0)</f>
        <v>0</v>
      </c>
      <c r="U74" s="32">
        <f t="shared" ref="U74:U101" si="23">IF($G74 ="SW", 1,0)</f>
        <v>0</v>
      </c>
      <c r="V74" s="32">
        <f t="shared" ref="V74:V101" si="24">IF($G74 ="W", 1,0)</f>
        <v>0</v>
      </c>
      <c r="W74" s="32">
        <f t="shared" ref="W74:W101" si="25">IF($G74 ="NW", 1,0)</f>
        <v>0</v>
      </c>
    </row>
    <row r="75" spans="3:23">
      <c r="C75" s="1">
        <v>23</v>
      </c>
      <c r="D75" s="1">
        <v>9</v>
      </c>
      <c r="E75" t="s">
        <v>406</v>
      </c>
      <c r="F75" s="1" t="s">
        <v>12</v>
      </c>
      <c r="G75" s="1" t="s">
        <v>56</v>
      </c>
      <c r="H75" s="1">
        <v>58</v>
      </c>
      <c r="I75" s="1">
        <v>29.4</v>
      </c>
      <c r="J75" s="25">
        <f t="shared" ref="J75" si="26">(H75-32)/1.8</f>
        <v>14.444444444444445</v>
      </c>
      <c r="K75" s="24">
        <f t="shared" ref="K75" si="27">I75/0.02953</f>
        <v>995.59769725702665</v>
      </c>
      <c r="L75" s="1">
        <f t="shared" si="16"/>
        <v>1</v>
      </c>
      <c r="M75" s="1">
        <f t="shared" si="17"/>
        <v>0</v>
      </c>
      <c r="P75" s="1">
        <f t="shared" si="18"/>
        <v>0</v>
      </c>
      <c r="Q75" s="1">
        <f t="shared" si="19"/>
        <v>0</v>
      </c>
      <c r="R75" s="1">
        <f t="shared" si="20"/>
        <v>0</v>
      </c>
      <c r="S75" s="1">
        <f t="shared" si="21"/>
        <v>1</v>
      </c>
      <c r="T75" s="1">
        <f t="shared" si="22"/>
        <v>0</v>
      </c>
      <c r="U75" s="1">
        <f t="shared" si="23"/>
        <v>0</v>
      </c>
      <c r="V75" s="1">
        <f t="shared" si="24"/>
        <v>0</v>
      </c>
      <c r="W75" s="1">
        <f t="shared" si="25"/>
        <v>0</v>
      </c>
    </row>
    <row r="76" spans="3:23">
      <c r="D76" s="1">
        <v>2</v>
      </c>
      <c r="E76" t="s">
        <v>407</v>
      </c>
      <c r="F76" s="1" t="s">
        <v>15</v>
      </c>
      <c r="G76" s="1" t="s">
        <v>72</v>
      </c>
      <c r="H76" s="1">
        <v>67</v>
      </c>
      <c r="I76" s="1">
        <v>29.4</v>
      </c>
      <c r="J76" s="25">
        <f t="shared" si="14"/>
        <v>19.444444444444443</v>
      </c>
      <c r="K76" s="24">
        <f t="shared" si="15"/>
        <v>995.59769725702665</v>
      </c>
      <c r="L76" s="1">
        <f t="shared" si="16"/>
        <v>0</v>
      </c>
      <c r="M76" s="1">
        <f t="shared" si="17"/>
        <v>0</v>
      </c>
      <c r="P76" s="1">
        <f t="shared" si="18"/>
        <v>0</v>
      </c>
      <c r="Q76" s="1">
        <f t="shared" si="19"/>
        <v>0</v>
      </c>
      <c r="R76" s="1">
        <f t="shared" si="20"/>
        <v>1</v>
      </c>
      <c r="S76" s="1">
        <f t="shared" si="21"/>
        <v>0</v>
      </c>
      <c r="T76" s="1">
        <f t="shared" si="22"/>
        <v>0</v>
      </c>
      <c r="U76" s="1">
        <f t="shared" si="23"/>
        <v>0</v>
      </c>
      <c r="V76" s="1">
        <f t="shared" si="24"/>
        <v>0</v>
      </c>
      <c r="W76" s="1">
        <f t="shared" si="25"/>
        <v>0</v>
      </c>
    </row>
    <row r="77" spans="3:23" s="33" customFormat="1">
      <c r="C77" s="32"/>
      <c r="D77" s="32">
        <v>11</v>
      </c>
      <c r="E77" s="33" t="s">
        <v>408</v>
      </c>
      <c r="F77" s="32"/>
      <c r="G77" s="32"/>
      <c r="H77" s="32"/>
      <c r="I77" s="32"/>
      <c r="L77" s="32">
        <f t="shared" si="16"/>
        <v>0</v>
      </c>
      <c r="M77" s="32">
        <f t="shared" si="17"/>
        <v>0</v>
      </c>
      <c r="N77" s="36">
        <v>1</v>
      </c>
      <c r="O77" s="36"/>
      <c r="P77" s="32">
        <f t="shared" si="18"/>
        <v>0</v>
      </c>
      <c r="Q77" s="32">
        <f t="shared" si="19"/>
        <v>0</v>
      </c>
      <c r="R77" s="32">
        <f t="shared" si="20"/>
        <v>0</v>
      </c>
      <c r="S77" s="32">
        <f t="shared" si="21"/>
        <v>0</v>
      </c>
      <c r="T77" s="32">
        <f t="shared" si="22"/>
        <v>0</v>
      </c>
      <c r="U77" s="32">
        <f t="shared" si="23"/>
        <v>0</v>
      </c>
      <c r="V77" s="32">
        <f t="shared" si="24"/>
        <v>0</v>
      </c>
      <c r="W77" s="32">
        <f t="shared" si="25"/>
        <v>0</v>
      </c>
    </row>
    <row r="78" spans="3:23">
      <c r="C78" s="1">
        <v>24</v>
      </c>
      <c r="D78" s="1">
        <v>9</v>
      </c>
      <c r="E78" t="s">
        <v>409</v>
      </c>
      <c r="F78" s="1" t="s">
        <v>12</v>
      </c>
      <c r="G78" s="1" t="s">
        <v>72</v>
      </c>
      <c r="H78" s="1">
        <v>57</v>
      </c>
      <c r="I78" s="1">
        <v>29.35</v>
      </c>
      <c r="J78" s="25">
        <f t="shared" si="14"/>
        <v>13.888888888888889</v>
      </c>
      <c r="K78" s="24">
        <f t="shared" si="15"/>
        <v>993.90450389434477</v>
      </c>
      <c r="L78" s="1">
        <f t="shared" si="16"/>
        <v>1</v>
      </c>
      <c r="M78" s="1">
        <f t="shared" si="17"/>
        <v>0</v>
      </c>
      <c r="P78" s="1">
        <f t="shared" si="18"/>
        <v>0</v>
      </c>
      <c r="Q78" s="1">
        <f t="shared" si="19"/>
        <v>0</v>
      </c>
      <c r="R78" s="1">
        <f t="shared" si="20"/>
        <v>1</v>
      </c>
      <c r="S78" s="1">
        <f t="shared" si="21"/>
        <v>0</v>
      </c>
      <c r="T78" s="1">
        <f t="shared" si="22"/>
        <v>0</v>
      </c>
      <c r="U78" s="1">
        <f t="shared" si="23"/>
        <v>0</v>
      </c>
      <c r="V78" s="1">
        <f t="shared" si="24"/>
        <v>0</v>
      </c>
      <c r="W78" s="1">
        <f t="shared" si="25"/>
        <v>0</v>
      </c>
    </row>
    <row r="79" spans="3:23">
      <c r="D79" s="1">
        <v>2</v>
      </c>
      <c r="E79" t="s">
        <v>410</v>
      </c>
      <c r="F79" s="1" t="s">
        <v>12</v>
      </c>
      <c r="G79" s="1" t="s">
        <v>411</v>
      </c>
      <c r="H79" s="1">
        <v>59</v>
      </c>
      <c r="I79" s="1">
        <v>29.35</v>
      </c>
      <c r="J79" s="25">
        <f t="shared" si="14"/>
        <v>15</v>
      </c>
      <c r="K79" s="24">
        <f t="shared" si="15"/>
        <v>993.90450389434477</v>
      </c>
      <c r="L79" s="1">
        <f t="shared" si="16"/>
        <v>1</v>
      </c>
      <c r="M79" s="1">
        <f t="shared" si="17"/>
        <v>0</v>
      </c>
      <c r="P79" s="1">
        <f t="shared" si="18"/>
        <v>0</v>
      </c>
      <c r="Q79" s="1">
        <f t="shared" si="19"/>
        <v>0</v>
      </c>
      <c r="R79" s="1">
        <f t="shared" si="20"/>
        <v>1</v>
      </c>
      <c r="S79" s="1">
        <f t="shared" si="21"/>
        <v>0</v>
      </c>
      <c r="T79" s="1">
        <f t="shared" si="22"/>
        <v>0</v>
      </c>
      <c r="U79" s="1">
        <f t="shared" si="23"/>
        <v>0</v>
      </c>
      <c r="V79" s="1">
        <f t="shared" si="24"/>
        <v>0</v>
      </c>
      <c r="W79" s="1">
        <f t="shared" si="25"/>
        <v>0</v>
      </c>
    </row>
    <row r="80" spans="3:23" s="33" customFormat="1">
      <c r="C80" s="32"/>
      <c r="D80" s="32">
        <v>11</v>
      </c>
      <c r="E80" s="33" t="s">
        <v>412</v>
      </c>
      <c r="F80" s="32" t="s">
        <v>12</v>
      </c>
      <c r="G80" s="32"/>
      <c r="H80" s="32">
        <v>56</v>
      </c>
      <c r="I80" s="32">
        <v>29.3</v>
      </c>
      <c r="J80" s="34">
        <f t="shared" si="14"/>
        <v>13.333333333333332</v>
      </c>
      <c r="K80" s="35">
        <f t="shared" si="15"/>
        <v>992.21131053166266</v>
      </c>
      <c r="L80" s="32">
        <f t="shared" si="16"/>
        <v>1</v>
      </c>
      <c r="M80" s="32">
        <f t="shared" si="17"/>
        <v>0</v>
      </c>
      <c r="N80" s="36">
        <v>1</v>
      </c>
      <c r="O80" s="36"/>
      <c r="P80" s="32">
        <f t="shared" si="18"/>
        <v>0</v>
      </c>
      <c r="Q80" s="32">
        <f t="shared" si="19"/>
        <v>0</v>
      </c>
      <c r="R80" s="32">
        <f t="shared" si="20"/>
        <v>0</v>
      </c>
      <c r="S80" s="32">
        <f t="shared" si="21"/>
        <v>0</v>
      </c>
      <c r="T80" s="32">
        <f t="shared" si="22"/>
        <v>0</v>
      </c>
      <c r="U80" s="32">
        <f t="shared" si="23"/>
        <v>0</v>
      </c>
      <c r="V80" s="32">
        <f t="shared" si="24"/>
        <v>0</v>
      </c>
      <c r="W80" s="32">
        <f t="shared" si="25"/>
        <v>0</v>
      </c>
    </row>
    <row r="81" spans="3:23">
      <c r="C81" s="1">
        <v>25</v>
      </c>
      <c r="D81" s="1">
        <v>9</v>
      </c>
      <c r="E81" t="s">
        <v>409</v>
      </c>
      <c r="F81" s="1" t="s">
        <v>12</v>
      </c>
      <c r="G81" s="1" t="s">
        <v>24</v>
      </c>
      <c r="H81" s="1">
        <v>55</v>
      </c>
      <c r="I81" s="1">
        <v>29.45</v>
      </c>
      <c r="J81" s="25">
        <f t="shared" si="14"/>
        <v>12.777777777777777</v>
      </c>
      <c r="K81" s="24">
        <f t="shared" si="15"/>
        <v>997.29089061970876</v>
      </c>
      <c r="L81" s="1">
        <f t="shared" si="16"/>
        <v>1</v>
      </c>
      <c r="M81" s="1">
        <f t="shared" si="17"/>
        <v>0</v>
      </c>
      <c r="P81" s="1">
        <f t="shared" si="18"/>
        <v>0</v>
      </c>
      <c r="Q81" s="1">
        <f t="shared" si="19"/>
        <v>0</v>
      </c>
      <c r="R81" s="1">
        <f t="shared" si="20"/>
        <v>0</v>
      </c>
      <c r="S81" s="1">
        <f t="shared" si="21"/>
        <v>0</v>
      </c>
      <c r="T81" s="1">
        <f t="shared" si="22"/>
        <v>0</v>
      </c>
      <c r="U81" s="1">
        <f t="shared" si="23"/>
        <v>0</v>
      </c>
      <c r="V81" s="1">
        <f t="shared" si="24"/>
        <v>0</v>
      </c>
      <c r="W81" s="1">
        <f t="shared" si="25"/>
        <v>1</v>
      </c>
    </row>
    <row r="82" spans="3:23">
      <c r="D82" s="1">
        <v>2</v>
      </c>
      <c r="E82" s="4" t="s">
        <v>413</v>
      </c>
      <c r="F82" s="1" t="s">
        <v>15</v>
      </c>
      <c r="G82" s="1" t="s">
        <v>72</v>
      </c>
      <c r="H82" s="1">
        <v>57</v>
      </c>
      <c r="I82" s="1">
        <v>29.45</v>
      </c>
      <c r="J82" s="25">
        <f t="shared" si="14"/>
        <v>13.888888888888889</v>
      </c>
      <c r="K82" s="24">
        <f t="shared" si="15"/>
        <v>997.29089061970876</v>
      </c>
      <c r="L82" s="1">
        <f t="shared" si="16"/>
        <v>0</v>
      </c>
      <c r="M82" s="1">
        <f t="shared" si="17"/>
        <v>0</v>
      </c>
      <c r="P82" s="1">
        <f t="shared" si="18"/>
        <v>0</v>
      </c>
      <c r="Q82" s="1">
        <f t="shared" si="19"/>
        <v>0</v>
      </c>
      <c r="R82" s="1">
        <f t="shared" si="20"/>
        <v>1</v>
      </c>
      <c r="S82" s="1">
        <f t="shared" si="21"/>
        <v>0</v>
      </c>
      <c r="T82" s="1">
        <f t="shared" si="22"/>
        <v>0</v>
      </c>
      <c r="U82" s="1">
        <f t="shared" si="23"/>
        <v>0</v>
      </c>
      <c r="V82" s="1">
        <f t="shared" si="24"/>
        <v>0</v>
      </c>
      <c r="W82" s="1">
        <f t="shared" si="25"/>
        <v>0</v>
      </c>
    </row>
    <row r="83" spans="3:23" s="33" customFormat="1">
      <c r="C83" s="32"/>
      <c r="D83" s="32">
        <v>11</v>
      </c>
      <c r="E83" s="37" t="s">
        <v>414</v>
      </c>
      <c r="F83" s="32" t="s">
        <v>15</v>
      </c>
      <c r="G83" s="32" t="s">
        <v>24</v>
      </c>
      <c r="H83" s="32">
        <v>52</v>
      </c>
      <c r="I83" s="32">
        <v>29.6</v>
      </c>
      <c r="J83" s="34">
        <f t="shared" si="14"/>
        <v>11.111111111111111</v>
      </c>
      <c r="K83" s="35">
        <f t="shared" si="15"/>
        <v>1002.3704707077549</v>
      </c>
      <c r="L83" s="32">
        <f t="shared" si="16"/>
        <v>0</v>
      </c>
      <c r="M83" s="32">
        <f t="shared" si="17"/>
        <v>0</v>
      </c>
      <c r="N83" s="36">
        <v>1</v>
      </c>
      <c r="O83" s="36"/>
      <c r="P83" s="32">
        <f t="shared" si="18"/>
        <v>0</v>
      </c>
      <c r="Q83" s="32">
        <f t="shared" si="19"/>
        <v>0</v>
      </c>
      <c r="R83" s="32">
        <f t="shared" si="20"/>
        <v>0</v>
      </c>
      <c r="S83" s="32">
        <f t="shared" si="21"/>
        <v>0</v>
      </c>
      <c r="T83" s="32">
        <f t="shared" si="22"/>
        <v>0</v>
      </c>
      <c r="U83" s="32">
        <f t="shared" si="23"/>
        <v>0</v>
      </c>
      <c r="V83" s="32">
        <f t="shared" si="24"/>
        <v>0</v>
      </c>
      <c r="W83" s="32">
        <f t="shared" si="25"/>
        <v>1</v>
      </c>
    </row>
    <row r="84" spans="3:23">
      <c r="C84" s="1">
        <v>26</v>
      </c>
      <c r="D84" s="1">
        <v>9</v>
      </c>
      <c r="E84" t="s">
        <v>415</v>
      </c>
      <c r="F84" s="1" t="s">
        <v>15</v>
      </c>
      <c r="G84" s="1" t="s">
        <v>24</v>
      </c>
      <c r="H84" s="1">
        <v>59</v>
      </c>
      <c r="I84" s="1">
        <v>29.6</v>
      </c>
      <c r="J84" s="25">
        <f t="shared" si="14"/>
        <v>15</v>
      </c>
      <c r="K84" s="24">
        <f t="shared" si="15"/>
        <v>1002.3704707077549</v>
      </c>
      <c r="L84" s="1">
        <f t="shared" si="16"/>
        <v>0</v>
      </c>
      <c r="M84" s="1">
        <f t="shared" si="17"/>
        <v>0</v>
      </c>
      <c r="P84" s="1">
        <f t="shared" si="18"/>
        <v>0</v>
      </c>
      <c r="Q84" s="1">
        <f t="shared" si="19"/>
        <v>0</v>
      </c>
      <c r="R84" s="1">
        <f t="shared" si="20"/>
        <v>0</v>
      </c>
      <c r="S84" s="1">
        <f t="shared" si="21"/>
        <v>0</v>
      </c>
      <c r="T84" s="1">
        <f t="shared" si="22"/>
        <v>0</v>
      </c>
      <c r="U84" s="1">
        <f t="shared" si="23"/>
        <v>0</v>
      </c>
      <c r="V84" s="1">
        <f t="shared" si="24"/>
        <v>0</v>
      </c>
      <c r="W84" s="1">
        <f t="shared" si="25"/>
        <v>1</v>
      </c>
    </row>
    <row r="85" spans="3:23">
      <c r="D85" s="1">
        <v>2</v>
      </c>
      <c r="E85" s="4" t="s">
        <v>416</v>
      </c>
      <c r="F85" s="1" t="s">
        <v>15</v>
      </c>
      <c r="G85" s="1" t="s">
        <v>27</v>
      </c>
      <c r="H85" s="1">
        <v>60</v>
      </c>
      <c r="I85" s="1">
        <v>29.6</v>
      </c>
      <c r="J85" s="25">
        <f t="shared" si="14"/>
        <v>15.555555555555555</v>
      </c>
      <c r="K85" s="24">
        <f t="shared" si="15"/>
        <v>1002.3704707077549</v>
      </c>
      <c r="L85" s="5">
        <v>1</v>
      </c>
      <c r="M85" s="1">
        <f t="shared" si="17"/>
        <v>0</v>
      </c>
      <c r="P85" s="1">
        <f t="shared" si="18"/>
        <v>0</v>
      </c>
      <c r="Q85" s="1">
        <f t="shared" si="19"/>
        <v>0</v>
      </c>
      <c r="R85" s="1">
        <f t="shared" si="20"/>
        <v>0</v>
      </c>
      <c r="S85" s="1">
        <f t="shared" si="21"/>
        <v>0</v>
      </c>
      <c r="T85" s="1">
        <f t="shared" si="22"/>
        <v>0</v>
      </c>
      <c r="U85" s="1">
        <f t="shared" si="23"/>
        <v>0</v>
      </c>
      <c r="V85" s="1">
        <f t="shared" si="24"/>
        <v>1</v>
      </c>
      <c r="W85" s="1">
        <f t="shared" si="25"/>
        <v>0</v>
      </c>
    </row>
    <row r="86" spans="3:23" s="33" customFormat="1">
      <c r="C86" s="32"/>
      <c r="D86" s="32">
        <v>11</v>
      </c>
      <c r="E86" s="39" t="s">
        <v>417</v>
      </c>
      <c r="F86" s="32" t="s">
        <v>15</v>
      </c>
      <c r="G86" s="32"/>
      <c r="H86" s="32">
        <v>53</v>
      </c>
      <c r="I86" s="32">
        <v>29.65</v>
      </c>
      <c r="J86" s="34">
        <f t="shared" si="14"/>
        <v>11.666666666666666</v>
      </c>
      <c r="K86" s="35">
        <f t="shared" si="15"/>
        <v>1004.0636640704367</v>
      </c>
      <c r="L86" s="32">
        <f t="shared" si="16"/>
        <v>0</v>
      </c>
      <c r="M86" s="32">
        <f t="shared" si="17"/>
        <v>0</v>
      </c>
      <c r="N86" s="36">
        <v>1</v>
      </c>
      <c r="O86" s="36"/>
      <c r="P86" s="32">
        <f t="shared" si="18"/>
        <v>0</v>
      </c>
      <c r="Q86" s="32">
        <f t="shared" si="19"/>
        <v>0</v>
      </c>
      <c r="R86" s="32">
        <f t="shared" si="20"/>
        <v>0</v>
      </c>
      <c r="S86" s="32">
        <f t="shared" si="21"/>
        <v>0</v>
      </c>
      <c r="T86" s="32">
        <f t="shared" si="22"/>
        <v>0</v>
      </c>
      <c r="U86" s="32">
        <f t="shared" si="23"/>
        <v>0</v>
      </c>
      <c r="V86" s="32">
        <f t="shared" si="24"/>
        <v>0</v>
      </c>
      <c r="W86" s="32">
        <f t="shared" si="25"/>
        <v>0</v>
      </c>
    </row>
    <row r="87" spans="3:23">
      <c r="C87" s="1">
        <v>27</v>
      </c>
      <c r="D87" s="1">
        <v>9</v>
      </c>
      <c r="E87" s="10" t="s">
        <v>143</v>
      </c>
      <c r="F87" s="1" t="s">
        <v>15</v>
      </c>
      <c r="G87" s="1" t="s">
        <v>24</v>
      </c>
      <c r="H87" s="1">
        <v>58</v>
      </c>
      <c r="I87" s="1">
        <v>29.6</v>
      </c>
      <c r="J87" s="25">
        <f t="shared" si="14"/>
        <v>14.444444444444445</v>
      </c>
      <c r="K87" s="24">
        <f t="shared" si="15"/>
        <v>1002.3704707077549</v>
      </c>
      <c r="L87" s="1">
        <f t="shared" si="16"/>
        <v>0</v>
      </c>
      <c r="M87" s="1">
        <f t="shared" si="17"/>
        <v>0</v>
      </c>
      <c r="P87" s="1">
        <f t="shared" si="18"/>
        <v>0</v>
      </c>
      <c r="Q87" s="1">
        <f t="shared" si="19"/>
        <v>0</v>
      </c>
      <c r="R87" s="1">
        <f t="shared" si="20"/>
        <v>0</v>
      </c>
      <c r="S87" s="1">
        <f t="shared" si="21"/>
        <v>0</v>
      </c>
      <c r="T87" s="1">
        <f t="shared" si="22"/>
        <v>0</v>
      </c>
      <c r="U87" s="1">
        <f t="shared" si="23"/>
        <v>0</v>
      </c>
      <c r="V87" s="1">
        <f t="shared" si="24"/>
        <v>0</v>
      </c>
      <c r="W87" s="1">
        <f t="shared" si="25"/>
        <v>1</v>
      </c>
    </row>
    <row r="88" spans="3:23">
      <c r="D88" s="1">
        <v>2</v>
      </c>
      <c r="E88" t="s">
        <v>30</v>
      </c>
      <c r="F88" s="1" t="s">
        <v>15</v>
      </c>
      <c r="G88" s="1" t="s">
        <v>27</v>
      </c>
      <c r="H88" s="1">
        <v>60</v>
      </c>
      <c r="I88" s="1">
        <v>29.55</v>
      </c>
      <c r="J88" s="25">
        <f t="shared" si="14"/>
        <v>15.555555555555555</v>
      </c>
      <c r="K88" s="24">
        <f t="shared" si="15"/>
        <v>1000.6772773450728</v>
      </c>
      <c r="L88" s="1">
        <f t="shared" si="16"/>
        <v>0</v>
      </c>
      <c r="M88" s="1">
        <f t="shared" si="17"/>
        <v>0</v>
      </c>
      <c r="P88" s="1">
        <f t="shared" si="18"/>
        <v>0</v>
      </c>
      <c r="Q88" s="1">
        <f t="shared" si="19"/>
        <v>0</v>
      </c>
      <c r="R88" s="1">
        <f t="shared" si="20"/>
        <v>0</v>
      </c>
      <c r="S88" s="1">
        <f t="shared" si="21"/>
        <v>0</v>
      </c>
      <c r="T88" s="1">
        <f t="shared" si="22"/>
        <v>0</v>
      </c>
      <c r="U88" s="1">
        <f t="shared" si="23"/>
        <v>0</v>
      </c>
      <c r="V88" s="1">
        <f t="shared" si="24"/>
        <v>1</v>
      </c>
      <c r="W88" s="1">
        <f t="shared" si="25"/>
        <v>0</v>
      </c>
    </row>
    <row r="89" spans="3:23" s="33" customFormat="1">
      <c r="C89" s="32"/>
      <c r="D89" s="32">
        <v>11</v>
      </c>
      <c r="E89" s="33" t="s">
        <v>418</v>
      </c>
      <c r="F89" s="32" t="s">
        <v>12</v>
      </c>
      <c r="G89" s="32"/>
      <c r="H89" s="32">
        <v>49</v>
      </c>
      <c r="I89" s="32">
        <v>29.55</v>
      </c>
      <c r="J89" s="34">
        <f t="shared" si="14"/>
        <v>9.4444444444444446</v>
      </c>
      <c r="K89" s="35">
        <f t="shared" si="15"/>
        <v>1000.6772773450728</v>
      </c>
      <c r="L89" s="32">
        <f t="shared" si="16"/>
        <v>1</v>
      </c>
      <c r="M89" s="32">
        <f t="shared" si="17"/>
        <v>0</v>
      </c>
      <c r="N89" s="36">
        <v>1</v>
      </c>
      <c r="O89" s="36"/>
      <c r="P89" s="32">
        <f t="shared" si="18"/>
        <v>0</v>
      </c>
      <c r="Q89" s="32">
        <f t="shared" si="19"/>
        <v>0</v>
      </c>
      <c r="R89" s="32">
        <f t="shared" si="20"/>
        <v>0</v>
      </c>
      <c r="S89" s="32">
        <f t="shared" si="21"/>
        <v>0</v>
      </c>
      <c r="T89" s="32">
        <f t="shared" si="22"/>
        <v>0</v>
      </c>
      <c r="U89" s="32">
        <f t="shared" si="23"/>
        <v>0</v>
      </c>
      <c r="V89" s="32">
        <f t="shared" si="24"/>
        <v>0</v>
      </c>
      <c r="W89" s="32">
        <f t="shared" si="25"/>
        <v>0</v>
      </c>
    </row>
    <row r="90" spans="3:23">
      <c r="C90" s="1">
        <v>28</v>
      </c>
      <c r="D90" s="1">
        <v>9</v>
      </c>
      <c r="E90" t="s">
        <v>419</v>
      </c>
      <c r="F90" s="1" t="s">
        <v>15</v>
      </c>
      <c r="G90" s="1" t="s">
        <v>72</v>
      </c>
      <c r="H90" s="1">
        <v>53</v>
      </c>
      <c r="I90" s="1">
        <v>29.55</v>
      </c>
      <c r="J90" s="25">
        <f t="shared" si="14"/>
        <v>11.666666666666666</v>
      </c>
      <c r="K90" s="24">
        <f t="shared" si="15"/>
        <v>1000.6772773450728</v>
      </c>
      <c r="L90" s="1">
        <f t="shared" si="16"/>
        <v>0</v>
      </c>
      <c r="M90" s="1">
        <f t="shared" si="17"/>
        <v>0</v>
      </c>
      <c r="P90" s="1">
        <f t="shared" si="18"/>
        <v>0</v>
      </c>
      <c r="Q90" s="1">
        <f t="shared" si="19"/>
        <v>0</v>
      </c>
      <c r="R90" s="1">
        <f t="shared" si="20"/>
        <v>1</v>
      </c>
      <c r="S90" s="1">
        <f t="shared" si="21"/>
        <v>0</v>
      </c>
      <c r="T90" s="1">
        <f t="shared" si="22"/>
        <v>0</v>
      </c>
      <c r="U90" s="1">
        <f t="shared" si="23"/>
        <v>0</v>
      </c>
      <c r="V90" s="1">
        <f t="shared" si="24"/>
        <v>0</v>
      </c>
      <c r="W90" s="1">
        <f t="shared" si="25"/>
        <v>0</v>
      </c>
    </row>
    <row r="91" spans="3:23">
      <c r="D91" s="1">
        <v>2</v>
      </c>
      <c r="E91" s="4" t="s">
        <v>420</v>
      </c>
      <c r="F91" s="1" t="s">
        <v>15</v>
      </c>
      <c r="G91" s="1" t="s">
        <v>86</v>
      </c>
      <c r="H91" s="1">
        <v>58</v>
      </c>
      <c r="I91" s="1">
        <v>29.55</v>
      </c>
      <c r="J91" s="25">
        <f t="shared" si="14"/>
        <v>14.444444444444445</v>
      </c>
      <c r="K91" s="24">
        <f t="shared" si="15"/>
        <v>1000.6772773450728</v>
      </c>
      <c r="L91" s="5">
        <v>1</v>
      </c>
      <c r="M91" s="1">
        <f t="shared" si="17"/>
        <v>0</v>
      </c>
      <c r="P91" s="1">
        <f t="shared" si="18"/>
        <v>0</v>
      </c>
      <c r="Q91" s="1">
        <f t="shared" si="19"/>
        <v>1</v>
      </c>
      <c r="R91" s="1">
        <f t="shared" si="20"/>
        <v>0</v>
      </c>
      <c r="S91" s="1">
        <f t="shared" si="21"/>
        <v>0</v>
      </c>
      <c r="T91" s="1">
        <f t="shared" si="22"/>
        <v>0</v>
      </c>
      <c r="U91" s="1">
        <f t="shared" si="23"/>
        <v>0</v>
      </c>
      <c r="V91" s="1">
        <f t="shared" si="24"/>
        <v>0</v>
      </c>
      <c r="W91" s="1">
        <f t="shared" si="25"/>
        <v>0</v>
      </c>
    </row>
    <row r="92" spans="3:23" s="33" customFormat="1">
      <c r="C92" s="32"/>
      <c r="D92" s="32">
        <v>11</v>
      </c>
      <c r="E92" s="37" t="s">
        <v>421</v>
      </c>
      <c r="F92" s="32" t="s">
        <v>15</v>
      </c>
      <c r="G92" s="32"/>
      <c r="H92" s="32">
        <v>51</v>
      </c>
      <c r="I92" s="32">
        <v>29.55</v>
      </c>
      <c r="J92" s="34">
        <f t="shared" si="14"/>
        <v>10.555555555555555</v>
      </c>
      <c r="K92" s="35">
        <f t="shared" si="15"/>
        <v>1000.6772773450728</v>
      </c>
      <c r="L92" s="36">
        <v>1</v>
      </c>
      <c r="M92" s="32">
        <f t="shared" si="17"/>
        <v>0</v>
      </c>
      <c r="N92" s="36">
        <v>1</v>
      </c>
      <c r="O92" s="36"/>
      <c r="P92" s="32">
        <f t="shared" si="18"/>
        <v>0</v>
      </c>
      <c r="Q92" s="32">
        <f t="shared" si="19"/>
        <v>0</v>
      </c>
      <c r="R92" s="32">
        <f t="shared" si="20"/>
        <v>0</v>
      </c>
      <c r="S92" s="32">
        <f t="shared" si="21"/>
        <v>0</v>
      </c>
      <c r="T92" s="32">
        <f t="shared" si="22"/>
        <v>0</v>
      </c>
      <c r="U92" s="32">
        <f t="shared" si="23"/>
        <v>0</v>
      </c>
      <c r="V92" s="32">
        <f t="shared" si="24"/>
        <v>0</v>
      </c>
      <c r="W92" s="32">
        <f t="shared" si="25"/>
        <v>0</v>
      </c>
    </row>
    <row r="93" spans="3:23">
      <c r="C93" s="1">
        <v>29</v>
      </c>
      <c r="D93" s="1">
        <v>9</v>
      </c>
      <c r="E93" t="s">
        <v>422</v>
      </c>
      <c r="F93" s="1" t="s">
        <v>15</v>
      </c>
      <c r="G93" s="1" t="s">
        <v>86</v>
      </c>
      <c r="H93" s="1">
        <v>55</v>
      </c>
      <c r="I93" s="1">
        <v>29.45</v>
      </c>
      <c r="J93" s="25">
        <f t="shared" si="14"/>
        <v>12.777777777777777</v>
      </c>
      <c r="K93" s="24">
        <f t="shared" si="15"/>
        <v>997.29089061970876</v>
      </c>
      <c r="L93" s="1">
        <f t="shared" si="16"/>
        <v>0</v>
      </c>
      <c r="M93" s="1">
        <f t="shared" si="17"/>
        <v>0</v>
      </c>
      <c r="P93" s="1">
        <f t="shared" si="18"/>
        <v>0</v>
      </c>
      <c r="Q93" s="1">
        <f t="shared" si="19"/>
        <v>1</v>
      </c>
      <c r="R93" s="1">
        <f t="shared" si="20"/>
        <v>0</v>
      </c>
      <c r="S93" s="1">
        <f t="shared" si="21"/>
        <v>0</v>
      </c>
      <c r="T93" s="1">
        <f t="shared" si="22"/>
        <v>0</v>
      </c>
      <c r="U93" s="1">
        <f t="shared" si="23"/>
        <v>0</v>
      </c>
      <c r="V93" s="1">
        <f t="shared" si="24"/>
        <v>0</v>
      </c>
      <c r="W93" s="1">
        <f t="shared" si="25"/>
        <v>0</v>
      </c>
    </row>
    <row r="94" spans="3:23">
      <c r="D94" s="1">
        <v>2</v>
      </c>
      <c r="E94" t="s">
        <v>423</v>
      </c>
      <c r="F94" s="1" t="s">
        <v>15</v>
      </c>
      <c r="H94" s="1">
        <v>63</v>
      </c>
      <c r="I94" s="1">
        <v>29.45</v>
      </c>
      <c r="J94" s="25">
        <f t="shared" si="14"/>
        <v>17.222222222222221</v>
      </c>
      <c r="K94" s="24">
        <f t="shared" si="15"/>
        <v>997.29089061970876</v>
      </c>
      <c r="L94" s="1">
        <f t="shared" si="16"/>
        <v>0</v>
      </c>
      <c r="M94" s="1">
        <f t="shared" si="17"/>
        <v>0</v>
      </c>
      <c r="P94" s="1">
        <f t="shared" si="18"/>
        <v>0</v>
      </c>
      <c r="Q94" s="1">
        <f t="shared" si="19"/>
        <v>0</v>
      </c>
      <c r="R94" s="1">
        <f t="shared" si="20"/>
        <v>0</v>
      </c>
      <c r="S94" s="1">
        <f t="shared" si="21"/>
        <v>0</v>
      </c>
      <c r="T94" s="1">
        <f t="shared" si="22"/>
        <v>0</v>
      </c>
      <c r="U94" s="1">
        <f t="shared" si="23"/>
        <v>0</v>
      </c>
      <c r="V94" s="1">
        <f t="shared" si="24"/>
        <v>0</v>
      </c>
      <c r="W94" s="1">
        <f t="shared" si="25"/>
        <v>0</v>
      </c>
    </row>
    <row r="95" spans="3:23" s="33" customFormat="1">
      <c r="C95" s="32"/>
      <c r="D95" s="32">
        <v>11</v>
      </c>
      <c r="E95" s="33" t="s">
        <v>107</v>
      </c>
      <c r="F95" s="32" t="s">
        <v>15</v>
      </c>
      <c r="G95" s="32"/>
      <c r="H95" s="32">
        <v>49</v>
      </c>
      <c r="I95" s="32">
        <v>29.5</v>
      </c>
      <c r="J95" s="34">
        <f t="shared" si="14"/>
        <v>9.4444444444444446</v>
      </c>
      <c r="K95" s="35">
        <f t="shared" si="15"/>
        <v>998.98408398239076</v>
      </c>
      <c r="L95" s="32">
        <f t="shared" si="16"/>
        <v>0</v>
      </c>
      <c r="M95" s="32">
        <f t="shared" si="17"/>
        <v>0</v>
      </c>
      <c r="N95" s="36"/>
      <c r="O95" s="36"/>
      <c r="P95" s="32">
        <f t="shared" si="18"/>
        <v>0</v>
      </c>
      <c r="Q95" s="32">
        <f t="shared" si="19"/>
        <v>0</v>
      </c>
      <c r="R95" s="32">
        <f t="shared" si="20"/>
        <v>0</v>
      </c>
      <c r="S95" s="32">
        <f t="shared" si="21"/>
        <v>0</v>
      </c>
      <c r="T95" s="32">
        <f t="shared" si="22"/>
        <v>0</v>
      </c>
      <c r="U95" s="32">
        <f t="shared" si="23"/>
        <v>0</v>
      </c>
      <c r="V95" s="32">
        <f t="shared" si="24"/>
        <v>0</v>
      </c>
      <c r="W95" s="32">
        <f t="shared" si="25"/>
        <v>0</v>
      </c>
    </row>
    <row r="96" spans="3:23">
      <c r="C96" s="1">
        <v>30</v>
      </c>
      <c r="D96" s="1">
        <v>9</v>
      </c>
      <c r="E96" t="s">
        <v>137</v>
      </c>
      <c r="F96" s="1" t="s">
        <v>15</v>
      </c>
      <c r="G96" s="1" t="s">
        <v>24</v>
      </c>
      <c r="H96" s="1">
        <v>54</v>
      </c>
      <c r="I96" s="1">
        <v>29.4</v>
      </c>
      <c r="J96" s="25">
        <f t="shared" si="14"/>
        <v>12.222222222222221</v>
      </c>
      <c r="K96" s="24">
        <f t="shared" si="15"/>
        <v>995.59769725702665</v>
      </c>
      <c r="L96" s="1">
        <f t="shared" si="16"/>
        <v>0</v>
      </c>
      <c r="M96" s="1">
        <f t="shared" si="17"/>
        <v>0</v>
      </c>
      <c r="P96" s="1">
        <f t="shared" si="18"/>
        <v>0</v>
      </c>
      <c r="Q96" s="1">
        <f t="shared" si="19"/>
        <v>0</v>
      </c>
      <c r="R96" s="1">
        <f t="shared" si="20"/>
        <v>0</v>
      </c>
      <c r="S96" s="1">
        <f t="shared" si="21"/>
        <v>0</v>
      </c>
      <c r="T96" s="1">
        <f t="shared" si="22"/>
        <v>0</v>
      </c>
      <c r="U96" s="1">
        <f t="shared" si="23"/>
        <v>0</v>
      </c>
      <c r="V96" s="1">
        <f t="shared" si="24"/>
        <v>0</v>
      </c>
      <c r="W96" s="1">
        <f t="shared" si="25"/>
        <v>1</v>
      </c>
    </row>
    <row r="97" spans="3:24">
      <c r="D97" s="1">
        <v>2</v>
      </c>
      <c r="E97" s="4" t="s">
        <v>424</v>
      </c>
      <c r="F97" s="1" t="s">
        <v>15</v>
      </c>
      <c r="H97" s="1">
        <v>57</v>
      </c>
      <c r="I97" s="1">
        <v>29.25</v>
      </c>
      <c r="J97" s="25">
        <f t="shared" si="14"/>
        <v>13.888888888888889</v>
      </c>
      <c r="K97" s="24">
        <f t="shared" si="15"/>
        <v>990.51811716898067</v>
      </c>
      <c r="L97" s="5">
        <v>1</v>
      </c>
      <c r="M97" s="1">
        <f t="shared" si="17"/>
        <v>0</v>
      </c>
      <c r="P97" s="1">
        <f t="shared" si="18"/>
        <v>0</v>
      </c>
      <c r="Q97" s="1">
        <f t="shared" si="19"/>
        <v>0</v>
      </c>
      <c r="R97" s="1">
        <f t="shared" si="20"/>
        <v>0</v>
      </c>
      <c r="S97" s="1">
        <f t="shared" si="21"/>
        <v>0</v>
      </c>
      <c r="T97" s="1">
        <f t="shared" si="22"/>
        <v>0</v>
      </c>
      <c r="U97" s="1">
        <f t="shared" si="23"/>
        <v>0</v>
      </c>
      <c r="V97" s="1">
        <f t="shared" si="24"/>
        <v>0</v>
      </c>
      <c r="W97" s="1">
        <f t="shared" si="25"/>
        <v>0</v>
      </c>
    </row>
    <row r="98" spans="3:24" s="33" customFormat="1">
      <c r="C98" s="32"/>
      <c r="D98" s="32">
        <v>11</v>
      </c>
      <c r="E98" s="33" t="s">
        <v>124</v>
      </c>
      <c r="F98" s="32" t="s">
        <v>15</v>
      </c>
      <c r="G98" s="32"/>
      <c r="H98" s="32">
        <v>50</v>
      </c>
      <c r="I98" s="32">
        <v>29.3</v>
      </c>
      <c r="J98" s="34">
        <f t="shared" si="14"/>
        <v>10</v>
      </c>
      <c r="K98" s="35">
        <f t="shared" si="15"/>
        <v>992.21131053166266</v>
      </c>
      <c r="L98" s="32">
        <f t="shared" si="16"/>
        <v>0</v>
      </c>
      <c r="M98" s="32">
        <f t="shared" si="17"/>
        <v>0</v>
      </c>
      <c r="N98" s="36">
        <v>1</v>
      </c>
      <c r="O98" s="36"/>
      <c r="P98" s="32">
        <f t="shared" si="18"/>
        <v>0</v>
      </c>
      <c r="Q98" s="32">
        <f t="shared" si="19"/>
        <v>0</v>
      </c>
      <c r="R98" s="32">
        <f t="shared" si="20"/>
        <v>0</v>
      </c>
      <c r="S98" s="32">
        <f t="shared" si="21"/>
        <v>0</v>
      </c>
      <c r="T98" s="32">
        <f t="shared" si="22"/>
        <v>0</v>
      </c>
      <c r="U98" s="32">
        <f t="shared" si="23"/>
        <v>0</v>
      </c>
      <c r="V98" s="32">
        <f t="shared" si="24"/>
        <v>0</v>
      </c>
      <c r="W98" s="32">
        <f t="shared" si="25"/>
        <v>0</v>
      </c>
    </row>
    <row r="99" spans="3:24">
      <c r="C99" s="1">
        <v>31</v>
      </c>
      <c r="D99" s="1">
        <v>9</v>
      </c>
      <c r="E99" t="s">
        <v>161</v>
      </c>
      <c r="F99" s="1" t="s">
        <v>15</v>
      </c>
      <c r="G99" s="1" t="s">
        <v>118</v>
      </c>
      <c r="H99" s="1">
        <v>53</v>
      </c>
      <c r="I99" s="1">
        <v>29.3</v>
      </c>
      <c r="J99" s="25">
        <f t="shared" ref="J99:J101" si="28">(H99-32)/1.8</f>
        <v>11.666666666666666</v>
      </c>
      <c r="K99" s="24">
        <f t="shared" ref="K99:K101" si="29">I99/0.02953</f>
        <v>992.21131053166266</v>
      </c>
      <c r="L99" s="1">
        <f t="shared" si="16"/>
        <v>0</v>
      </c>
      <c r="M99" s="1">
        <f t="shared" si="17"/>
        <v>0</v>
      </c>
      <c r="P99" s="1">
        <f t="shared" si="18"/>
        <v>1</v>
      </c>
      <c r="Q99" s="1">
        <f t="shared" si="19"/>
        <v>0</v>
      </c>
      <c r="R99" s="1">
        <f t="shared" si="20"/>
        <v>0</v>
      </c>
      <c r="S99" s="1">
        <f t="shared" si="21"/>
        <v>0</v>
      </c>
      <c r="T99" s="1">
        <f t="shared" si="22"/>
        <v>0</v>
      </c>
      <c r="U99" s="1">
        <f t="shared" si="23"/>
        <v>0</v>
      </c>
      <c r="V99" s="1">
        <f t="shared" si="24"/>
        <v>0</v>
      </c>
      <c r="W99" s="1">
        <f t="shared" si="25"/>
        <v>0</v>
      </c>
    </row>
    <row r="100" spans="3:24">
      <c r="D100" s="1">
        <v>2</v>
      </c>
      <c r="E100" t="s">
        <v>30</v>
      </c>
      <c r="F100" s="1" t="s">
        <v>15</v>
      </c>
      <c r="G100" s="1" t="s">
        <v>86</v>
      </c>
      <c r="H100" s="1">
        <v>57</v>
      </c>
      <c r="I100" s="1">
        <v>29.25</v>
      </c>
      <c r="J100" s="25">
        <f t="shared" si="28"/>
        <v>13.888888888888889</v>
      </c>
      <c r="K100" s="24">
        <f t="shared" si="29"/>
        <v>990.51811716898067</v>
      </c>
      <c r="L100" s="1">
        <f t="shared" si="16"/>
        <v>0</v>
      </c>
      <c r="M100" s="1">
        <f t="shared" si="17"/>
        <v>0</v>
      </c>
      <c r="P100" s="1">
        <f t="shared" si="18"/>
        <v>0</v>
      </c>
      <c r="Q100" s="1">
        <f t="shared" si="19"/>
        <v>1</v>
      </c>
      <c r="R100" s="1">
        <f t="shared" si="20"/>
        <v>0</v>
      </c>
      <c r="S100" s="1">
        <f t="shared" si="21"/>
        <v>0</v>
      </c>
      <c r="T100" s="1">
        <f t="shared" si="22"/>
        <v>0</v>
      </c>
      <c r="U100" s="1">
        <f t="shared" si="23"/>
        <v>0</v>
      </c>
      <c r="V100" s="1">
        <f t="shared" si="24"/>
        <v>0</v>
      </c>
      <c r="W100" s="1">
        <f t="shared" si="25"/>
        <v>0</v>
      </c>
    </row>
    <row r="101" spans="3:24" s="33" customFormat="1">
      <c r="C101" s="32"/>
      <c r="D101" s="32">
        <v>11</v>
      </c>
      <c r="E101" s="33" t="s">
        <v>161</v>
      </c>
      <c r="F101" s="32" t="s">
        <v>15</v>
      </c>
      <c r="G101" s="32"/>
      <c r="H101" s="32">
        <v>52</v>
      </c>
      <c r="I101" s="32">
        <v>29.35</v>
      </c>
      <c r="J101" s="34">
        <f t="shared" si="28"/>
        <v>11.111111111111111</v>
      </c>
      <c r="K101" s="35">
        <f t="shared" si="29"/>
        <v>993.90450389434477</v>
      </c>
      <c r="L101" s="32">
        <f t="shared" si="16"/>
        <v>0</v>
      </c>
      <c r="M101" s="32">
        <f t="shared" si="17"/>
        <v>0</v>
      </c>
      <c r="N101" s="36"/>
      <c r="O101" s="36"/>
      <c r="P101" s="32">
        <f t="shared" si="18"/>
        <v>0</v>
      </c>
      <c r="Q101" s="32">
        <f t="shared" si="19"/>
        <v>0</v>
      </c>
      <c r="R101" s="32">
        <f t="shared" si="20"/>
        <v>0</v>
      </c>
      <c r="S101" s="32">
        <f t="shared" si="21"/>
        <v>0</v>
      </c>
      <c r="T101" s="32">
        <f t="shared" si="22"/>
        <v>0</v>
      </c>
      <c r="U101" s="32">
        <f t="shared" si="23"/>
        <v>0</v>
      </c>
      <c r="V101" s="32">
        <f t="shared" si="24"/>
        <v>0</v>
      </c>
      <c r="W101" s="32">
        <f t="shared" si="25"/>
        <v>0</v>
      </c>
    </row>
    <row r="103" spans="3:24">
      <c r="D103" s="1" t="s">
        <v>9</v>
      </c>
      <c r="H103" s="8">
        <f t="shared" ref="H103:K104" si="30">(H9+H12+H15+H18+H21+H24+H27+H30+H33+H36+H39+H42+H45+H48+H51+H54+H57+H60+H63+H66+H69+H72+H75+H78+H81+H84+H87+H90+H93+H96+H99)/31</f>
        <v>56.483870967741936</v>
      </c>
      <c r="I103" s="8">
        <f t="shared" si="30"/>
        <v>29.454838709677418</v>
      </c>
      <c r="J103" s="24">
        <f t="shared" si="30"/>
        <v>13.602150537634415</v>
      </c>
      <c r="K103" s="24">
        <f t="shared" si="30"/>
        <v>997.45474804190383</v>
      </c>
      <c r="L103" s="1">
        <f>SUM(L9:L99)</f>
        <v>27</v>
      </c>
      <c r="M103" s="1">
        <f>SUM(M9:M99)</f>
        <v>0</v>
      </c>
      <c r="N103" s="5">
        <f>SUM(N9:N99)</f>
        <v>20</v>
      </c>
      <c r="O103" s="5">
        <f>SUM(O9:O99)</f>
        <v>0</v>
      </c>
      <c r="P103" s="1">
        <f>SUM(P9:P101)</f>
        <v>2</v>
      </c>
      <c r="Q103" s="1">
        <f t="shared" ref="Q103:W103" si="31">SUM(Q9:Q101)</f>
        <v>4</v>
      </c>
      <c r="R103" s="1">
        <f t="shared" si="31"/>
        <v>15</v>
      </c>
      <c r="S103" s="1">
        <f t="shared" si="31"/>
        <v>10</v>
      </c>
      <c r="T103" s="1">
        <f t="shared" si="31"/>
        <v>1</v>
      </c>
      <c r="U103" s="1">
        <f t="shared" si="31"/>
        <v>5</v>
      </c>
      <c r="V103" s="1">
        <f t="shared" si="31"/>
        <v>10</v>
      </c>
      <c r="W103" s="1">
        <f t="shared" si="31"/>
        <v>10</v>
      </c>
      <c r="X103" s="1">
        <f>SUM(P103:W103)</f>
        <v>57</v>
      </c>
    </row>
    <row r="104" spans="3:24">
      <c r="D104" s="1" t="s">
        <v>11</v>
      </c>
      <c r="H104" s="8">
        <f t="shared" si="30"/>
        <v>59.516129032258064</v>
      </c>
      <c r="I104" s="8">
        <f t="shared" si="30"/>
        <v>29.433870967741935</v>
      </c>
      <c r="J104" s="24">
        <f t="shared" si="30"/>
        <v>15.286738351254481</v>
      </c>
      <c r="K104" s="24">
        <f t="shared" si="30"/>
        <v>996.74469921239188</v>
      </c>
    </row>
    <row r="105" spans="3:24">
      <c r="D105" s="1" t="s">
        <v>10</v>
      </c>
      <c r="H105" s="8">
        <f>(H11+H14+H17+H20+H23+H26+H29+H32+H35+H38+H41+H44+H47+H50+H53+H56+H59+H62+H65+H68+H71+H74+H80+H83+H86+H89+H92+H95+H98+H101)/30</f>
        <v>52.766666666666666</v>
      </c>
      <c r="I105" s="8">
        <f>(I11+I14+I17+I20+I23+I26+I29+I32+I35+I38+I41+I44+I47+I50+I53+I56+I59+I62+I65+I68+I71+I74+I80+I83+I86+I89+I92+I95+I98+I101)/30</f>
        <v>29.461666666666655</v>
      </c>
      <c r="J105" s="24">
        <f>(J11+J14+J17+J20+J23+J26+J29+J32+J35+J38+J41+J44+J47+J50+J53+J56+J59+J62+J65+J68+J71+J74+J80+J83+J86+J89+J92+J95+J98+J101)/30</f>
        <v>11.537037037037036</v>
      </c>
      <c r="K105" s="24">
        <f>(K11+K14+K17+K20+K23+K26+K29+K32+K35+K38+K41+K44+K47+K50+K53+K56+K59+K62+K65+K68+K71+K74+K80+K83+K86+K89+K92+K95+K98+K101)/30</f>
        <v>997.6859690710013</v>
      </c>
      <c r="M105" s="1" t="s">
        <v>620</v>
      </c>
      <c r="P105" s="21">
        <f>(P103/X103)*100</f>
        <v>3.5087719298245612</v>
      </c>
      <c r="Q105" s="21">
        <f>(Q103/X103)*100</f>
        <v>7.0175438596491224</v>
      </c>
      <c r="R105" s="21">
        <f>(R103/X103)*100</f>
        <v>26.315789473684209</v>
      </c>
      <c r="S105" s="21">
        <f>(S103/X103)*100</f>
        <v>17.543859649122805</v>
      </c>
      <c r="T105" s="21">
        <f>(T103/X103)*100</f>
        <v>1.7543859649122806</v>
      </c>
      <c r="U105" s="21">
        <f>(U103/X103)*100</f>
        <v>8.7719298245614024</v>
      </c>
      <c r="V105" s="21">
        <f>(V103/X103)*100</f>
        <v>17.543859649122805</v>
      </c>
      <c r="W105" s="21">
        <f>(W103/X103)*100</f>
        <v>17.543859649122805</v>
      </c>
    </row>
    <row r="107" spans="3:24">
      <c r="I107" s="1" t="s">
        <v>624</v>
      </c>
      <c r="J107" s="25">
        <f>MAX(J9:J101)</f>
        <v>20.555555555555554</v>
      </c>
    </row>
    <row r="108" spans="3:24">
      <c r="I108" s="1" t="s">
        <v>625</v>
      </c>
      <c r="J108" s="25">
        <f>MIN(J9:J101)</f>
        <v>9.4444444444444446</v>
      </c>
      <c r="P108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08"/>
  <sheetViews>
    <sheetView topLeftCell="B73" zoomScale="125" zoomScaleNormal="125" zoomScalePageLayoutView="125" workbookViewId="0">
      <selection activeCell="E102" sqref="E102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5" width="10.83203125" style="5"/>
  </cols>
  <sheetData>
    <row r="3" spans="3:23">
      <c r="C3" s="2" t="s">
        <v>0</v>
      </c>
    </row>
    <row r="4" spans="3:23">
      <c r="C4" s="2"/>
    </row>
    <row r="5" spans="3:23">
      <c r="C5" s="3" t="s">
        <v>1</v>
      </c>
      <c r="D5" s="1" t="s">
        <v>425</v>
      </c>
    </row>
    <row r="6" spans="3:23">
      <c r="J6" s="5" t="s">
        <v>621</v>
      </c>
      <c r="K6" s="5" t="s">
        <v>621</v>
      </c>
      <c r="N6" s="5" t="s">
        <v>623</v>
      </c>
      <c r="O6" s="5" t="s">
        <v>623</v>
      </c>
    </row>
    <row r="7" spans="3:23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89</v>
      </c>
      <c r="O7" s="5" t="s">
        <v>13</v>
      </c>
      <c r="P7" s="1" t="s">
        <v>118</v>
      </c>
      <c r="Q7" s="1" t="s">
        <v>86</v>
      </c>
      <c r="R7" s="1" t="s">
        <v>72</v>
      </c>
      <c r="S7" s="1" t="s">
        <v>56</v>
      </c>
      <c r="T7" s="1" t="s">
        <v>163</v>
      </c>
      <c r="U7" s="1" t="s">
        <v>16</v>
      </c>
      <c r="V7" s="1" t="s">
        <v>27</v>
      </c>
      <c r="W7" s="1" t="s">
        <v>24</v>
      </c>
    </row>
    <row r="9" spans="3:23">
      <c r="C9" s="1">
        <v>1</v>
      </c>
      <c r="D9" s="1">
        <v>9</v>
      </c>
      <c r="E9" t="s">
        <v>143</v>
      </c>
      <c r="F9" s="1" t="s">
        <v>15</v>
      </c>
      <c r="G9" s="1" t="s">
        <v>24</v>
      </c>
      <c r="H9" s="1">
        <v>51</v>
      </c>
      <c r="I9" s="1">
        <v>29.35</v>
      </c>
      <c r="J9" s="25">
        <f>(H9-32)/1.8</f>
        <v>10.555555555555555</v>
      </c>
      <c r="K9" s="24">
        <f>I9/0.02953</f>
        <v>993.90450389434477</v>
      </c>
      <c r="L9" s="1">
        <f>IF(F9 ="rain", 1,0)</f>
        <v>0</v>
      </c>
      <c r="M9" s="1">
        <f>IF(F9 ="snow", 1,0)</f>
        <v>0</v>
      </c>
      <c r="P9" s="1">
        <f>IF($G9 ="N", 1,0)</f>
        <v>0</v>
      </c>
      <c r="Q9" s="1">
        <f>IF($G9 ="NE", 1,0)</f>
        <v>0</v>
      </c>
      <c r="R9" s="1">
        <f>IF($G9 ="E", 1,0)</f>
        <v>0</v>
      </c>
      <c r="S9" s="1">
        <f>IF($G9 ="SE", 1,0)</f>
        <v>0</v>
      </c>
      <c r="T9" s="1">
        <f>IF($G9 ="S", 1,0)</f>
        <v>0</v>
      </c>
      <c r="U9" s="1">
        <f>IF($G9 ="SW", 1,0)</f>
        <v>0</v>
      </c>
      <c r="V9" s="1">
        <f>IF($G9 ="W", 1,0)</f>
        <v>0</v>
      </c>
      <c r="W9" s="1">
        <f>IF($G9 ="NW", 1,0)</f>
        <v>1</v>
      </c>
    </row>
    <row r="10" spans="3:23">
      <c r="D10" s="1">
        <v>2</v>
      </c>
      <c r="E10" s="4" t="s">
        <v>426</v>
      </c>
      <c r="F10" s="1" t="s">
        <v>15</v>
      </c>
      <c r="G10" s="1" t="s">
        <v>72</v>
      </c>
      <c r="H10" s="1">
        <v>59</v>
      </c>
      <c r="I10" s="1">
        <v>29.35</v>
      </c>
      <c r="J10" s="25">
        <f t="shared" ref="J10:J73" si="0">(H10-32)/1.8</f>
        <v>15</v>
      </c>
      <c r="K10" s="24">
        <f t="shared" ref="K10:K73" si="1">I10/0.02953</f>
        <v>993.90450389434477</v>
      </c>
      <c r="L10" s="5">
        <v>1</v>
      </c>
      <c r="M10" s="1">
        <f t="shared" ref="M10:M73" si="2">IF(F10 ="snow", 1,0)</f>
        <v>0</v>
      </c>
      <c r="P10" s="1">
        <f t="shared" ref="P10:P73" si="3">IF($G10 ="N", 1,0)</f>
        <v>0</v>
      </c>
      <c r="Q10" s="1">
        <f t="shared" ref="Q10:Q73" si="4">IF($G10 ="NE", 1,0)</f>
        <v>0</v>
      </c>
      <c r="R10" s="1">
        <f t="shared" ref="R10:R73" si="5">IF($G10 ="E", 1,0)</f>
        <v>1</v>
      </c>
      <c r="S10" s="1">
        <f t="shared" ref="S10:S73" si="6">IF($G10 ="SE", 1,0)</f>
        <v>0</v>
      </c>
      <c r="T10" s="1">
        <f t="shared" ref="T10:T73" si="7">IF($G10 ="S", 1,0)</f>
        <v>0</v>
      </c>
      <c r="U10" s="1">
        <f t="shared" ref="U10:U73" si="8">IF($G10 ="SW", 1,0)</f>
        <v>0</v>
      </c>
      <c r="V10" s="1">
        <f t="shared" ref="V10:V73" si="9">IF($G10 ="W", 1,0)</f>
        <v>0</v>
      </c>
      <c r="W10" s="1">
        <f t="shared" ref="W10:W73" si="10">IF($G10 ="NW", 1,0)</f>
        <v>0</v>
      </c>
    </row>
    <row r="11" spans="3:23" s="33" customFormat="1">
      <c r="C11" s="32"/>
      <c r="D11" s="32">
        <v>11</v>
      </c>
      <c r="E11" s="33" t="s">
        <v>221</v>
      </c>
      <c r="F11" s="32" t="s">
        <v>15</v>
      </c>
      <c r="G11" s="32" t="s">
        <v>24</v>
      </c>
      <c r="H11" s="32">
        <v>50</v>
      </c>
      <c r="I11" s="32">
        <v>29.45</v>
      </c>
      <c r="J11" s="34">
        <f t="shared" si="0"/>
        <v>10</v>
      </c>
      <c r="K11" s="35">
        <f t="shared" si="1"/>
        <v>997.29089061970876</v>
      </c>
      <c r="L11" s="32">
        <f t="shared" ref="L11:L73" si="11">IF(F11 ="rain", 1,0)</f>
        <v>0</v>
      </c>
      <c r="M11" s="32">
        <f t="shared" si="2"/>
        <v>0</v>
      </c>
      <c r="N11" s="36">
        <v>1</v>
      </c>
      <c r="O11" s="36"/>
      <c r="P11" s="32">
        <f t="shared" si="3"/>
        <v>0</v>
      </c>
      <c r="Q11" s="32">
        <f t="shared" si="4"/>
        <v>0</v>
      </c>
      <c r="R11" s="32">
        <f t="shared" si="5"/>
        <v>0</v>
      </c>
      <c r="S11" s="32">
        <f t="shared" si="6"/>
        <v>0</v>
      </c>
      <c r="T11" s="32">
        <f t="shared" si="7"/>
        <v>0</v>
      </c>
      <c r="U11" s="32">
        <f t="shared" si="8"/>
        <v>0</v>
      </c>
      <c r="V11" s="32">
        <f t="shared" si="9"/>
        <v>0</v>
      </c>
      <c r="W11" s="32">
        <f t="shared" si="10"/>
        <v>1</v>
      </c>
    </row>
    <row r="12" spans="3:23">
      <c r="C12" s="1">
        <v>2</v>
      </c>
      <c r="D12" s="1">
        <v>9</v>
      </c>
      <c r="E12" t="s">
        <v>123</v>
      </c>
      <c r="F12" s="1" t="s">
        <v>15</v>
      </c>
      <c r="G12" s="1" t="s">
        <v>24</v>
      </c>
      <c r="H12" s="1">
        <v>54</v>
      </c>
      <c r="I12" s="1">
        <v>29.5</v>
      </c>
      <c r="J12" s="25">
        <f t="shared" si="0"/>
        <v>12.222222222222221</v>
      </c>
      <c r="K12" s="24">
        <f t="shared" si="1"/>
        <v>998.98408398239076</v>
      </c>
      <c r="L12" s="1">
        <f t="shared" si="11"/>
        <v>0</v>
      </c>
      <c r="M12" s="1">
        <f t="shared" si="2"/>
        <v>0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0</v>
      </c>
      <c r="W12" s="1">
        <f t="shared" si="10"/>
        <v>1</v>
      </c>
    </row>
    <row r="13" spans="3:23">
      <c r="D13" s="1">
        <v>2</v>
      </c>
      <c r="E13" t="s">
        <v>428</v>
      </c>
      <c r="F13" s="1" t="s">
        <v>15</v>
      </c>
      <c r="G13" s="1" t="s">
        <v>27</v>
      </c>
      <c r="H13" s="1">
        <v>60</v>
      </c>
      <c r="I13" s="1">
        <v>29.45</v>
      </c>
      <c r="J13" s="25">
        <f t="shared" si="0"/>
        <v>15.555555555555555</v>
      </c>
      <c r="K13" s="24">
        <f t="shared" si="1"/>
        <v>997.29089061970876</v>
      </c>
      <c r="L13" s="1">
        <f t="shared" si="11"/>
        <v>0</v>
      </c>
      <c r="M13" s="1">
        <f t="shared" si="2"/>
        <v>0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1</v>
      </c>
      <c r="W13" s="1">
        <f t="shared" si="10"/>
        <v>0</v>
      </c>
    </row>
    <row r="14" spans="3:23" s="33" customFormat="1">
      <c r="C14" s="32"/>
      <c r="D14" s="32">
        <v>11</v>
      </c>
      <c r="E14" s="33" t="s">
        <v>429</v>
      </c>
      <c r="F14" s="32" t="s">
        <v>15</v>
      </c>
      <c r="G14" s="32" t="s">
        <v>27</v>
      </c>
      <c r="H14" s="32">
        <v>52</v>
      </c>
      <c r="I14" s="32">
        <v>29.5</v>
      </c>
      <c r="J14" s="34">
        <f t="shared" si="0"/>
        <v>11.111111111111111</v>
      </c>
      <c r="K14" s="35">
        <f t="shared" si="1"/>
        <v>998.98408398239076</v>
      </c>
      <c r="L14" s="32">
        <f t="shared" si="11"/>
        <v>0</v>
      </c>
      <c r="M14" s="32">
        <f t="shared" si="2"/>
        <v>0</v>
      </c>
      <c r="N14" s="36"/>
      <c r="O14" s="36"/>
      <c r="P14" s="32">
        <f t="shared" si="3"/>
        <v>0</v>
      </c>
      <c r="Q14" s="32">
        <f t="shared" si="4"/>
        <v>0</v>
      </c>
      <c r="R14" s="32">
        <f t="shared" si="5"/>
        <v>0</v>
      </c>
      <c r="S14" s="32">
        <f t="shared" si="6"/>
        <v>0</v>
      </c>
      <c r="T14" s="32">
        <f t="shared" si="7"/>
        <v>0</v>
      </c>
      <c r="U14" s="32">
        <f t="shared" si="8"/>
        <v>0</v>
      </c>
      <c r="V14" s="32">
        <f t="shared" si="9"/>
        <v>1</v>
      </c>
      <c r="W14" s="32">
        <f t="shared" si="10"/>
        <v>0</v>
      </c>
    </row>
    <row r="15" spans="3:23">
      <c r="C15" s="1">
        <v>3</v>
      </c>
      <c r="D15" s="1">
        <v>9</v>
      </c>
      <c r="E15" t="s">
        <v>123</v>
      </c>
      <c r="F15" s="1" t="s">
        <v>15</v>
      </c>
      <c r="G15" s="1" t="s">
        <v>27</v>
      </c>
      <c r="H15" s="1">
        <v>55</v>
      </c>
      <c r="I15" s="1">
        <v>29.5</v>
      </c>
      <c r="J15" s="25">
        <f t="shared" si="0"/>
        <v>12.777777777777777</v>
      </c>
      <c r="K15" s="24">
        <f t="shared" si="1"/>
        <v>998.98408398239076</v>
      </c>
      <c r="L15" s="1">
        <f t="shared" si="11"/>
        <v>0</v>
      </c>
      <c r="M15" s="1">
        <f t="shared" si="2"/>
        <v>0</v>
      </c>
      <c r="P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0</v>
      </c>
      <c r="V15" s="1">
        <f t="shared" si="9"/>
        <v>1</v>
      </c>
      <c r="W15" s="1">
        <f t="shared" si="10"/>
        <v>0</v>
      </c>
    </row>
    <row r="16" spans="3:23">
      <c r="D16" s="1">
        <v>2</v>
      </c>
      <c r="E16" t="s">
        <v>178</v>
      </c>
      <c r="F16" s="1" t="s">
        <v>15</v>
      </c>
      <c r="G16" s="1" t="s">
        <v>430</v>
      </c>
      <c r="H16" s="1">
        <v>63</v>
      </c>
      <c r="I16" s="1">
        <v>29.5</v>
      </c>
      <c r="J16" s="25">
        <f t="shared" si="0"/>
        <v>17.222222222222221</v>
      </c>
      <c r="K16" s="24">
        <f t="shared" si="1"/>
        <v>998.98408398239076</v>
      </c>
      <c r="L16" s="1">
        <f t="shared" si="11"/>
        <v>0</v>
      </c>
      <c r="M16" s="1">
        <f t="shared" si="2"/>
        <v>0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0</v>
      </c>
      <c r="V16" s="1">
        <f t="shared" si="9"/>
        <v>0</v>
      </c>
      <c r="W16" s="1">
        <f t="shared" si="10"/>
        <v>0</v>
      </c>
    </row>
    <row r="17" spans="3:23" s="33" customFormat="1">
      <c r="C17" s="32"/>
      <c r="D17" s="32">
        <v>11</v>
      </c>
      <c r="E17" s="33" t="s">
        <v>187</v>
      </c>
      <c r="F17" s="32" t="s">
        <v>15</v>
      </c>
      <c r="G17" s="32"/>
      <c r="H17" s="32">
        <v>49</v>
      </c>
      <c r="I17" s="32">
        <v>29.55</v>
      </c>
      <c r="J17" s="34">
        <f t="shared" si="0"/>
        <v>9.4444444444444446</v>
      </c>
      <c r="K17" s="35">
        <f t="shared" si="1"/>
        <v>1000.6772773450728</v>
      </c>
      <c r="L17" s="32">
        <f t="shared" si="11"/>
        <v>0</v>
      </c>
      <c r="M17" s="32">
        <f t="shared" si="2"/>
        <v>0</v>
      </c>
      <c r="N17" s="36"/>
      <c r="O17" s="36"/>
      <c r="P17" s="32">
        <f t="shared" si="3"/>
        <v>0</v>
      </c>
      <c r="Q17" s="32">
        <f t="shared" si="4"/>
        <v>0</v>
      </c>
      <c r="R17" s="32">
        <f t="shared" si="5"/>
        <v>0</v>
      </c>
      <c r="S17" s="32">
        <f t="shared" si="6"/>
        <v>0</v>
      </c>
      <c r="T17" s="32">
        <f t="shared" si="7"/>
        <v>0</v>
      </c>
      <c r="U17" s="32">
        <f t="shared" si="8"/>
        <v>0</v>
      </c>
      <c r="V17" s="32">
        <f t="shared" si="9"/>
        <v>0</v>
      </c>
      <c r="W17" s="32">
        <f t="shared" si="10"/>
        <v>0</v>
      </c>
    </row>
    <row r="18" spans="3:23">
      <c r="C18" s="1">
        <v>4</v>
      </c>
      <c r="D18" s="1">
        <v>9</v>
      </c>
      <c r="E18" t="s">
        <v>71</v>
      </c>
      <c r="F18" s="1" t="s">
        <v>15</v>
      </c>
      <c r="G18" s="1" t="s">
        <v>24</v>
      </c>
      <c r="H18" s="1">
        <v>54</v>
      </c>
      <c r="I18" s="1">
        <v>29.6</v>
      </c>
      <c r="J18" s="25">
        <f t="shared" si="0"/>
        <v>12.222222222222221</v>
      </c>
      <c r="K18" s="24">
        <f t="shared" si="1"/>
        <v>1002.3704707077549</v>
      </c>
      <c r="L18" s="1">
        <f t="shared" si="11"/>
        <v>0</v>
      </c>
      <c r="M18" s="1">
        <f t="shared" si="2"/>
        <v>0</v>
      </c>
      <c r="P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0</v>
      </c>
      <c r="W18" s="1">
        <f t="shared" si="10"/>
        <v>1</v>
      </c>
    </row>
    <row r="19" spans="3:23">
      <c r="D19" s="1">
        <v>2</v>
      </c>
      <c r="E19" t="s">
        <v>387</v>
      </c>
      <c r="F19" s="1" t="s">
        <v>15</v>
      </c>
      <c r="G19" s="1" t="s">
        <v>24</v>
      </c>
      <c r="H19" s="1">
        <v>60</v>
      </c>
      <c r="I19" s="1">
        <v>29.6</v>
      </c>
      <c r="J19" s="25">
        <f t="shared" si="0"/>
        <v>15.555555555555555</v>
      </c>
      <c r="K19" s="24">
        <f t="shared" si="1"/>
        <v>1002.3704707077549</v>
      </c>
      <c r="L19" s="1">
        <f t="shared" si="11"/>
        <v>0</v>
      </c>
      <c r="M19" s="1">
        <f t="shared" si="2"/>
        <v>0</v>
      </c>
      <c r="P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0</v>
      </c>
      <c r="W19" s="1">
        <f t="shared" si="10"/>
        <v>1</v>
      </c>
    </row>
    <row r="20" spans="3:23" s="33" customFormat="1">
      <c r="C20" s="32"/>
      <c r="D20" s="32">
        <v>11</v>
      </c>
      <c r="E20" s="33" t="s">
        <v>124</v>
      </c>
      <c r="F20" s="32" t="s">
        <v>15</v>
      </c>
      <c r="G20" s="32"/>
      <c r="H20" s="32">
        <v>54</v>
      </c>
      <c r="I20" s="32">
        <v>29.6</v>
      </c>
      <c r="J20" s="34">
        <f t="shared" si="0"/>
        <v>12.222222222222221</v>
      </c>
      <c r="K20" s="35">
        <f t="shared" si="1"/>
        <v>1002.3704707077549</v>
      </c>
      <c r="L20" s="32">
        <f t="shared" si="11"/>
        <v>0</v>
      </c>
      <c r="M20" s="32">
        <f t="shared" si="2"/>
        <v>0</v>
      </c>
      <c r="N20" s="36"/>
      <c r="O20" s="36"/>
      <c r="P20" s="32">
        <f t="shared" si="3"/>
        <v>0</v>
      </c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2">
        <f t="shared" si="8"/>
        <v>0</v>
      </c>
      <c r="V20" s="32">
        <f t="shared" si="9"/>
        <v>0</v>
      </c>
      <c r="W20" s="32">
        <f t="shared" si="10"/>
        <v>0</v>
      </c>
    </row>
    <row r="21" spans="3:23">
      <c r="C21" s="1">
        <v>5</v>
      </c>
      <c r="D21" s="1">
        <v>9</v>
      </c>
      <c r="E21" t="s">
        <v>137</v>
      </c>
      <c r="F21" s="1" t="s">
        <v>15</v>
      </c>
      <c r="G21" s="1" t="s">
        <v>27</v>
      </c>
      <c r="H21" s="1">
        <v>54</v>
      </c>
      <c r="I21" s="1">
        <v>29.6</v>
      </c>
      <c r="J21" s="25">
        <f t="shared" si="0"/>
        <v>12.222222222222221</v>
      </c>
      <c r="K21" s="24">
        <f t="shared" si="1"/>
        <v>1002.3704707077549</v>
      </c>
      <c r="L21" s="1">
        <f t="shared" si="11"/>
        <v>0</v>
      </c>
      <c r="M21" s="1">
        <f t="shared" si="2"/>
        <v>0</v>
      </c>
      <c r="P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1</v>
      </c>
      <c r="W21" s="1">
        <f t="shared" si="10"/>
        <v>0</v>
      </c>
    </row>
    <row r="22" spans="3:23">
      <c r="D22" s="1">
        <v>2</v>
      </c>
      <c r="E22" t="s">
        <v>431</v>
      </c>
      <c r="F22" s="1" t="s">
        <v>12</v>
      </c>
      <c r="G22" s="1" t="s">
        <v>24</v>
      </c>
      <c r="H22" s="1">
        <v>60</v>
      </c>
      <c r="I22" s="1">
        <v>29.6</v>
      </c>
      <c r="J22" s="25">
        <f t="shared" si="0"/>
        <v>15.555555555555555</v>
      </c>
      <c r="K22" s="24">
        <f t="shared" si="1"/>
        <v>1002.3704707077549</v>
      </c>
      <c r="L22" s="1">
        <f t="shared" si="11"/>
        <v>1</v>
      </c>
      <c r="M22" s="1">
        <f t="shared" si="2"/>
        <v>0</v>
      </c>
      <c r="P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1</v>
      </c>
    </row>
    <row r="23" spans="3:23" s="33" customFormat="1">
      <c r="C23" s="32"/>
      <c r="D23" s="32">
        <v>11</v>
      </c>
      <c r="E23" s="33" t="s">
        <v>128</v>
      </c>
      <c r="F23" s="32" t="s">
        <v>15</v>
      </c>
      <c r="G23" s="32"/>
      <c r="H23" s="32">
        <v>52</v>
      </c>
      <c r="I23" s="32">
        <v>29.6</v>
      </c>
      <c r="J23" s="34">
        <f t="shared" si="0"/>
        <v>11.111111111111111</v>
      </c>
      <c r="K23" s="35">
        <f t="shared" si="1"/>
        <v>1002.3704707077549</v>
      </c>
      <c r="L23" s="32">
        <f t="shared" si="11"/>
        <v>0</v>
      </c>
      <c r="M23" s="32">
        <f t="shared" si="2"/>
        <v>0</v>
      </c>
      <c r="N23" s="36">
        <v>1</v>
      </c>
      <c r="O23" s="36"/>
      <c r="P23" s="32">
        <f t="shared" si="3"/>
        <v>0</v>
      </c>
      <c r="Q23" s="32">
        <f t="shared" si="4"/>
        <v>0</v>
      </c>
      <c r="R23" s="32">
        <f t="shared" si="5"/>
        <v>0</v>
      </c>
      <c r="S23" s="32">
        <f t="shared" si="6"/>
        <v>0</v>
      </c>
      <c r="T23" s="32">
        <f t="shared" si="7"/>
        <v>0</v>
      </c>
      <c r="U23" s="32">
        <f t="shared" si="8"/>
        <v>0</v>
      </c>
      <c r="V23" s="32">
        <f t="shared" si="9"/>
        <v>0</v>
      </c>
      <c r="W23" s="32">
        <f t="shared" si="10"/>
        <v>0</v>
      </c>
    </row>
    <row r="24" spans="3:23">
      <c r="C24" s="1">
        <v>6</v>
      </c>
      <c r="D24" s="1">
        <v>9</v>
      </c>
      <c r="E24" t="s">
        <v>137</v>
      </c>
      <c r="F24" s="1" t="s">
        <v>15</v>
      </c>
      <c r="G24" s="1" t="s">
        <v>27</v>
      </c>
      <c r="H24" s="1">
        <v>52</v>
      </c>
      <c r="I24" s="1">
        <v>29.65</v>
      </c>
      <c r="J24" s="25">
        <f t="shared" si="0"/>
        <v>11.111111111111111</v>
      </c>
      <c r="K24" s="24">
        <f t="shared" si="1"/>
        <v>1004.0636640704367</v>
      </c>
      <c r="L24" s="1">
        <f t="shared" si="11"/>
        <v>0</v>
      </c>
      <c r="M24" s="1">
        <f t="shared" si="2"/>
        <v>0</v>
      </c>
      <c r="P24" s="1">
        <f t="shared" si="3"/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1</v>
      </c>
      <c r="W24" s="1">
        <f t="shared" si="10"/>
        <v>0</v>
      </c>
    </row>
    <row r="25" spans="3:23">
      <c r="D25" s="1">
        <v>2</v>
      </c>
      <c r="E25" t="s">
        <v>96</v>
      </c>
      <c r="F25" s="1" t="s">
        <v>15</v>
      </c>
      <c r="G25" s="1" t="s">
        <v>27</v>
      </c>
      <c r="J25"/>
      <c r="K25"/>
      <c r="L25" s="1">
        <f t="shared" si="11"/>
        <v>0</v>
      </c>
      <c r="M25" s="1">
        <f t="shared" si="2"/>
        <v>0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1</v>
      </c>
      <c r="W25" s="1">
        <f t="shared" si="10"/>
        <v>0</v>
      </c>
    </row>
    <row r="26" spans="3:23" s="33" customFormat="1">
      <c r="C26" s="32"/>
      <c r="D26" s="32">
        <v>11</v>
      </c>
      <c r="E26" s="33" t="s">
        <v>432</v>
      </c>
      <c r="F26" s="32" t="s">
        <v>12</v>
      </c>
      <c r="G26" s="32" t="s">
        <v>56</v>
      </c>
      <c r="H26" s="32">
        <v>55</v>
      </c>
      <c r="I26" s="32">
        <v>29.65</v>
      </c>
      <c r="J26" s="34">
        <f t="shared" si="0"/>
        <v>12.777777777777777</v>
      </c>
      <c r="K26" s="35">
        <f t="shared" si="1"/>
        <v>1004.0636640704367</v>
      </c>
      <c r="L26" s="32">
        <f t="shared" si="11"/>
        <v>1</v>
      </c>
      <c r="M26" s="32">
        <f t="shared" si="2"/>
        <v>0</v>
      </c>
      <c r="N26" s="36">
        <v>1</v>
      </c>
      <c r="O26" s="36"/>
      <c r="P26" s="32">
        <f t="shared" si="3"/>
        <v>0</v>
      </c>
      <c r="Q26" s="32">
        <f t="shared" si="4"/>
        <v>0</v>
      </c>
      <c r="R26" s="32">
        <f t="shared" si="5"/>
        <v>0</v>
      </c>
      <c r="S26" s="32">
        <f t="shared" si="6"/>
        <v>1</v>
      </c>
      <c r="T26" s="32">
        <f t="shared" si="7"/>
        <v>0</v>
      </c>
      <c r="U26" s="32">
        <f t="shared" si="8"/>
        <v>0</v>
      </c>
      <c r="V26" s="32">
        <f t="shared" si="9"/>
        <v>0</v>
      </c>
      <c r="W26" s="32">
        <f t="shared" si="10"/>
        <v>0</v>
      </c>
    </row>
    <row r="27" spans="3:23">
      <c r="C27" s="1">
        <v>7</v>
      </c>
      <c r="D27" s="1">
        <v>9</v>
      </c>
      <c r="E27" t="s">
        <v>137</v>
      </c>
      <c r="F27" s="1" t="s">
        <v>15</v>
      </c>
      <c r="G27" s="1" t="s">
        <v>27</v>
      </c>
      <c r="H27" s="1">
        <v>60</v>
      </c>
      <c r="I27" s="1">
        <v>29.55</v>
      </c>
      <c r="J27" s="25">
        <f t="shared" si="0"/>
        <v>15.555555555555555</v>
      </c>
      <c r="K27" s="24">
        <f t="shared" si="1"/>
        <v>1000.6772773450728</v>
      </c>
      <c r="L27" s="1">
        <f t="shared" si="11"/>
        <v>0</v>
      </c>
      <c r="M27" s="1">
        <f t="shared" si="2"/>
        <v>0</v>
      </c>
      <c r="P27" s="1">
        <f t="shared" si="3"/>
        <v>0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1</v>
      </c>
      <c r="W27" s="1">
        <f t="shared" si="10"/>
        <v>0</v>
      </c>
    </row>
    <row r="28" spans="3:23">
      <c r="D28" s="1">
        <v>2</v>
      </c>
      <c r="E28" t="s">
        <v>67</v>
      </c>
      <c r="F28" s="1" t="s">
        <v>15</v>
      </c>
      <c r="G28" s="1" t="s">
        <v>16</v>
      </c>
      <c r="H28" s="1">
        <v>65</v>
      </c>
      <c r="I28" s="1">
        <v>29.5</v>
      </c>
      <c r="J28" s="25">
        <f t="shared" si="0"/>
        <v>18.333333333333332</v>
      </c>
      <c r="K28" s="24">
        <f t="shared" si="1"/>
        <v>998.98408398239076</v>
      </c>
      <c r="L28" s="1">
        <f t="shared" si="11"/>
        <v>0</v>
      </c>
      <c r="M28" s="1">
        <f t="shared" si="2"/>
        <v>0</v>
      </c>
      <c r="P28" s="1">
        <f t="shared" si="3"/>
        <v>0</v>
      </c>
      <c r="Q28" s="1">
        <f t="shared" si="4"/>
        <v>0</v>
      </c>
      <c r="R28" s="1">
        <f t="shared" si="5"/>
        <v>0</v>
      </c>
      <c r="S28" s="1">
        <f t="shared" si="6"/>
        <v>0</v>
      </c>
      <c r="T28" s="1">
        <f t="shared" si="7"/>
        <v>0</v>
      </c>
      <c r="U28" s="1">
        <f t="shared" si="8"/>
        <v>1</v>
      </c>
      <c r="V28" s="1">
        <f t="shared" si="9"/>
        <v>0</v>
      </c>
      <c r="W28" s="1">
        <f t="shared" si="10"/>
        <v>0</v>
      </c>
    </row>
    <row r="29" spans="3:23" s="33" customFormat="1">
      <c r="C29" s="32"/>
      <c r="D29" s="32">
        <v>11</v>
      </c>
      <c r="E29" s="33" t="s">
        <v>128</v>
      </c>
      <c r="F29" s="32" t="s">
        <v>15</v>
      </c>
      <c r="G29" s="32"/>
      <c r="H29" s="32">
        <v>55</v>
      </c>
      <c r="I29" s="32">
        <v>29.5</v>
      </c>
      <c r="J29" s="34">
        <f t="shared" si="0"/>
        <v>12.777777777777777</v>
      </c>
      <c r="K29" s="35">
        <f t="shared" si="1"/>
        <v>998.98408398239076</v>
      </c>
      <c r="L29" s="32">
        <f t="shared" si="11"/>
        <v>0</v>
      </c>
      <c r="M29" s="32">
        <f t="shared" si="2"/>
        <v>0</v>
      </c>
      <c r="N29" s="36"/>
      <c r="O29" s="36"/>
      <c r="P29" s="32">
        <f t="shared" si="3"/>
        <v>0</v>
      </c>
      <c r="Q29" s="32">
        <f t="shared" si="4"/>
        <v>0</v>
      </c>
      <c r="R29" s="32">
        <f t="shared" si="5"/>
        <v>0</v>
      </c>
      <c r="S29" s="32">
        <f t="shared" si="6"/>
        <v>0</v>
      </c>
      <c r="T29" s="32">
        <f t="shared" si="7"/>
        <v>0</v>
      </c>
      <c r="U29" s="32">
        <f t="shared" si="8"/>
        <v>0</v>
      </c>
      <c r="V29" s="32">
        <f t="shared" si="9"/>
        <v>0</v>
      </c>
      <c r="W29" s="32">
        <f t="shared" si="10"/>
        <v>0</v>
      </c>
    </row>
    <row r="30" spans="3:23">
      <c r="C30" s="1">
        <v>8</v>
      </c>
      <c r="D30" s="1">
        <v>9</v>
      </c>
      <c r="E30" t="s">
        <v>137</v>
      </c>
      <c r="F30" s="1" t="s">
        <v>224</v>
      </c>
      <c r="G30" s="1" t="s">
        <v>27</v>
      </c>
      <c r="H30" s="1">
        <v>62</v>
      </c>
      <c r="I30" s="1">
        <v>29.5</v>
      </c>
      <c r="J30" s="25">
        <f t="shared" si="0"/>
        <v>16.666666666666668</v>
      </c>
      <c r="K30" s="24">
        <f t="shared" si="1"/>
        <v>998.98408398239076</v>
      </c>
      <c r="L30" s="1">
        <f t="shared" si="11"/>
        <v>0</v>
      </c>
      <c r="M30" s="1">
        <f t="shared" si="2"/>
        <v>0</v>
      </c>
      <c r="P30" s="1">
        <f t="shared" si="3"/>
        <v>0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1</v>
      </c>
      <c r="W30" s="1">
        <f t="shared" si="10"/>
        <v>0</v>
      </c>
    </row>
    <row r="31" spans="3:23">
      <c r="D31" s="1">
        <v>2</v>
      </c>
      <c r="E31" t="s">
        <v>433</v>
      </c>
      <c r="F31" s="1" t="s">
        <v>15</v>
      </c>
      <c r="G31" s="1" t="s">
        <v>16</v>
      </c>
      <c r="H31" s="1">
        <v>65</v>
      </c>
      <c r="I31" s="1">
        <v>29.5</v>
      </c>
      <c r="J31" s="25">
        <f t="shared" si="0"/>
        <v>18.333333333333332</v>
      </c>
      <c r="K31" s="24">
        <f t="shared" si="1"/>
        <v>998.98408398239076</v>
      </c>
      <c r="L31" s="1">
        <f t="shared" si="11"/>
        <v>0</v>
      </c>
      <c r="M31" s="1">
        <f t="shared" si="2"/>
        <v>0</v>
      </c>
      <c r="P31" s="1">
        <f t="shared" si="3"/>
        <v>0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</v>
      </c>
      <c r="U31" s="1">
        <f t="shared" si="8"/>
        <v>1</v>
      </c>
      <c r="V31" s="1">
        <f t="shared" si="9"/>
        <v>0</v>
      </c>
      <c r="W31" s="1">
        <f t="shared" si="10"/>
        <v>0</v>
      </c>
    </row>
    <row r="32" spans="3:23" s="33" customFormat="1">
      <c r="C32" s="32"/>
      <c r="D32" s="32">
        <v>11</v>
      </c>
      <c r="E32" s="33" t="s">
        <v>434</v>
      </c>
      <c r="F32" s="32" t="s">
        <v>15</v>
      </c>
      <c r="G32" s="32"/>
      <c r="H32" s="32">
        <v>57</v>
      </c>
      <c r="I32" s="32">
        <v>29.45</v>
      </c>
      <c r="J32" s="34">
        <f t="shared" si="0"/>
        <v>13.888888888888889</v>
      </c>
      <c r="K32" s="35">
        <f t="shared" si="1"/>
        <v>997.29089061970876</v>
      </c>
      <c r="L32" s="32">
        <f t="shared" si="11"/>
        <v>0</v>
      </c>
      <c r="M32" s="32">
        <f t="shared" si="2"/>
        <v>0</v>
      </c>
      <c r="N32" s="36"/>
      <c r="O32" s="36"/>
      <c r="P32" s="32">
        <f t="shared" si="3"/>
        <v>0</v>
      </c>
      <c r="Q32" s="32">
        <f t="shared" si="4"/>
        <v>0</v>
      </c>
      <c r="R32" s="32">
        <f t="shared" si="5"/>
        <v>0</v>
      </c>
      <c r="S32" s="32">
        <f t="shared" si="6"/>
        <v>0</v>
      </c>
      <c r="T32" s="32">
        <f t="shared" si="7"/>
        <v>0</v>
      </c>
      <c r="U32" s="32">
        <f t="shared" si="8"/>
        <v>0</v>
      </c>
      <c r="V32" s="32">
        <f t="shared" si="9"/>
        <v>0</v>
      </c>
      <c r="W32" s="32">
        <f t="shared" si="10"/>
        <v>0</v>
      </c>
    </row>
    <row r="33" spans="3:23">
      <c r="C33" s="1">
        <v>9</v>
      </c>
      <c r="D33" s="1">
        <v>9</v>
      </c>
      <c r="E33" t="s">
        <v>435</v>
      </c>
      <c r="F33" s="1" t="s">
        <v>15</v>
      </c>
      <c r="G33" s="1" t="s">
        <v>27</v>
      </c>
      <c r="H33" s="1">
        <v>57</v>
      </c>
      <c r="I33" s="1">
        <v>29.45</v>
      </c>
      <c r="J33" s="25">
        <f t="shared" si="0"/>
        <v>13.888888888888889</v>
      </c>
      <c r="K33" s="24">
        <f t="shared" si="1"/>
        <v>997.29089061970876</v>
      </c>
      <c r="L33" s="1">
        <f t="shared" si="11"/>
        <v>0</v>
      </c>
      <c r="M33" s="1">
        <f t="shared" si="2"/>
        <v>0</v>
      </c>
      <c r="P33" s="1">
        <f t="shared" si="3"/>
        <v>0</v>
      </c>
      <c r="Q33" s="1">
        <f t="shared" si="4"/>
        <v>0</v>
      </c>
      <c r="R33" s="1">
        <f t="shared" si="5"/>
        <v>0</v>
      </c>
      <c r="S33" s="1">
        <f t="shared" si="6"/>
        <v>0</v>
      </c>
      <c r="T33" s="1">
        <f t="shared" si="7"/>
        <v>0</v>
      </c>
      <c r="U33" s="1">
        <f t="shared" si="8"/>
        <v>0</v>
      </c>
      <c r="V33" s="1">
        <f t="shared" si="9"/>
        <v>1</v>
      </c>
      <c r="W33" s="1">
        <f t="shared" si="10"/>
        <v>0</v>
      </c>
    </row>
    <row r="34" spans="3:23">
      <c r="D34" s="1">
        <v>2</v>
      </c>
      <c r="E34" t="s">
        <v>88</v>
      </c>
      <c r="F34" s="1" t="s">
        <v>12</v>
      </c>
      <c r="G34" s="1" t="s">
        <v>27</v>
      </c>
      <c r="H34" s="1">
        <v>57</v>
      </c>
      <c r="I34" s="1">
        <v>29.5</v>
      </c>
      <c r="J34" s="25">
        <f t="shared" ref="J34" si="12">(H34-32)/1.8</f>
        <v>13.888888888888889</v>
      </c>
      <c r="K34" s="24">
        <f t="shared" ref="K34" si="13">I34/0.02953</f>
        <v>998.98408398239076</v>
      </c>
      <c r="L34" s="1">
        <f t="shared" si="11"/>
        <v>1</v>
      </c>
      <c r="M34" s="1">
        <f t="shared" si="2"/>
        <v>0</v>
      </c>
      <c r="P34" s="1">
        <f t="shared" si="3"/>
        <v>0</v>
      </c>
      <c r="Q34" s="1">
        <f t="shared" si="4"/>
        <v>0</v>
      </c>
      <c r="R34" s="1">
        <f t="shared" si="5"/>
        <v>0</v>
      </c>
      <c r="S34" s="1">
        <f t="shared" si="6"/>
        <v>0</v>
      </c>
      <c r="T34" s="1">
        <f t="shared" si="7"/>
        <v>0</v>
      </c>
      <c r="U34" s="1">
        <f t="shared" si="8"/>
        <v>0</v>
      </c>
      <c r="V34" s="1">
        <f t="shared" si="9"/>
        <v>1</v>
      </c>
      <c r="W34" s="1">
        <f t="shared" si="10"/>
        <v>0</v>
      </c>
    </row>
    <row r="35" spans="3:23" s="33" customFormat="1">
      <c r="C35" s="32"/>
      <c r="D35" s="32">
        <v>11</v>
      </c>
      <c r="E35" s="33" t="s">
        <v>436</v>
      </c>
      <c r="F35" s="32" t="s">
        <v>15</v>
      </c>
      <c r="G35" s="32" t="s">
        <v>27</v>
      </c>
      <c r="H35" s="32">
        <v>51</v>
      </c>
      <c r="I35" s="32">
        <v>29.55</v>
      </c>
      <c r="J35" s="34">
        <f t="shared" si="0"/>
        <v>10.555555555555555</v>
      </c>
      <c r="K35" s="35">
        <f t="shared" si="1"/>
        <v>1000.6772773450728</v>
      </c>
      <c r="L35" s="32">
        <f t="shared" si="11"/>
        <v>0</v>
      </c>
      <c r="M35" s="32">
        <f t="shared" si="2"/>
        <v>0</v>
      </c>
      <c r="N35" s="36">
        <v>1</v>
      </c>
      <c r="O35" s="36"/>
      <c r="P35" s="32">
        <f t="shared" si="3"/>
        <v>0</v>
      </c>
      <c r="Q35" s="32">
        <f t="shared" si="4"/>
        <v>0</v>
      </c>
      <c r="R35" s="32">
        <f t="shared" si="5"/>
        <v>0</v>
      </c>
      <c r="S35" s="32">
        <f t="shared" si="6"/>
        <v>0</v>
      </c>
      <c r="T35" s="32">
        <f t="shared" si="7"/>
        <v>0</v>
      </c>
      <c r="U35" s="32">
        <f t="shared" si="8"/>
        <v>0</v>
      </c>
      <c r="V35" s="32">
        <f t="shared" si="9"/>
        <v>1</v>
      </c>
      <c r="W35" s="32">
        <f t="shared" si="10"/>
        <v>0</v>
      </c>
    </row>
    <row r="36" spans="3:23">
      <c r="C36" s="1">
        <v>10</v>
      </c>
      <c r="D36" s="1">
        <v>9</v>
      </c>
      <c r="E36" t="s">
        <v>437</v>
      </c>
      <c r="F36" s="1" t="s">
        <v>15</v>
      </c>
      <c r="G36" s="1" t="s">
        <v>24</v>
      </c>
      <c r="H36" s="1">
        <v>60</v>
      </c>
      <c r="I36" s="1">
        <v>29.6</v>
      </c>
      <c r="J36" s="25">
        <f t="shared" si="0"/>
        <v>15.555555555555555</v>
      </c>
      <c r="K36" s="24">
        <f t="shared" si="1"/>
        <v>1002.3704707077549</v>
      </c>
      <c r="L36" s="1">
        <f t="shared" si="11"/>
        <v>0</v>
      </c>
      <c r="M36" s="1">
        <f t="shared" si="2"/>
        <v>0</v>
      </c>
      <c r="P36" s="1">
        <f t="shared" si="3"/>
        <v>0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0</v>
      </c>
      <c r="U36" s="1">
        <f t="shared" si="8"/>
        <v>0</v>
      </c>
      <c r="V36" s="1">
        <f t="shared" si="9"/>
        <v>0</v>
      </c>
      <c r="W36" s="1">
        <f t="shared" si="10"/>
        <v>1</v>
      </c>
    </row>
    <row r="37" spans="3:23">
      <c r="D37" s="1">
        <v>2</v>
      </c>
      <c r="E37" t="s">
        <v>26</v>
      </c>
      <c r="F37" s="1" t="s">
        <v>15</v>
      </c>
      <c r="H37" s="1">
        <v>51</v>
      </c>
      <c r="I37" s="1">
        <v>29.7</v>
      </c>
      <c r="J37" s="25">
        <f t="shared" si="0"/>
        <v>10.555555555555555</v>
      </c>
      <c r="K37" s="24">
        <f t="shared" si="1"/>
        <v>1005.7568574331189</v>
      </c>
      <c r="L37" s="1">
        <f t="shared" si="11"/>
        <v>0</v>
      </c>
      <c r="M37" s="1">
        <f t="shared" si="2"/>
        <v>0</v>
      </c>
      <c r="P37" s="1">
        <f t="shared" si="3"/>
        <v>0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1">
        <f t="shared" si="8"/>
        <v>0</v>
      </c>
      <c r="V37" s="1">
        <f t="shared" si="9"/>
        <v>0</v>
      </c>
      <c r="W37" s="1">
        <f t="shared" si="10"/>
        <v>0</v>
      </c>
    </row>
    <row r="38" spans="3:23" s="33" customFormat="1">
      <c r="C38" s="32"/>
      <c r="D38" s="38">
        <v>10</v>
      </c>
      <c r="E38" s="33" t="s">
        <v>438</v>
      </c>
      <c r="F38" s="32" t="s">
        <v>12</v>
      </c>
      <c r="G38" s="32"/>
      <c r="H38" s="32">
        <v>55</v>
      </c>
      <c r="I38" s="32">
        <v>29.7</v>
      </c>
      <c r="J38" s="34">
        <f t="shared" si="0"/>
        <v>12.777777777777777</v>
      </c>
      <c r="K38" s="35">
        <f t="shared" si="1"/>
        <v>1005.7568574331189</v>
      </c>
      <c r="L38" s="32">
        <f t="shared" si="11"/>
        <v>1</v>
      </c>
      <c r="M38" s="32">
        <f t="shared" si="2"/>
        <v>0</v>
      </c>
      <c r="N38" s="36">
        <v>1</v>
      </c>
      <c r="O38" s="36"/>
      <c r="P38" s="32">
        <f t="shared" si="3"/>
        <v>0</v>
      </c>
      <c r="Q38" s="32">
        <f t="shared" si="4"/>
        <v>0</v>
      </c>
      <c r="R38" s="32">
        <f t="shared" si="5"/>
        <v>0</v>
      </c>
      <c r="S38" s="32">
        <f t="shared" si="6"/>
        <v>0</v>
      </c>
      <c r="T38" s="32">
        <f t="shared" si="7"/>
        <v>0</v>
      </c>
      <c r="U38" s="32">
        <f t="shared" si="8"/>
        <v>0</v>
      </c>
      <c r="V38" s="32">
        <f t="shared" si="9"/>
        <v>0</v>
      </c>
      <c r="W38" s="32">
        <f t="shared" si="10"/>
        <v>0</v>
      </c>
    </row>
    <row r="39" spans="3:23">
      <c r="C39" s="1">
        <v>11</v>
      </c>
      <c r="D39" s="1">
        <v>9</v>
      </c>
      <c r="E39" t="s">
        <v>189</v>
      </c>
      <c r="F39" s="1" t="s">
        <v>12</v>
      </c>
      <c r="G39" s="1" t="s">
        <v>16</v>
      </c>
      <c r="H39" s="1">
        <v>59</v>
      </c>
      <c r="I39" s="1">
        <v>29.6</v>
      </c>
      <c r="J39" s="25">
        <f t="shared" si="0"/>
        <v>15</v>
      </c>
      <c r="K39" s="24">
        <f t="shared" si="1"/>
        <v>1002.3704707077549</v>
      </c>
      <c r="L39" s="1">
        <f t="shared" si="11"/>
        <v>1</v>
      </c>
      <c r="M39" s="1">
        <f t="shared" si="2"/>
        <v>0</v>
      </c>
      <c r="P39" s="1">
        <f t="shared" si="3"/>
        <v>0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0</v>
      </c>
      <c r="U39" s="1">
        <f t="shared" si="8"/>
        <v>1</v>
      </c>
      <c r="V39" s="1">
        <f t="shared" si="9"/>
        <v>0</v>
      </c>
      <c r="W39" s="1">
        <f t="shared" si="10"/>
        <v>0</v>
      </c>
    </row>
    <row r="40" spans="3:23">
      <c r="D40" s="1">
        <v>2</v>
      </c>
      <c r="E40" t="s">
        <v>439</v>
      </c>
      <c r="F40" s="1" t="s">
        <v>15</v>
      </c>
      <c r="G40" s="1" t="s">
        <v>24</v>
      </c>
      <c r="H40" s="11">
        <v>67</v>
      </c>
      <c r="I40" s="1">
        <v>29.6</v>
      </c>
      <c r="J40" s="25">
        <f t="shared" si="0"/>
        <v>19.444444444444443</v>
      </c>
      <c r="K40" s="24">
        <f t="shared" si="1"/>
        <v>1002.3704707077549</v>
      </c>
      <c r="L40" s="1">
        <f t="shared" si="11"/>
        <v>0</v>
      </c>
      <c r="M40" s="1">
        <f t="shared" si="2"/>
        <v>0</v>
      </c>
      <c r="P40" s="1">
        <f t="shared" si="3"/>
        <v>0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0</v>
      </c>
      <c r="U40" s="1">
        <f t="shared" si="8"/>
        <v>0</v>
      </c>
      <c r="V40" s="1">
        <f t="shared" si="9"/>
        <v>0</v>
      </c>
      <c r="W40" s="1">
        <f t="shared" si="10"/>
        <v>1</v>
      </c>
    </row>
    <row r="41" spans="3:23" s="33" customFormat="1">
      <c r="C41" s="32"/>
      <c r="D41" s="38">
        <v>10</v>
      </c>
      <c r="E41" s="33" t="s">
        <v>322</v>
      </c>
      <c r="F41" s="32" t="s">
        <v>15</v>
      </c>
      <c r="G41" s="32"/>
      <c r="H41" s="32">
        <v>58</v>
      </c>
      <c r="I41" s="32">
        <v>29.6</v>
      </c>
      <c r="J41" s="34">
        <f t="shared" si="0"/>
        <v>14.444444444444445</v>
      </c>
      <c r="K41" s="35">
        <f t="shared" si="1"/>
        <v>1002.3704707077549</v>
      </c>
      <c r="L41" s="32">
        <f t="shared" si="11"/>
        <v>0</v>
      </c>
      <c r="M41" s="32">
        <f t="shared" si="2"/>
        <v>0</v>
      </c>
      <c r="N41" s="36">
        <v>1</v>
      </c>
      <c r="O41" s="36"/>
      <c r="P41" s="32">
        <f t="shared" si="3"/>
        <v>0</v>
      </c>
      <c r="Q41" s="32">
        <f t="shared" si="4"/>
        <v>0</v>
      </c>
      <c r="R41" s="32">
        <f t="shared" si="5"/>
        <v>0</v>
      </c>
      <c r="S41" s="32">
        <f t="shared" si="6"/>
        <v>0</v>
      </c>
      <c r="T41" s="32">
        <f t="shared" si="7"/>
        <v>0</v>
      </c>
      <c r="U41" s="32">
        <f t="shared" si="8"/>
        <v>0</v>
      </c>
      <c r="V41" s="32">
        <f t="shared" si="9"/>
        <v>0</v>
      </c>
      <c r="W41" s="32">
        <f t="shared" si="10"/>
        <v>0</v>
      </c>
    </row>
    <row r="42" spans="3:23">
      <c r="C42" s="1">
        <v>12</v>
      </c>
      <c r="D42" s="1">
        <v>9</v>
      </c>
      <c r="E42" t="s">
        <v>440</v>
      </c>
      <c r="F42" s="1" t="s">
        <v>15</v>
      </c>
      <c r="G42" s="1" t="s">
        <v>24</v>
      </c>
      <c r="H42" s="1">
        <v>60</v>
      </c>
      <c r="I42" s="1">
        <v>29.7</v>
      </c>
      <c r="J42" s="25">
        <f t="shared" si="0"/>
        <v>15.555555555555555</v>
      </c>
      <c r="K42" s="24">
        <f t="shared" si="1"/>
        <v>1005.7568574331189</v>
      </c>
      <c r="L42" s="1">
        <f t="shared" si="11"/>
        <v>0</v>
      </c>
      <c r="M42" s="1">
        <f t="shared" si="2"/>
        <v>0</v>
      </c>
      <c r="P42" s="1">
        <f t="shared" si="3"/>
        <v>0</v>
      </c>
      <c r="Q42" s="1">
        <f t="shared" si="4"/>
        <v>0</v>
      </c>
      <c r="R42" s="1">
        <f t="shared" si="5"/>
        <v>0</v>
      </c>
      <c r="S42" s="1">
        <f t="shared" si="6"/>
        <v>0</v>
      </c>
      <c r="T42" s="1">
        <f t="shared" si="7"/>
        <v>0</v>
      </c>
      <c r="U42" s="1">
        <f t="shared" si="8"/>
        <v>0</v>
      </c>
      <c r="V42" s="1">
        <f t="shared" si="9"/>
        <v>0</v>
      </c>
      <c r="W42" s="1">
        <f t="shared" si="10"/>
        <v>1</v>
      </c>
    </row>
    <row r="43" spans="3:23">
      <c r="D43" s="1">
        <v>2</v>
      </c>
      <c r="E43" t="s">
        <v>441</v>
      </c>
      <c r="F43" s="1" t="s">
        <v>15</v>
      </c>
      <c r="H43" s="11">
        <v>69</v>
      </c>
      <c r="I43" s="1">
        <v>29.7</v>
      </c>
      <c r="J43" s="25">
        <f t="shared" si="0"/>
        <v>20.555555555555554</v>
      </c>
      <c r="K43" s="24">
        <f t="shared" si="1"/>
        <v>1005.7568574331189</v>
      </c>
      <c r="L43" s="1">
        <f t="shared" si="11"/>
        <v>0</v>
      </c>
      <c r="M43" s="1">
        <f t="shared" si="2"/>
        <v>0</v>
      </c>
      <c r="P43" s="1">
        <f t="shared" si="3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0</v>
      </c>
      <c r="U43" s="1">
        <f t="shared" si="8"/>
        <v>0</v>
      </c>
      <c r="V43" s="1">
        <f t="shared" si="9"/>
        <v>0</v>
      </c>
      <c r="W43" s="1">
        <f t="shared" si="10"/>
        <v>0</v>
      </c>
    </row>
    <row r="44" spans="3:23" s="33" customFormat="1">
      <c r="C44" s="32"/>
      <c r="D44" s="38">
        <v>10</v>
      </c>
      <c r="E44" s="33" t="s">
        <v>179</v>
      </c>
      <c r="F44" s="32" t="s">
        <v>15</v>
      </c>
      <c r="G44" s="32"/>
      <c r="H44" s="32">
        <v>58</v>
      </c>
      <c r="I44" s="32">
        <v>29.7</v>
      </c>
      <c r="J44" s="34">
        <f t="shared" si="0"/>
        <v>14.444444444444445</v>
      </c>
      <c r="K44" s="35">
        <f t="shared" si="1"/>
        <v>1005.7568574331189</v>
      </c>
      <c r="L44" s="32">
        <f t="shared" si="11"/>
        <v>0</v>
      </c>
      <c r="M44" s="32">
        <f t="shared" si="2"/>
        <v>0</v>
      </c>
      <c r="N44" s="36"/>
      <c r="O44" s="36"/>
      <c r="P44" s="32">
        <f t="shared" si="3"/>
        <v>0</v>
      </c>
      <c r="Q44" s="32">
        <f t="shared" si="4"/>
        <v>0</v>
      </c>
      <c r="R44" s="32">
        <f t="shared" si="5"/>
        <v>0</v>
      </c>
      <c r="S44" s="32">
        <f t="shared" si="6"/>
        <v>0</v>
      </c>
      <c r="T44" s="32">
        <f t="shared" si="7"/>
        <v>0</v>
      </c>
      <c r="U44" s="32">
        <f t="shared" si="8"/>
        <v>0</v>
      </c>
      <c r="V44" s="32">
        <f t="shared" si="9"/>
        <v>0</v>
      </c>
      <c r="W44" s="32">
        <f t="shared" si="10"/>
        <v>0</v>
      </c>
    </row>
    <row r="45" spans="3:23">
      <c r="C45" s="1">
        <v>13</v>
      </c>
      <c r="D45" s="1">
        <v>9</v>
      </c>
      <c r="E45" t="s">
        <v>442</v>
      </c>
      <c r="F45" s="1" t="s">
        <v>15</v>
      </c>
      <c r="G45" s="1" t="s">
        <v>24</v>
      </c>
      <c r="H45" s="1">
        <v>57</v>
      </c>
      <c r="I45" s="1">
        <v>29.8</v>
      </c>
      <c r="J45" s="25">
        <f t="shared" si="0"/>
        <v>13.888888888888889</v>
      </c>
      <c r="K45" s="24">
        <f t="shared" si="1"/>
        <v>1009.1432441584828</v>
      </c>
      <c r="L45" s="1">
        <f t="shared" si="11"/>
        <v>0</v>
      </c>
      <c r="M45" s="1">
        <f t="shared" si="2"/>
        <v>0</v>
      </c>
      <c r="P45" s="1">
        <f t="shared" si="3"/>
        <v>0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1">
        <f t="shared" si="8"/>
        <v>0</v>
      </c>
      <c r="V45" s="1">
        <f t="shared" si="9"/>
        <v>0</v>
      </c>
      <c r="W45" s="1">
        <f t="shared" si="10"/>
        <v>1</v>
      </c>
    </row>
    <row r="46" spans="3:23">
      <c r="D46" s="1">
        <v>2</v>
      </c>
      <c r="E46" t="s">
        <v>20</v>
      </c>
      <c r="F46" s="1" t="s">
        <v>15</v>
      </c>
      <c r="H46" s="1">
        <v>62</v>
      </c>
      <c r="I46" s="1">
        <v>29.8</v>
      </c>
      <c r="J46" s="25">
        <f t="shared" si="0"/>
        <v>16.666666666666668</v>
      </c>
      <c r="K46" s="24">
        <f t="shared" si="1"/>
        <v>1009.1432441584828</v>
      </c>
      <c r="L46" s="1">
        <f t="shared" si="11"/>
        <v>0</v>
      </c>
      <c r="M46" s="1">
        <f t="shared" si="2"/>
        <v>0</v>
      </c>
      <c r="P46" s="1">
        <f t="shared" si="3"/>
        <v>0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1">
        <f t="shared" si="8"/>
        <v>0</v>
      </c>
      <c r="V46" s="1">
        <f t="shared" si="9"/>
        <v>0</v>
      </c>
      <c r="W46" s="1">
        <f t="shared" si="10"/>
        <v>0</v>
      </c>
    </row>
    <row r="47" spans="3:23" s="33" customFormat="1">
      <c r="C47" s="32"/>
      <c r="D47" s="38">
        <v>10</v>
      </c>
      <c r="E47" s="33" t="s">
        <v>205</v>
      </c>
      <c r="F47" s="32" t="s">
        <v>15</v>
      </c>
      <c r="G47" s="32"/>
      <c r="H47" s="32">
        <v>58</v>
      </c>
      <c r="I47" s="32">
        <v>29.75</v>
      </c>
      <c r="J47" s="34">
        <f t="shared" si="0"/>
        <v>14.444444444444445</v>
      </c>
      <c r="K47" s="35">
        <f t="shared" si="1"/>
        <v>1007.4500507958008</v>
      </c>
      <c r="L47" s="32">
        <f t="shared" si="11"/>
        <v>0</v>
      </c>
      <c r="M47" s="32">
        <f t="shared" si="2"/>
        <v>0</v>
      </c>
      <c r="N47" s="36"/>
      <c r="O47" s="36"/>
      <c r="P47" s="32">
        <f t="shared" si="3"/>
        <v>0</v>
      </c>
      <c r="Q47" s="32">
        <f t="shared" si="4"/>
        <v>0</v>
      </c>
      <c r="R47" s="32">
        <f t="shared" si="5"/>
        <v>0</v>
      </c>
      <c r="S47" s="32">
        <f t="shared" si="6"/>
        <v>0</v>
      </c>
      <c r="T47" s="32">
        <f t="shared" si="7"/>
        <v>0</v>
      </c>
      <c r="U47" s="32">
        <f t="shared" si="8"/>
        <v>0</v>
      </c>
      <c r="V47" s="32">
        <f t="shared" si="9"/>
        <v>0</v>
      </c>
      <c r="W47" s="32">
        <f t="shared" si="10"/>
        <v>0</v>
      </c>
    </row>
    <row r="48" spans="3:23">
      <c r="C48" s="1">
        <v>14</v>
      </c>
      <c r="D48" s="1">
        <v>9</v>
      </c>
      <c r="E48" t="s">
        <v>443</v>
      </c>
      <c r="F48" s="1" t="s">
        <v>12</v>
      </c>
      <c r="G48" s="1" t="s">
        <v>16</v>
      </c>
      <c r="H48" s="1">
        <v>54</v>
      </c>
      <c r="I48" s="1">
        <v>29.7</v>
      </c>
      <c r="J48" s="25">
        <f t="shared" si="0"/>
        <v>12.222222222222221</v>
      </c>
      <c r="K48" s="24">
        <f t="shared" si="1"/>
        <v>1005.7568574331189</v>
      </c>
      <c r="L48" s="1">
        <f t="shared" si="11"/>
        <v>1</v>
      </c>
      <c r="M48" s="1">
        <f t="shared" si="2"/>
        <v>0</v>
      </c>
      <c r="P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1">
        <f t="shared" si="8"/>
        <v>1</v>
      </c>
      <c r="V48" s="1">
        <f t="shared" si="9"/>
        <v>0</v>
      </c>
      <c r="W48" s="1">
        <f t="shared" si="10"/>
        <v>0</v>
      </c>
    </row>
    <row r="49" spans="3:23">
      <c r="D49" s="1">
        <v>2</v>
      </c>
      <c r="E49" t="s">
        <v>444</v>
      </c>
      <c r="F49" s="1" t="s">
        <v>15</v>
      </c>
      <c r="G49" s="1" t="s">
        <v>56</v>
      </c>
      <c r="H49" s="1">
        <v>58</v>
      </c>
      <c r="I49" s="1">
        <v>29.6</v>
      </c>
      <c r="J49" s="25">
        <f t="shared" si="0"/>
        <v>14.444444444444445</v>
      </c>
      <c r="K49" s="24">
        <f t="shared" si="1"/>
        <v>1002.3704707077549</v>
      </c>
      <c r="L49" s="1">
        <f t="shared" si="11"/>
        <v>0</v>
      </c>
      <c r="M49" s="1">
        <f t="shared" si="2"/>
        <v>0</v>
      </c>
      <c r="P49" s="1">
        <f t="shared" si="3"/>
        <v>0</v>
      </c>
      <c r="Q49" s="1">
        <f t="shared" si="4"/>
        <v>0</v>
      </c>
      <c r="R49" s="1">
        <f t="shared" si="5"/>
        <v>0</v>
      </c>
      <c r="S49" s="1">
        <f t="shared" si="6"/>
        <v>1</v>
      </c>
      <c r="T49" s="1">
        <f t="shared" si="7"/>
        <v>0</v>
      </c>
      <c r="U49" s="1">
        <f t="shared" si="8"/>
        <v>0</v>
      </c>
      <c r="V49" s="1">
        <f t="shared" si="9"/>
        <v>0</v>
      </c>
      <c r="W49" s="1">
        <f t="shared" si="10"/>
        <v>0</v>
      </c>
    </row>
    <row r="50" spans="3:23" s="33" customFormat="1">
      <c r="C50" s="32"/>
      <c r="D50" s="38">
        <v>10</v>
      </c>
      <c r="E50" s="33" t="s">
        <v>445</v>
      </c>
      <c r="F50" s="32" t="s">
        <v>12</v>
      </c>
      <c r="G50" s="32" t="s">
        <v>72</v>
      </c>
      <c r="H50" s="32">
        <v>52</v>
      </c>
      <c r="I50" s="32">
        <v>29.5</v>
      </c>
      <c r="J50" s="34">
        <f t="shared" si="0"/>
        <v>11.111111111111111</v>
      </c>
      <c r="K50" s="35">
        <f t="shared" si="1"/>
        <v>998.98408398239076</v>
      </c>
      <c r="L50" s="32">
        <f t="shared" si="11"/>
        <v>1</v>
      </c>
      <c r="M50" s="32">
        <f t="shared" si="2"/>
        <v>0</v>
      </c>
      <c r="N50" s="36">
        <v>1</v>
      </c>
      <c r="O50" s="36"/>
      <c r="P50" s="32">
        <f t="shared" si="3"/>
        <v>0</v>
      </c>
      <c r="Q50" s="32">
        <f t="shared" si="4"/>
        <v>0</v>
      </c>
      <c r="R50" s="32">
        <f t="shared" si="5"/>
        <v>1</v>
      </c>
      <c r="S50" s="32">
        <f t="shared" si="6"/>
        <v>0</v>
      </c>
      <c r="T50" s="32">
        <f t="shared" si="7"/>
        <v>0</v>
      </c>
      <c r="U50" s="32">
        <f t="shared" si="8"/>
        <v>0</v>
      </c>
      <c r="V50" s="32">
        <f t="shared" si="9"/>
        <v>0</v>
      </c>
      <c r="W50" s="32">
        <f t="shared" si="10"/>
        <v>0</v>
      </c>
    </row>
    <row r="51" spans="3:23">
      <c r="C51" s="1">
        <v>15</v>
      </c>
      <c r="D51" s="1">
        <v>9</v>
      </c>
      <c r="E51" t="s">
        <v>446</v>
      </c>
      <c r="F51" s="1" t="s">
        <v>12</v>
      </c>
      <c r="G51" s="1" t="s">
        <v>163</v>
      </c>
      <c r="H51" s="1">
        <v>51</v>
      </c>
      <c r="I51" s="1">
        <v>29.4</v>
      </c>
      <c r="J51" s="25">
        <f t="shared" si="0"/>
        <v>10.555555555555555</v>
      </c>
      <c r="K51" s="24">
        <f t="shared" si="1"/>
        <v>995.59769725702665</v>
      </c>
      <c r="L51" s="1">
        <f t="shared" si="11"/>
        <v>1</v>
      </c>
      <c r="M51" s="1">
        <f t="shared" si="2"/>
        <v>0</v>
      </c>
      <c r="P51" s="1">
        <f t="shared" si="3"/>
        <v>0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1</v>
      </c>
      <c r="U51" s="1">
        <f t="shared" si="8"/>
        <v>0</v>
      </c>
      <c r="V51" s="1">
        <f t="shared" si="9"/>
        <v>0</v>
      </c>
      <c r="W51" s="1">
        <f t="shared" si="10"/>
        <v>0</v>
      </c>
    </row>
    <row r="52" spans="3:23">
      <c r="D52" s="1">
        <v>2</v>
      </c>
      <c r="E52" t="s">
        <v>407</v>
      </c>
      <c r="F52" s="1" t="s">
        <v>15</v>
      </c>
      <c r="G52" s="1" t="s">
        <v>56</v>
      </c>
      <c r="H52" s="1">
        <v>62</v>
      </c>
      <c r="I52" s="1">
        <v>29.35</v>
      </c>
      <c r="J52" s="25">
        <f t="shared" si="0"/>
        <v>16.666666666666668</v>
      </c>
      <c r="K52" s="24">
        <f t="shared" si="1"/>
        <v>993.90450389434477</v>
      </c>
      <c r="L52" s="1">
        <f t="shared" si="11"/>
        <v>0</v>
      </c>
      <c r="M52" s="1">
        <f t="shared" si="2"/>
        <v>0</v>
      </c>
      <c r="P52" s="1">
        <f t="shared" si="3"/>
        <v>0</v>
      </c>
      <c r="Q52" s="1">
        <f t="shared" si="4"/>
        <v>0</v>
      </c>
      <c r="R52" s="1">
        <f t="shared" si="5"/>
        <v>0</v>
      </c>
      <c r="S52" s="1">
        <f t="shared" si="6"/>
        <v>1</v>
      </c>
      <c r="T52" s="1">
        <f t="shared" si="7"/>
        <v>0</v>
      </c>
      <c r="U52" s="1">
        <f t="shared" si="8"/>
        <v>0</v>
      </c>
      <c r="V52" s="1">
        <f t="shared" si="9"/>
        <v>0</v>
      </c>
      <c r="W52" s="1">
        <f t="shared" si="10"/>
        <v>0</v>
      </c>
    </row>
    <row r="53" spans="3:23" s="33" customFormat="1">
      <c r="C53" s="32"/>
      <c r="D53" s="38">
        <v>10</v>
      </c>
      <c r="E53" s="33" t="s">
        <v>208</v>
      </c>
      <c r="F53" s="32" t="s">
        <v>15</v>
      </c>
      <c r="G53" s="32"/>
      <c r="H53" s="32">
        <v>55</v>
      </c>
      <c r="I53" s="32">
        <v>29.4</v>
      </c>
      <c r="J53" s="34">
        <f t="shared" si="0"/>
        <v>12.777777777777777</v>
      </c>
      <c r="K53" s="35">
        <f t="shared" si="1"/>
        <v>995.59769725702665</v>
      </c>
      <c r="L53" s="32">
        <f t="shared" si="11"/>
        <v>0</v>
      </c>
      <c r="M53" s="32">
        <f t="shared" si="2"/>
        <v>0</v>
      </c>
      <c r="N53" s="36">
        <v>1</v>
      </c>
      <c r="O53" s="36"/>
      <c r="P53" s="32">
        <f t="shared" si="3"/>
        <v>0</v>
      </c>
      <c r="Q53" s="32">
        <f t="shared" si="4"/>
        <v>0</v>
      </c>
      <c r="R53" s="32">
        <f t="shared" si="5"/>
        <v>0</v>
      </c>
      <c r="S53" s="32">
        <f t="shared" si="6"/>
        <v>0</v>
      </c>
      <c r="T53" s="32">
        <f t="shared" si="7"/>
        <v>0</v>
      </c>
      <c r="U53" s="32">
        <f t="shared" si="8"/>
        <v>0</v>
      </c>
      <c r="V53" s="32">
        <f t="shared" si="9"/>
        <v>0</v>
      </c>
      <c r="W53" s="32">
        <f t="shared" si="10"/>
        <v>0</v>
      </c>
    </row>
    <row r="54" spans="3:23">
      <c r="C54" s="1">
        <v>16</v>
      </c>
      <c r="D54" s="1">
        <v>9</v>
      </c>
      <c r="E54" t="s">
        <v>92</v>
      </c>
      <c r="F54" s="1" t="s">
        <v>15</v>
      </c>
      <c r="G54" s="1" t="s">
        <v>24</v>
      </c>
      <c r="H54" s="1">
        <v>54</v>
      </c>
      <c r="I54" s="1">
        <v>29.5</v>
      </c>
      <c r="J54" s="25">
        <f t="shared" si="0"/>
        <v>12.222222222222221</v>
      </c>
      <c r="K54" s="24">
        <f t="shared" si="1"/>
        <v>998.98408398239076</v>
      </c>
      <c r="L54" s="1">
        <f t="shared" si="11"/>
        <v>0</v>
      </c>
      <c r="M54" s="1">
        <f t="shared" si="2"/>
        <v>0</v>
      </c>
      <c r="P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0</v>
      </c>
      <c r="W54" s="1">
        <f t="shared" si="10"/>
        <v>1</v>
      </c>
    </row>
    <row r="55" spans="3:23">
      <c r="D55" s="1">
        <v>2</v>
      </c>
      <c r="E55" t="s">
        <v>206</v>
      </c>
      <c r="F55" s="1" t="s">
        <v>15</v>
      </c>
      <c r="G55" s="1" t="s">
        <v>24</v>
      </c>
      <c r="H55" s="1">
        <v>55</v>
      </c>
      <c r="I55" s="1">
        <v>29.5</v>
      </c>
      <c r="J55" s="25">
        <f t="shared" si="0"/>
        <v>12.777777777777777</v>
      </c>
      <c r="K55" s="24">
        <f t="shared" si="1"/>
        <v>998.98408398239076</v>
      </c>
      <c r="L55" s="1">
        <f t="shared" si="11"/>
        <v>0</v>
      </c>
      <c r="M55" s="1">
        <f t="shared" si="2"/>
        <v>0</v>
      </c>
      <c r="P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0</v>
      </c>
      <c r="W55" s="1">
        <f t="shared" si="10"/>
        <v>1</v>
      </c>
    </row>
    <row r="56" spans="3:23" s="33" customFormat="1">
      <c r="C56" s="32"/>
      <c r="D56" s="38">
        <v>10</v>
      </c>
      <c r="E56" s="33" t="s">
        <v>447</v>
      </c>
      <c r="F56" s="32" t="s">
        <v>12</v>
      </c>
      <c r="G56" s="32"/>
      <c r="H56" s="32">
        <v>51</v>
      </c>
      <c r="I56" s="32">
        <v>29.5</v>
      </c>
      <c r="J56" s="34">
        <f t="shared" si="0"/>
        <v>10.555555555555555</v>
      </c>
      <c r="K56" s="35">
        <f t="shared" si="1"/>
        <v>998.98408398239076</v>
      </c>
      <c r="L56" s="32">
        <f t="shared" si="11"/>
        <v>1</v>
      </c>
      <c r="M56" s="32">
        <f t="shared" si="2"/>
        <v>0</v>
      </c>
      <c r="N56" s="36">
        <v>1</v>
      </c>
      <c r="O56" s="36"/>
      <c r="P56" s="32">
        <f t="shared" si="3"/>
        <v>0</v>
      </c>
      <c r="Q56" s="32">
        <f t="shared" si="4"/>
        <v>0</v>
      </c>
      <c r="R56" s="32">
        <f t="shared" si="5"/>
        <v>0</v>
      </c>
      <c r="S56" s="32">
        <f t="shared" si="6"/>
        <v>0</v>
      </c>
      <c r="T56" s="32">
        <f t="shared" si="7"/>
        <v>0</v>
      </c>
      <c r="U56" s="32">
        <f t="shared" si="8"/>
        <v>0</v>
      </c>
      <c r="V56" s="32">
        <f t="shared" si="9"/>
        <v>0</v>
      </c>
      <c r="W56" s="32">
        <f t="shared" si="10"/>
        <v>0</v>
      </c>
    </row>
    <row r="57" spans="3:23">
      <c r="C57" s="1">
        <v>17</v>
      </c>
      <c r="D57" s="1">
        <v>9</v>
      </c>
      <c r="E57" t="s">
        <v>448</v>
      </c>
      <c r="F57" s="1" t="s">
        <v>12</v>
      </c>
      <c r="G57" s="1" t="s">
        <v>24</v>
      </c>
      <c r="H57" s="1">
        <v>51</v>
      </c>
      <c r="I57" s="1">
        <v>29.6</v>
      </c>
      <c r="J57" s="25">
        <f t="shared" si="0"/>
        <v>10.555555555555555</v>
      </c>
      <c r="K57" s="24">
        <f t="shared" si="1"/>
        <v>1002.3704707077549</v>
      </c>
      <c r="L57" s="1">
        <f t="shared" si="11"/>
        <v>1</v>
      </c>
      <c r="M57" s="1">
        <f t="shared" si="2"/>
        <v>0</v>
      </c>
      <c r="P57" s="1">
        <f t="shared" si="3"/>
        <v>0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0</v>
      </c>
      <c r="W57" s="1">
        <f t="shared" si="10"/>
        <v>1</v>
      </c>
    </row>
    <row r="58" spans="3:23">
      <c r="D58" s="1">
        <v>2</v>
      </c>
      <c r="E58" t="s">
        <v>441</v>
      </c>
      <c r="F58" s="1" t="s">
        <v>15</v>
      </c>
      <c r="G58" s="1" t="s">
        <v>24</v>
      </c>
      <c r="H58" s="1">
        <v>55</v>
      </c>
      <c r="I58" s="1">
        <v>29.65</v>
      </c>
      <c r="J58" s="25">
        <f t="shared" si="0"/>
        <v>12.777777777777777</v>
      </c>
      <c r="K58" s="24">
        <f t="shared" si="1"/>
        <v>1004.0636640704367</v>
      </c>
      <c r="L58" s="1">
        <f t="shared" si="11"/>
        <v>0</v>
      </c>
      <c r="M58" s="1">
        <f t="shared" si="2"/>
        <v>0</v>
      </c>
      <c r="P58" s="1">
        <f t="shared" si="3"/>
        <v>0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0</v>
      </c>
      <c r="U58" s="1">
        <f t="shared" si="8"/>
        <v>0</v>
      </c>
      <c r="V58" s="1">
        <f t="shared" si="9"/>
        <v>0</v>
      </c>
      <c r="W58" s="1">
        <f t="shared" si="10"/>
        <v>1</v>
      </c>
    </row>
    <row r="59" spans="3:23" s="33" customFormat="1">
      <c r="C59" s="32"/>
      <c r="D59" s="38">
        <v>10</v>
      </c>
      <c r="E59" s="33" t="s">
        <v>449</v>
      </c>
      <c r="F59" s="32" t="s">
        <v>15</v>
      </c>
      <c r="G59" s="32" t="s">
        <v>24</v>
      </c>
      <c r="H59" s="32">
        <v>51</v>
      </c>
      <c r="I59" s="32">
        <v>29.7</v>
      </c>
      <c r="J59" s="34">
        <f t="shared" si="0"/>
        <v>10.555555555555555</v>
      </c>
      <c r="K59" s="35">
        <f t="shared" si="1"/>
        <v>1005.7568574331189</v>
      </c>
      <c r="L59" s="32">
        <f t="shared" si="11"/>
        <v>0</v>
      </c>
      <c r="M59" s="32">
        <f t="shared" si="2"/>
        <v>0</v>
      </c>
      <c r="N59" s="36">
        <v>1</v>
      </c>
      <c r="O59" s="36"/>
      <c r="P59" s="32">
        <f t="shared" si="3"/>
        <v>0</v>
      </c>
      <c r="Q59" s="32">
        <f t="shared" si="4"/>
        <v>0</v>
      </c>
      <c r="R59" s="32">
        <f t="shared" si="5"/>
        <v>0</v>
      </c>
      <c r="S59" s="32">
        <f t="shared" si="6"/>
        <v>0</v>
      </c>
      <c r="T59" s="32">
        <f t="shared" si="7"/>
        <v>0</v>
      </c>
      <c r="U59" s="32">
        <f t="shared" si="8"/>
        <v>0</v>
      </c>
      <c r="V59" s="32">
        <f t="shared" si="9"/>
        <v>0</v>
      </c>
      <c r="W59" s="32">
        <f t="shared" si="10"/>
        <v>1</v>
      </c>
    </row>
    <row r="60" spans="3:23">
      <c r="C60" s="1">
        <v>18</v>
      </c>
      <c r="D60" s="1">
        <v>9</v>
      </c>
      <c r="E60" s="4" t="s">
        <v>450</v>
      </c>
      <c r="F60" s="1" t="s">
        <v>15</v>
      </c>
      <c r="G60" s="1" t="s">
        <v>24</v>
      </c>
      <c r="H60" s="1">
        <v>55</v>
      </c>
      <c r="I60" s="1">
        <v>29.8</v>
      </c>
      <c r="J60" s="25">
        <f t="shared" si="0"/>
        <v>12.777777777777777</v>
      </c>
      <c r="K60" s="24">
        <f t="shared" si="1"/>
        <v>1009.1432441584828</v>
      </c>
      <c r="L60" s="5">
        <v>1</v>
      </c>
      <c r="M60" s="1">
        <f t="shared" si="2"/>
        <v>0</v>
      </c>
      <c r="P60" s="1">
        <f t="shared" si="3"/>
        <v>0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0</v>
      </c>
      <c r="U60" s="1">
        <f t="shared" si="8"/>
        <v>0</v>
      </c>
      <c r="V60" s="1">
        <f t="shared" si="9"/>
        <v>0</v>
      </c>
      <c r="W60" s="1">
        <f t="shared" si="10"/>
        <v>1</v>
      </c>
    </row>
    <row r="61" spans="3:23">
      <c r="D61" s="1">
        <v>2</v>
      </c>
      <c r="E61" t="s">
        <v>213</v>
      </c>
      <c r="F61" s="1" t="s">
        <v>15</v>
      </c>
      <c r="G61" s="1" t="s">
        <v>72</v>
      </c>
      <c r="H61" s="1">
        <v>60</v>
      </c>
      <c r="I61" s="1">
        <v>29.85</v>
      </c>
      <c r="J61" s="25">
        <f t="shared" si="0"/>
        <v>15.555555555555555</v>
      </c>
      <c r="K61" s="24">
        <f t="shared" si="1"/>
        <v>1010.836437521165</v>
      </c>
      <c r="L61" s="1">
        <f t="shared" si="11"/>
        <v>0</v>
      </c>
      <c r="M61" s="1">
        <f t="shared" si="2"/>
        <v>0</v>
      </c>
      <c r="P61" s="1">
        <f t="shared" si="3"/>
        <v>0</v>
      </c>
      <c r="Q61" s="1">
        <f t="shared" si="4"/>
        <v>0</v>
      </c>
      <c r="R61" s="1">
        <f t="shared" si="5"/>
        <v>1</v>
      </c>
      <c r="S61" s="1">
        <f t="shared" si="6"/>
        <v>0</v>
      </c>
      <c r="T61" s="1">
        <f t="shared" si="7"/>
        <v>0</v>
      </c>
      <c r="U61" s="1">
        <f t="shared" si="8"/>
        <v>0</v>
      </c>
      <c r="V61" s="1">
        <f t="shared" si="9"/>
        <v>0</v>
      </c>
      <c r="W61" s="1">
        <f t="shared" si="10"/>
        <v>0</v>
      </c>
    </row>
    <row r="62" spans="3:23" s="33" customFormat="1">
      <c r="C62" s="32"/>
      <c r="D62" s="38">
        <v>10</v>
      </c>
      <c r="E62" s="33" t="s">
        <v>285</v>
      </c>
      <c r="F62" s="32" t="s">
        <v>224</v>
      </c>
      <c r="G62" s="32"/>
      <c r="H62" s="32">
        <v>55</v>
      </c>
      <c r="I62" s="32">
        <v>29.85</v>
      </c>
      <c r="J62" s="34">
        <f t="shared" si="0"/>
        <v>12.777777777777777</v>
      </c>
      <c r="K62" s="35">
        <f t="shared" si="1"/>
        <v>1010.836437521165</v>
      </c>
      <c r="L62" s="32">
        <f t="shared" si="11"/>
        <v>0</v>
      </c>
      <c r="M62" s="32">
        <f t="shared" si="2"/>
        <v>0</v>
      </c>
      <c r="N62" s="36">
        <v>1</v>
      </c>
      <c r="O62" s="36"/>
      <c r="P62" s="32">
        <f t="shared" si="3"/>
        <v>0</v>
      </c>
      <c r="Q62" s="32">
        <f t="shared" si="4"/>
        <v>0</v>
      </c>
      <c r="R62" s="32">
        <f t="shared" si="5"/>
        <v>0</v>
      </c>
      <c r="S62" s="32">
        <f t="shared" si="6"/>
        <v>0</v>
      </c>
      <c r="T62" s="32">
        <f t="shared" si="7"/>
        <v>0</v>
      </c>
      <c r="U62" s="32">
        <f t="shared" si="8"/>
        <v>0</v>
      </c>
      <c r="V62" s="32">
        <f t="shared" si="9"/>
        <v>0</v>
      </c>
      <c r="W62" s="32">
        <f t="shared" si="10"/>
        <v>0</v>
      </c>
    </row>
    <row r="63" spans="3:23">
      <c r="C63" s="1">
        <v>19</v>
      </c>
      <c r="D63" s="1">
        <v>9</v>
      </c>
      <c r="E63" t="s">
        <v>137</v>
      </c>
      <c r="F63" s="1" t="s">
        <v>15</v>
      </c>
      <c r="H63" s="1">
        <v>58</v>
      </c>
      <c r="I63" s="1">
        <v>29.85</v>
      </c>
      <c r="J63" s="25">
        <f t="shared" si="0"/>
        <v>14.444444444444445</v>
      </c>
      <c r="K63" s="24">
        <f t="shared" si="1"/>
        <v>1010.836437521165</v>
      </c>
      <c r="L63" s="1">
        <f t="shared" si="11"/>
        <v>0</v>
      </c>
      <c r="M63" s="1">
        <f t="shared" si="2"/>
        <v>0</v>
      </c>
      <c r="P63" s="1">
        <f t="shared" si="3"/>
        <v>0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0</v>
      </c>
      <c r="W63" s="1">
        <f t="shared" si="10"/>
        <v>0</v>
      </c>
    </row>
    <row r="64" spans="3:23">
      <c r="D64" s="1">
        <v>2</v>
      </c>
      <c r="E64" t="s">
        <v>388</v>
      </c>
      <c r="F64" s="1" t="s">
        <v>15</v>
      </c>
      <c r="G64" s="1" t="s">
        <v>27</v>
      </c>
      <c r="H64" s="1">
        <v>61</v>
      </c>
      <c r="I64" s="1">
        <v>29.85</v>
      </c>
      <c r="J64" s="25">
        <f t="shared" si="0"/>
        <v>16.111111111111111</v>
      </c>
      <c r="K64" s="24">
        <f t="shared" si="1"/>
        <v>1010.836437521165</v>
      </c>
      <c r="L64" s="1">
        <f t="shared" si="11"/>
        <v>0</v>
      </c>
      <c r="M64" s="1">
        <f t="shared" si="2"/>
        <v>0</v>
      </c>
      <c r="P64" s="1">
        <f t="shared" si="3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1</v>
      </c>
      <c r="W64" s="1">
        <f t="shared" si="10"/>
        <v>0</v>
      </c>
    </row>
    <row r="65" spans="3:23" s="33" customFormat="1">
      <c r="C65" s="32"/>
      <c r="D65" s="38">
        <v>10</v>
      </c>
      <c r="E65" s="33" t="s">
        <v>205</v>
      </c>
      <c r="F65" s="32" t="s">
        <v>15</v>
      </c>
      <c r="G65" s="32"/>
      <c r="H65" s="32">
        <v>56</v>
      </c>
      <c r="I65" s="32">
        <v>29.9</v>
      </c>
      <c r="J65" s="34">
        <f t="shared" si="0"/>
        <v>13.333333333333332</v>
      </c>
      <c r="K65" s="35">
        <f t="shared" si="1"/>
        <v>1012.5296308838468</v>
      </c>
      <c r="L65" s="32">
        <f t="shared" si="11"/>
        <v>0</v>
      </c>
      <c r="M65" s="32">
        <f t="shared" si="2"/>
        <v>0</v>
      </c>
      <c r="N65" s="36"/>
      <c r="O65" s="36"/>
      <c r="P65" s="32">
        <f t="shared" si="3"/>
        <v>0</v>
      </c>
      <c r="Q65" s="32">
        <f t="shared" si="4"/>
        <v>0</v>
      </c>
      <c r="R65" s="32">
        <f t="shared" si="5"/>
        <v>0</v>
      </c>
      <c r="S65" s="32">
        <f t="shared" si="6"/>
        <v>0</v>
      </c>
      <c r="T65" s="32">
        <f t="shared" si="7"/>
        <v>0</v>
      </c>
      <c r="U65" s="32">
        <f t="shared" si="8"/>
        <v>0</v>
      </c>
      <c r="V65" s="32">
        <f t="shared" si="9"/>
        <v>0</v>
      </c>
      <c r="W65" s="32">
        <f t="shared" si="10"/>
        <v>0</v>
      </c>
    </row>
    <row r="66" spans="3:23">
      <c r="C66" s="1">
        <v>20</v>
      </c>
      <c r="D66" s="1">
        <v>9</v>
      </c>
      <c r="E66" t="s">
        <v>137</v>
      </c>
      <c r="F66" s="1" t="s">
        <v>15</v>
      </c>
      <c r="G66" s="1" t="s">
        <v>72</v>
      </c>
      <c r="H66" s="1">
        <v>58</v>
      </c>
      <c r="I66" s="1">
        <v>29.95</v>
      </c>
      <c r="J66" s="25">
        <f t="shared" si="0"/>
        <v>14.444444444444445</v>
      </c>
      <c r="K66" s="24">
        <f t="shared" si="1"/>
        <v>1014.2228242465289</v>
      </c>
      <c r="L66" s="1">
        <f t="shared" si="11"/>
        <v>0</v>
      </c>
      <c r="M66" s="1">
        <f t="shared" si="2"/>
        <v>0</v>
      </c>
      <c r="P66" s="1">
        <f t="shared" si="3"/>
        <v>0</v>
      </c>
      <c r="Q66" s="1">
        <f t="shared" si="4"/>
        <v>0</v>
      </c>
      <c r="R66" s="1">
        <f t="shared" si="5"/>
        <v>1</v>
      </c>
      <c r="S66" s="1">
        <f t="shared" si="6"/>
        <v>0</v>
      </c>
      <c r="T66" s="1">
        <f t="shared" si="7"/>
        <v>0</v>
      </c>
      <c r="U66" s="1">
        <f t="shared" si="8"/>
        <v>0</v>
      </c>
      <c r="V66" s="1">
        <f t="shared" si="9"/>
        <v>0</v>
      </c>
      <c r="W66" s="1">
        <f t="shared" si="10"/>
        <v>0</v>
      </c>
    </row>
    <row r="67" spans="3:23">
      <c r="D67" s="1">
        <v>2</v>
      </c>
      <c r="E67" t="s">
        <v>423</v>
      </c>
      <c r="F67" s="1" t="s">
        <v>224</v>
      </c>
      <c r="G67" s="1" t="s">
        <v>72</v>
      </c>
      <c r="H67" s="1">
        <v>61</v>
      </c>
      <c r="I67" s="1">
        <v>29.95</v>
      </c>
      <c r="J67" s="25">
        <f t="shared" si="0"/>
        <v>16.111111111111111</v>
      </c>
      <c r="K67" s="24">
        <f t="shared" si="1"/>
        <v>1014.2228242465289</v>
      </c>
      <c r="L67" s="1">
        <f t="shared" si="11"/>
        <v>0</v>
      </c>
      <c r="M67" s="1">
        <f t="shared" si="2"/>
        <v>0</v>
      </c>
      <c r="P67" s="1">
        <f t="shared" si="3"/>
        <v>0</v>
      </c>
      <c r="Q67" s="1">
        <f t="shared" si="4"/>
        <v>0</v>
      </c>
      <c r="R67" s="1">
        <f t="shared" si="5"/>
        <v>1</v>
      </c>
      <c r="S67" s="1">
        <f t="shared" si="6"/>
        <v>0</v>
      </c>
      <c r="T67" s="1">
        <f t="shared" si="7"/>
        <v>0</v>
      </c>
      <c r="U67" s="1">
        <f t="shared" si="8"/>
        <v>0</v>
      </c>
      <c r="V67" s="1">
        <f t="shared" si="9"/>
        <v>0</v>
      </c>
      <c r="W67" s="1">
        <f t="shared" si="10"/>
        <v>0</v>
      </c>
    </row>
    <row r="68" spans="3:23" s="33" customFormat="1">
      <c r="C68" s="32"/>
      <c r="D68" s="38">
        <v>10</v>
      </c>
      <c r="E68" s="40" t="s">
        <v>451</v>
      </c>
      <c r="F68" s="32" t="s">
        <v>15</v>
      </c>
      <c r="G68" s="32"/>
      <c r="H68" s="32">
        <v>49</v>
      </c>
      <c r="I68" s="38">
        <v>30</v>
      </c>
      <c r="J68" s="34">
        <f t="shared" si="0"/>
        <v>9.4444444444444446</v>
      </c>
      <c r="K68" s="35">
        <f t="shared" si="1"/>
        <v>1015.9160176092109</v>
      </c>
      <c r="L68" s="32">
        <f t="shared" si="11"/>
        <v>0</v>
      </c>
      <c r="M68" s="32">
        <f t="shared" si="2"/>
        <v>0</v>
      </c>
      <c r="N68" s="36"/>
      <c r="O68" s="36"/>
      <c r="P68" s="32">
        <f t="shared" si="3"/>
        <v>0</v>
      </c>
      <c r="Q68" s="32">
        <f t="shared" si="4"/>
        <v>0</v>
      </c>
      <c r="R68" s="32">
        <f t="shared" si="5"/>
        <v>0</v>
      </c>
      <c r="S68" s="32">
        <f t="shared" si="6"/>
        <v>0</v>
      </c>
      <c r="T68" s="32">
        <f t="shared" si="7"/>
        <v>0</v>
      </c>
      <c r="U68" s="32">
        <f t="shared" si="8"/>
        <v>0</v>
      </c>
      <c r="V68" s="32">
        <f t="shared" si="9"/>
        <v>0</v>
      </c>
      <c r="W68" s="32">
        <f t="shared" si="10"/>
        <v>0</v>
      </c>
    </row>
    <row r="69" spans="3:23">
      <c r="C69" s="1">
        <v>21</v>
      </c>
      <c r="D69" s="1">
        <v>9</v>
      </c>
      <c r="E69" s="12" t="s">
        <v>452</v>
      </c>
      <c r="F69" s="1" t="s">
        <v>15</v>
      </c>
      <c r="G69" s="1" t="s">
        <v>27</v>
      </c>
      <c r="H69" s="1">
        <v>55</v>
      </c>
      <c r="I69" s="9">
        <v>30</v>
      </c>
      <c r="J69" s="25">
        <f t="shared" si="0"/>
        <v>12.777777777777777</v>
      </c>
      <c r="K69" s="24">
        <f t="shared" si="1"/>
        <v>1015.9160176092109</v>
      </c>
      <c r="L69" s="1">
        <f t="shared" si="11"/>
        <v>0</v>
      </c>
      <c r="M69" s="1">
        <f t="shared" si="2"/>
        <v>0</v>
      </c>
      <c r="P69" s="1">
        <f t="shared" si="3"/>
        <v>0</v>
      </c>
      <c r="Q69" s="1">
        <f t="shared" si="4"/>
        <v>0</v>
      </c>
      <c r="R69" s="1">
        <f t="shared" si="5"/>
        <v>0</v>
      </c>
      <c r="S69" s="1">
        <f t="shared" si="6"/>
        <v>0</v>
      </c>
      <c r="T69" s="1">
        <f t="shared" si="7"/>
        <v>0</v>
      </c>
      <c r="U69" s="1">
        <f t="shared" si="8"/>
        <v>0</v>
      </c>
      <c r="V69" s="1">
        <f t="shared" si="9"/>
        <v>1</v>
      </c>
      <c r="W69" s="1">
        <f t="shared" si="10"/>
        <v>0</v>
      </c>
    </row>
    <row r="70" spans="3:23">
      <c r="D70" s="1">
        <v>2</v>
      </c>
      <c r="E70" t="s">
        <v>306</v>
      </c>
      <c r="F70" s="1" t="s">
        <v>224</v>
      </c>
      <c r="G70" s="1" t="s">
        <v>27</v>
      </c>
      <c r="H70" s="1">
        <v>55</v>
      </c>
      <c r="I70" s="1">
        <v>29.9</v>
      </c>
      <c r="J70" s="25">
        <f t="shared" si="0"/>
        <v>12.777777777777777</v>
      </c>
      <c r="K70" s="24">
        <f t="shared" si="1"/>
        <v>1012.5296308838468</v>
      </c>
      <c r="L70" s="1">
        <f t="shared" si="11"/>
        <v>0</v>
      </c>
      <c r="M70" s="1">
        <f t="shared" si="2"/>
        <v>0</v>
      </c>
      <c r="P70" s="1">
        <f t="shared" si="3"/>
        <v>0</v>
      </c>
      <c r="Q70" s="1">
        <f t="shared" si="4"/>
        <v>0</v>
      </c>
      <c r="R70" s="1">
        <f t="shared" si="5"/>
        <v>0</v>
      </c>
      <c r="S70" s="1">
        <f t="shared" si="6"/>
        <v>0</v>
      </c>
      <c r="T70" s="1">
        <f t="shared" si="7"/>
        <v>0</v>
      </c>
      <c r="U70" s="1">
        <f t="shared" si="8"/>
        <v>0</v>
      </c>
      <c r="V70" s="1">
        <f t="shared" si="9"/>
        <v>1</v>
      </c>
      <c r="W70" s="1">
        <f t="shared" si="10"/>
        <v>0</v>
      </c>
    </row>
    <row r="71" spans="3:23" s="33" customFormat="1">
      <c r="C71" s="32"/>
      <c r="D71" s="38">
        <v>10</v>
      </c>
      <c r="E71" s="33" t="s">
        <v>68</v>
      </c>
      <c r="F71" s="32" t="s">
        <v>15</v>
      </c>
      <c r="G71" s="32"/>
      <c r="H71" s="32">
        <v>55</v>
      </c>
      <c r="I71" s="32">
        <v>29.95</v>
      </c>
      <c r="J71" s="34">
        <f t="shared" si="0"/>
        <v>12.777777777777777</v>
      </c>
      <c r="K71" s="35">
        <f t="shared" si="1"/>
        <v>1014.2228242465289</v>
      </c>
      <c r="L71" s="32">
        <f t="shared" si="11"/>
        <v>0</v>
      </c>
      <c r="M71" s="32">
        <f t="shared" si="2"/>
        <v>0</v>
      </c>
      <c r="N71" s="36"/>
      <c r="O71" s="36"/>
      <c r="P71" s="32">
        <f t="shared" si="3"/>
        <v>0</v>
      </c>
      <c r="Q71" s="32">
        <f t="shared" si="4"/>
        <v>0</v>
      </c>
      <c r="R71" s="32">
        <f t="shared" si="5"/>
        <v>0</v>
      </c>
      <c r="S71" s="32">
        <f t="shared" si="6"/>
        <v>0</v>
      </c>
      <c r="T71" s="32">
        <f t="shared" si="7"/>
        <v>0</v>
      </c>
      <c r="U71" s="32">
        <f t="shared" si="8"/>
        <v>0</v>
      </c>
      <c r="V71" s="32">
        <f t="shared" si="9"/>
        <v>0</v>
      </c>
      <c r="W71" s="32">
        <f t="shared" si="10"/>
        <v>0</v>
      </c>
    </row>
    <row r="72" spans="3:23">
      <c r="C72" s="1">
        <v>22</v>
      </c>
      <c r="D72" s="1">
        <v>9</v>
      </c>
      <c r="E72" t="s">
        <v>71</v>
      </c>
      <c r="F72" s="1" t="s">
        <v>12</v>
      </c>
      <c r="G72" s="1" t="s">
        <v>27</v>
      </c>
      <c r="H72" s="1">
        <v>56</v>
      </c>
      <c r="I72" s="1">
        <v>29.9</v>
      </c>
      <c r="J72" s="25">
        <f t="shared" si="0"/>
        <v>13.333333333333332</v>
      </c>
      <c r="K72" s="24">
        <f t="shared" si="1"/>
        <v>1012.5296308838468</v>
      </c>
      <c r="L72" s="1">
        <f t="shared" si="11"/>
        <v>1</v>
      </c>
      <c r="M72" s="1">
        <f t="shared" si="2"/>
        <v>0</v>
      </c>
      <c r="P72" s="1">
        <f t="shared" si="3"/>
        <v>0</v>
      </c>
      <c r="Q72" s="1">
        <f t="shared" si="4"/>
        <v>0</v>
      </c>
      <c r="R72" s="1">
        <f t="shared" si="5"/>
        <v>0</v>
      </c>
      <c r="S72" s="1">
        <f t="shared" si="6"/>
        <v>0</v>
      </c>
      <c r="T72" s="1">
        <f t="shared" si="7"/>
        <v>0</v>
      </c>
      <c r="U72" s="1">
        <f t="shared" si="8"/>
        <v>0</v>
      </c>
      <c r="V72" s="1">
        <f t="shared" si="9"/>
        <v>1</v>
      </c>
      <c r="W72" s="1">
        <f t="shared" si="10"/>
        <v>0</v>
      </c>
    </row>
    <row r="73" spans="3:23">
      <c r="D73" s="1">
        <v>2</v>
      </c>
      <c r="E73" t="s">
        <v>407</v>
      </c>
      <c r="F73" s="1" t="s">
        <v>15</v>
      </c>
      <c r="G73" s="1" t="s">
        <v>72</v>
      </c>
      <c r="H73" s="1">
        <v>63</v>
      </c>
      <c r="I73" s="1">
        <v>29.9</v>
      </c>
      <c r="J73" s="25">
        <f t="shared" si="0"/>
        <v>17.222222222222221</v>
      </c>
      <c r="K73" s="24">
        <f t="shared" si="1"/>
        <v>1012.5296308838468</v>
      </c>
      <c r="L73" s="1">
        <f t="shared" si="11"/>
        <v>0</v>
      </c>
      <c r="M73" s="1">
        <f t="shared" si="2"/>
        <v>0</v>
      </c>
      <c r="P73" s="1">
        <f t="shared" si="3"/>
        <v>0</v>
      </c>
      <c r="Q73" s="1">
        <f t="shared" si="4"/>
        <v>0</v>
      </c>
      <c r="R73" s="1">
        <f t="shared" si="5"/>
        <v>1</v>
      </c>
      <c r="S73" s="1">
        <f t="shared" si="6"/>
        <v>0</v>
      </c>
      <c r="T73" s="1">
        <f t="shared" si="7"/>
        <v>0</v>
      </c>
      <c r="U73" s="1">
        <f t="shared" si="8"/>
        <v>0</v>
      </c>
      <c r="V73" s="1">
        <f t="shared" si="9"/>
        <v>0</v>
      </c>
      <c r="W73" s="1">
        <f t="shared" si="10"/>
        <v>0</v>
      </c>
    </row>
    <row r="74" spans="3:23" s="33" customFormat="1">
      <c r="C74" s="32"/>
      <c r="D74" s="38">
        <v>10</v>
      </c>
      <c r="E74" s="33" t="s">
        <v>192</v>
      </c>
      <c r="F74" s="32" t="s">
        <v>15</v>
      </c>
      <c r="G74" s="32"/>
      <c r="H74" s="32">
        <v>57</v>
      </c>
      <c r="I74" s="32">
        <v>29.95</v>
      </c>
      <c r="J74" s="34">
        <f t="shared" ref="J74:J101" si="14">(H74-32)/1.8</f>
        <v>13.888888888888889</v>
      </c>
      <c r="K74" s="35">
        <f t="shared" ref="K74:K101" si="15">I74/0.02953</f>
        <v>1014.2228242465289</v>
      </c>
      <c r="L74" s="32">
        <f t="shared" ref="L74:L101" si="16">IF(F74 ="rain", 1,0)</f>
        <v>0</v>
      </c>
      <c r="M74" s="32">
        <f t="shared" ref="M74:M101" si="17">IF(F74 ="snow", 1,0)</f>
        <v>0</v>
      </c>
      <c r="N74" s="36">
        <v>1</v>
      </c>
      <c r="O74" s="36"/>
      <c r="P74" s="32">
        <f t="shared" ref="P74:P101" si="18">IF($G74 ="N", 1,0)</f>
        <v>0</v>
      </c>
      <c r="Q74" s="32">
        <f t="shared" ref="Q74:Q101" si="19">IF($G74 ="NE", 1,0)</f>
        <v>0</v>
      </c>
      <c r="R74" s="32">
        <f t="shared" ref="R74:R101" si="20">IF($G74 ="E", 1,0)</f>
        <v>0</v>
      </c>
      <c r="S74" s="32">
        <f t="shared" ref="S74:S101" si="21">IF($G74 ="SE", 1,0)</f>
        <v>0</v>
      </c>
      <c r="T74" s="32">
        <f t="shared" ref="T74:T101" si="22">IF($G74 ="S", 1,0)</f>
        <v>0</v>
      </c>
      <c r="U74" s="32">
        <f t="shared" ref="U74:U101" si="23">IF($G74 ="SW", 1,0)</f>
        <v>0</v>
      </c>
      <c r="V74" s="32">
        <f t="shared" ref="V74:V101" si="24">IF($G74 ="W", 1,0)</f>
        <v>0</v>
      </c>
      <c r="W74" s="32">
        <f t="shared" ref="W74:W101" si="25">IF($G74 ="NW", 1,0)</f>
        <v>0</v>
      </c>
    </row>
    <row r="75" spans="3:23">
      <c r="C75" s="1">
        <v>23</v>
      </c>
      <c r="D75" s="1">
        <v>9</v>
      </c>
      <c r="E75" t="s">
        <v>299</v>
      </c>
      <c r="F75" s="1" t="s">
        <v>15</v>
      </c>
      <c r="G75" s="1" t="s">
        <v>27</v>
      </c>
      <c r="H75" s="1">
        <v>58</v>
      </c>
      <c r="I75" s="1">
        <v>29.95</v>
      </c>
      <c r="J75" s="25">
        <f t="shared" si="14"/>
        <v>14.444444444444445</v>
      </c>
      <c r="K75" s="24">
        <f t="shared" si="15"/>
        <v>1014.2228242465289</v>
      </c>
      <c r="L75" s="1">
        <f t="shared" si="16"/>
        <v>0</v>
      </c>
      <c r="M75" s="1">
        <f t="shared" si="17"/>
        <v>0</v>
      </c>
      <c r="P75" s="1">
        <f t="shared" si="18"/>
        <v>0</v>
      </c>
      <c r="Q75" s="1">
        <f t="shared" si="19"/>
        <v>0</v>
      </c>
      <c r="R75" s="1">
        <f t="shared" si="20"/>
        <v>0</v>
      </c>
      <c r="S75" s="1">
        <f t="shared" si="21"/>
        <v>0</v>
      </c>
      <c r="T75" s="1">
        <f t="shared" si="22"/>
        <v>0</v>
      </c>
      <c r="U75" s="1">
        <f t="shared" si="23"/>
        <v>0</v>
      </c>
      <c r="V75" s="1">
        <f t="shared" si="24"/>
        <v>1</v>
      </c>
      <c r="W75" s="1">
        <f t="shared" si="25"/>
        <v>0</v>
      </c>
    </row>
    <row r="76" spans="3:23">
      <c r="D76" s="1">
        <v>2</v>
      </c>
      <c r="E76" t="s">
        <v>453</v>
      </c>
      <c r="F76" s="1" t="s">
        <v>12</v>
      </c>
      <c r="G76" s="1" t="s">
        <v>27</v>
      </c>
      <c r="H76" s="1">
        <v>61</v>
      </c>
      <c r="I76" s="1">
        <v>29.9</v>
      </c>
      <c r="J76" s="25">
        <f t="shared" si="14"/>
        <v>16.111111111111111</v>
      </c>
      <c r="K76" s="24">
        <f t="shared" si="15"/>
        <v>1012.5296308838468</v>
      </c>
      <c r="L76" s="1">
        <f t="shared" si="16"/>
        <v>1</v>
      </c>
      <c r="M76" s="1">
        <f t="shared" si="17"/>
        <v>0</v>
      </c>
      <c r="P76" s="1">
        <f t="shared" si="18"/>
        <v>0</v>
      </c>
      <c r="Q76" s="1">
        <f t="shared" si="19"/>
        <v>0</v>
      </c>
      <c r="R76" s="1">
        <f t="shared" si="20"/>
        <v>0</v>
      </c>
      <c r="S76" s="1">
        <f t="shared" si="21"/>
        <v>0</v>
      </c>
      <c r="T76" s="1">
        <f t="shared" si="22"/>
        <v>0</v>
      </c>
      <c r="U76" s="1">
        <f t="shared" si="23"/>
        <v>0</v>
      </c>
      <c r="V76" s="1">
        <f t="shared" si="24"/>
        <v>1</v>
      </c>
      <c r="W76" s="1">
        <f t="shared" si="25"/>
        <v>0</v>
      </c>
    </row>
    <row r="77" spans="3:23" s="33" customFormat="1">
      <c r="C77" s="32"/>
      <c r="D77" s="38">
        <v>10</v>
      </c>
      <c r="E77" s="33" t="s">
        <v>68</v>
      </c>
      <c r="F77" s="32" t="s">
        <v>15</v>
      </c>
      <c r="G77" s="32"/>
      <c r="H77" s="32">
        <v>54</v>
      </c>
      <c r="I77" s="32">
        <v>29.9</v>
      </c>
      <c r="J77" s="34">
        <f t="shared" ref="J77" si="26">(H77-32)/1.8</f>
        <v>12.222222222222221</v>
      </c>
      <c r="K77" s="35">
        <f t="shared" ref="K77" si="27">I77/0.02953</f>
        <v>1012.5296308838468</v>
      </c>
      <c r="L77" s="32">
        <f t="shared" si="16"/>
        <v>0</v>
      </c>
      <c r="M77" s="32">
        <f t="shared" si="17"/>
        <v>0</v>
      </c>
      <c r="N77" s="36">
        <v>1</v>
      </c>
      <c r="O77" s="36"/>
      <c r="P77" s="32">
        <f t="shared" si="18"/>
        <v>0</v>
      </c>
      <c r="Q77" s="32">
        <f t="shared" si="19"/>
        <v>0</v>
      </c>
      <c r="R77" s="32">
        <f t="shared" si="20"/>
        <v>0</v>
      </c>
      <c r="S77" s="32">
        <f t="shared" si="21"/>
        <v>0</v>
      </c>
      <c r="T77" s="32">
        <f t="shared" si="22"/>
        <v>0</v>
      </c>
      <c r="U77" s="32">
        <f t="shared" si="23"/>
        <v>0</v>
      </c>
      <c r="V77" s="32">
        <f t="shared" si="24"/>
        <v>0</v>
      </c>
      <c r="W77" s="32">
        <f t="shared" si="25"/>
        <v>0</v>
      </c>
    </row>
    <row r="78" spans="3:23">
      <c r="C78" s="1">
        <v>24</v>
      </c>
      <c r="D78" s="1">
        <v>9</v>
      </c>
      <c r="E78" t="s">
        <v>124</v>
      </c>
      <c r="F78" s="1" t="s">
        <v>15</v>
      </c>
      <c r="G78" s="1" t="s">
        <v>27</v>
      </c>
      <c r="H78" s="1">
        <v>57</v>
      </c>
      <c r="I78" s="9">
        <v>30</v>
      </c>
      <c r="J78" s="25">
        <f t="shared" si="14"/>
        <v>13.888888888888889</v>
      </c>
      <c r="K78" s="24">
        <f t="shared" si="15"/>
        <v>1015.9160176092109</v>
      </c>
      <c r="L78" s="1">
        <f t="shared" si="16"/>
        <v>0</v>
      </c>
      <c r="M78" s="1">
        <f t="shared" si="17"/>
        <v>0</v>
      </c>
      <c r="P78" s="1">
        <f t="shared" si="18"/>
        <v>0</v>
      </c>
      <c r="Q78" s="1">
        <f t="shared" si="19"/>
        <v>0</v>
      </c>
      <c r="R78" s="1">
        <f t="shared" si="20"/>
        <v>0</v>
      </c>
      <c r="S78" s="1">
        <f t="shared" si="21"/>
        <v>0</v>
      </c>
      <c r="T78" s="1">
        <f t="shared" si="22"/>
        <v>0</v>
      </c>
      <c r="U78" s="1">
        <f t="shared" si="23"/>
        <v>0</v>
      </c>
      <c r="V78" s="1">
        <f t="shared" si="24"/>
        <v>1</v>
      </c>
      <c r="W78" s="1">
        <f t="shared" si="25"/>
        <v>0</v>
      </c>
    </row>
    <row r="79" spans="3:23">
      <c r="D79" s="1">
        <v>2</v>
      </c>
      <c r="E79" t="s">
        <v>401</v>
      </c>
      <c r="F79" s="1" t="s">
        <v>15</v>
      </c>
      <c r="G79" s="1" t="s">
        <v>27</v>
      </c>
      <c r="H79" s="1">
        <v>65</v>
      </c>
      <c r="I79" s="9">
        <v>30</v>
      </c>
      <c r="J79" s="25">
        <f t="shared" si="14"/>
        <v>18.333333333333332</v>
      </c>
      <c r="K79" s="24">
        <f t="shared" si="15"/>
        <v>1015.9160176092109</v>
      </c>
      <c r="L79" s="1">
        <f t="shared" si="16"/>
        <v>0</v>
      </c>
      <c r="M79" s="1">
        <f t="shared" si="17"/>
        <v>0</v>
      </c>
      <c r="P79" s="1">
        <f t="shared" si="18"/>
        <v>0</v>
      </c>
      <c r="Q79" s="1">
        <f t="shared" si="19"/>
        <v>0</v>
      </c>
      <c r="R79" s="1">
        <f t="shared" si="20"/>
        <v>0</v>
      </c>
      <c r="S79" s="1">
        <f t="shared" si="21"/>
        <v>0</v>
      </c>
      <c r="T79" s="1">
        <f t="shared" si="22"/>
        <v>0</v>
      </c>
      <c r="U79" s="1">
        <f t="shared" si="23"/>
        <v>0</v>
      </c>
      <c r="V79" s="1">
        <f t="shared" si="24"/>
        <v>1</v>
      </c>
      <c r="W79" s="1">
        <f t="shared" si="25"/>
        <v>0</v>
      </c>
    </row>
    <row r="80" spans="3:23" s="33" customFormat="1">
      <c r="C80" s="32"/>
      <c r="D80" s="38">
        <v>10</v>
      </c>
      <c r="E80" s="33" t="s">
        <v>454</v>
      </c>
      <c r="F80" s="32" t="s">
        <v>15</v>
      </c>
      <c r="G80" s="32"/>
      <c r="H80" s="32">
        <v>56</v>
      </c>
      <c r="I80" s="38">
        <v>30</v>
      </c>
      <c r="J80" s="34">
        <f t="shared" si="14"/>
        <v>13.333333333333332</v>
      </c>
      <c r="K80" s="35">
        <f t="shared" si="15"/>
        <v>1015.9160176092109</v>
      </c>
      <c r="L80" s="32">
        <f t="shared" si="16"/>
        <v>0</v>
      </c>
      <c r="M80" s="32">
        <f t="shared" si="17"/>
        <v>0</v>
      </c>
      <c r="N80" s="36"/>
      <c r="O80" s="36"/>
      <c r="P80" s="32">
        <f t="shared" si="18"/>
        <v>0</v>
      </c>
      <c r="Q80" s="32">
        <f t="shared" si="19"/>
        <v>0</v>
      </c>
      <c r="R80" s="32">
        <f t="shared" si="20"/>
        <v>0</v>
      </c>
      <c r="S80" s="32">
        <f t="shared" si="21"/>
        <v>0</v>
      </c>
      <c r="T80" s="32">
        <f t="shared" si="22"/>
        <v>0</v>
      </c>
      <c r="U80" s="32">
        <f t="shared" si="23"/>
        <v>0</v>
      </c>
      <c r="V80" s="32">
        <f t="shared" si="24"/>
        <v>0</v>
      </c>
      <c r="W80" s="32">
        <f t="shared" si="25"/>
        <v>0</v>
      </c>
    </row>
    <row r="81" spans="3:23">
      <c r="C81" s="1">
        <v>25</v>
      </c>
      <c r="D81" s="1">
        <v>9</v>
      </c>
      <c r="E81" t="s">
        <v>137</v>
      </c>
      <c r="F81" s="1" t="s">
        <v>15</v>
      </c>
      <c r="G81" s="1" t="s">
        <v>27</v>
      </c>
      <c r="H81" s="1">
        <v>60</v>
      </c>
      <c r="I81" s="9">
        <v>30</v>
      </c>
      <c r="J81" s="25">
        <f t="shared" si="14"/>
        <v>15.555555555555555</v>
      </c>
      <c r="K81" s="24">
        <f t="shared" si="15"/>
        <v>1015.9160176092109</v>
      </c>
      <c r="L81" s="1">
        <f t="shared" si="16"/>
        <v>0</v>
      </c>
      <c r="M81" s="1">
        <f t="shared" si="17"/>
        <v>0</v>
      </c>
      <c r="P81" s="1">
        <f t="shared" si="18"/>
        <v>0</v>
      </c>
      <c r="Q81" s="1">
        <f t="shared" si="19"/>
        <v>0</v>
      </c>
      <c r="R81" s="1">
        <f t="shared" si="20"/>
        <v>0</v>
      </c>
      <c r="S81" s="1">
        <f t="shared" si="21"/>
        <v>0</v>
      </c>
      <c r="T81" s="1">
        <f t="shared" si="22"/>
        <v>0</v>
      </c>
      <c r="U81" s="1">
        <f t="shared" si="23"/>
        <v>0</v>
      </c>
      <c r="V81" s="1">
        <f t="shared" si="24"/>
        <v>1</v>
      </c>
      <c r="W81" s="1">
        <f t="shared" si="25"/>
        <v>0</v>
      </c>
    </row>
    <row r="82" spans="3:23">
      <c r="D82" s="1">
        <v>2</v>
      </c>
      <c r="E82" t="s">
        <v>455</v>
      </c>
      <c r="F82" s="1" t="s">
        <v>15</v>
      </c>
      <c r="G82" s="1" t="s">
        <v>86</v>
      </c>
      <c r="H82" s="1">
        <v>62</v>
      </c>
      <c r="I82" s="9">
        <v>30</v>
      </c>
      <c r="J82" s="25">
        <f t="shared" si="14"/>
        <v>16.666666666666668</v>
      </c>
      <c r="K82" s="24">
        <f t="shared" si="15"/>
        <v>1015.9160176092109</v>
      </c>
      <c r="L82" s="1">
        <f t="shared" si="16"/>
        <v>0</v>
      </c>
      <c r="M82" s="1">
        <f t="shared" si="17"/>
        <v>0</v>
      </c>
      <c r="P82" s="1">
        <f t="shared" si="18"/>
        <v>0</v>
      </c>
      <c r="Q82" s="1">
        <f t="shared" si="19"/>
        <v>1</v>
      </c>
      <c r="R82" s="1">
        <f t="shared" si="20"/>
        <v>0</v>
      </c>
      <c r="S82" s="1">
        <f t="shared" si="21"/>
        <v>0</v>
      </c>
      <c r="T82" s="1">
        <f t="shared" si="22"/>
        <v>0</v>
      </c>
      <c r="U82" s="1">
        <f t="shared" si="23"/>
        <v>0</v>
      </c>
      <c r="V82" s="1">
        <f t="shared" si="24"/>
        <v>0</v>
      </c>
      <c r="W82" s="1">
        <f t="shared" si="25"/>
        <v>0</v>
      </c>
    </row>
    <row r="83" spans="3:23" s="33" customFormat="1">
      <c r="C83" s="32"/>
      <c r="D83" s="38">
        <v>10</v>
      </c>
      <c r="E83" s="33" t="s">
        <v>80</v>
      </c>
      <c r="F83" s="32" t="s">
        <v>15</v>
      </c>
      <c r="G83" s="32"/>
      <c r="H83" s="32">
        <v>57</v>
      </c>
      <c r="I83" s="38">
        <v>30</v>
      </c>
      <c r="J83" s="34">
        <f t="shared" si="14"/>
        <v>13.888888888888889</v>
      </c>
      <c r="K83" s="35">
        <f t="shared" si="15"/>
        <v>1015.9160176092109</v>
      </c>
      <c r="L83" s="32">
        <f t="shared" si="16"/>
        <v>0</v>
      </c>
      <c r="M83" s="32">
        <f t="shared" si="17"/>
        <v>0</v>
      </c>
      <c r="N83" s="36"/>
      <c r="O83" s="36"/>
      <c r="P83" s="32">
        <f t="shared" si="18"/>
        <v>0</v>
      </c>
      <c r="Q83" s="32">
        <f t="shared" si="19"/>
        <v>0</v>
      </c>
      <c r="R83" s="32">
        <f t="shared" si="20"/>
        <v>0</v>
      </c>
      <c r="S83" s="32">
        <f t="shared" si="21"/>
        <v>0</v>
      </c>
      <c r="T83" s="32">
        <f t="shared" si="22"/>
        <v>0</v>
      </c>
      <c r="U83" s="32">
        <f t="shared" si="23"/>
        <v>0</v>
      </c>
      <c r="V83" s="32">
        <f t="shared" si="24"/>
        <v>0</v>
      </c>
      <c r="W83" s="32">
        <f t="shared" si="25"/>
        <v>0</v>
      </c>
    </row>
    <row r="84" spans="3:23">
      <c r="C84" s="1">
        <v>26</v>
      </c>
      <c r="D84" s="1">
        <v>9</v>
      </c>
      <c r="E84" t="s">
        <v>71</v>
      </c>
      <c r="F84" s="1" t="s">
        <v>15</v>
      </c>
      <c r="G84" s="1" t="s">
        <v>27</v>
      </c>
      <c r="H84" s="1">
        <v>58</v>
      </c>
      <c r="I84" s="9">
        <v>30</v>
      </c>
      <c r="J84" s="25">
        <f t="shared" si="14"/>
        <v>14.444444444444445</v>
      </c>
      <c r="K84" s="24">
        <f t="shared" si="15"/>
        <v>1015.9160176092109</v>
      </c>
      <c r="L84" s="1">
        <f t="shared" si="16"/>
        <v>0</v>
      </c>
      <c r="M84" s="1">
        <f t="shared" si="17"/>
        <v>0</v>
      </c>
      <c r="P84" s="1">
        <f t="shared" si="18"/>
        <v>0</v>
      </c>
      <c r="Q84" s="1">
        <f t="shared" si="19"/>
        <v>0</v>
      </c>
      <c r="R84" s="1">
        <f t="shared" si="20"/>
        <v>0</v>
      </c>
      <c r="S84" s="1">
        <f t="shared" si="21"/>
        <v>0</v>
      </c>
      <c r="T84" s="1">
        <f t="shared" si="22"/>
        <v>0</v>
      </c>
      <c r="U84" s="1">
        <f t="shared" si="23"/>
        <v>0</v>
      </c>
      <c r="V84" s="1">
        <f t="shared" si="24"/>
        <v>1</v>
      </c>
      <c r="W84" s="1">
        <f t="shared" si="25"/>
        <v>0</v>
      </c>
    </row>
    <row r="85" spans="3:23">
      <c r="D85" s="1">
        <v>2</v>
      </c>
      <c r="E85" t="s">
        <v>456</v>
      </c>
      <c r="F85" s="1" t="s">
        <v>15</v>
      </c>
      <c r="G85" s="1" t="s">
        <v>24</v>
      </c>
      <c r="H85" s="1">
        <v>63</v>
      </c>
      <c r="I85" s="1">
        <v>29.95</v>
      </c>
      <c r="J85" s="25">
        <f t="shared" si="14"/>
        <v>17.222222222222221</v>
      </c>
      <c r="K85" s="24">
        <f t="shared" si="15"/>
        <v>1014.2228242465289</v>
      </c>
      <c r="L85" s="1">
        <f t="shared" si="16"/>
        <v>0</v>
      </c>
      <c r="M85" s="1">
        <f t="shared" si="17"/>
        <v>0</v>
      </c>
      <c r="P85" s="1">
        <f t="shared" si="18"/>
        <v>0</v>
      </c>
      <c r="Q85" s="1">
        <f t="shared" si="19"/>
        <v>0</v>
      </c>
      <c r="R85" s="1">
        <f t="shared" si="20"/>
        <v>0</v>
      </c>
      <c r="S85" s="1">
        <f t="shared" si="21"/>
        <v>0</v>
      </c>
      <c r="T85" s="1">
        <f t="shared" si="22"/>
        <v>0</v>
      </c>
      <c r="U85" s="1">
        <f t="shared" si="23"/>
        <v>0</v>
      </c>
      <c r="V85" s="1">
        <f t="shared" si="24"/>
        <v>0</v>
      </c>
      <c r="W85" s="1">
        <f t="shared" si="25"/>
        <v>1</v>
      </c>
    </row>
    <row r="86" spans="3:23" s="33" customFormat="1">
      <c r="C86" s="32"/>
      <c r="D86" s="41">
        <v>11</v>
      </c>
      <c r="E86" s="33" t="s">
        <v>71</v>
      </c>
      <c r="F86" s="32" t="s">
        <v>15</v>
      </c>
      <c r="G86" s="32"/>
      <c r="H86" s="32">
        <v>57</v>
      </c>
      <c r="I86" s="38">
        <v>30</v>
      </c>
      <c r="J86" s="34">
        <f t="shared" si="14"/>
        <v>13.888888888888889</v>
      </c>
      <c r="K86" s="35">
        <f t="shared" si="15"/>
        <v>1015.9160176092109</v>
      </c>
      <c r="L86" s="32">
        <f t="shared" si="16"/>
        <v>0</v>
      </c>
      <c r="M86" s="32">
        <f t="shared" si="17"/>
        <v>0</v>
      </c>
      <c r="N86" s="36"/>
      <c r="O86" s="36"/>
      <c r="P86" s="32">
        <f t="shared" si="18"/>
        <v>0</v>
      </c>
      <c r="Q86" s="32">
        <f t="shared" si="19"/>
        <v>0</v>
      </c>
      <c r="R86" s="32">
        <f t="shared" si="20"/>
        <v>0</v>
      </c>
      <c r="S86" s="32">
        <f t="shared" si="21"/>
        <v>0</v>
      </c>
      <c r="T86" s="32">
        <f t="shared" si="22"/>
        <v>0</v>
      </c>
      <c r="U86" s="32">
        <f t="shared" si="23"/>
        <v>0</v>
      </c>
      <c r="V86" s="32">
        <f t="shared" si="24"/>
        <v>0</v>
      </c>
      <c r="W86" s="32">
        <f t="shared" si="25"/>
        <v>0</v>
      </c>
    </row>
    <row r="87" spans="3:23">
      <c r="C87" s="1">
        <v>27</v>
      </c>
      <c r="D87" s="1">
        <v>9</v>
      </c>
      <c r="E87" t="s">
        <v>143</v>
      </c>
      <c r="F87" s="1" t="s">
        <v>15</v>
      </c>
      <c r="G87" s="1" t="s">
        <v>27</v>
      </c>
      <c r="H87" s="1">
        <v>59</v>
      </c>
      <c r="I87" s="9">
        <v>30</v>
      </c>
      <c r="J87" s="25">
        <f t="shared" si="14"/>
        <v>15</v>
      </c>
      <c r="K87" s="24">
        <f t="shared" si="15"/>
        <v>1015.9160176092109</v>
      </c>
      <c r="L87" s="1">
        <f t="shared" si="16"/>
        <v>0</v>
      </c>
      <c r="M87" s="1">
        <f t="shared" si="17"/>
        <v>0</v>
      </c>
      <c r="P87" s="1">
        <f t="shared" si="18"/>
        <v>0</v>
      </c>
      <c r="Q87" s="1">
        <f t="shared" si="19"/>
        <v>0</v>
      </c>
      <c r="R87" s="1">
        <f t="shared" si="20"/>
        <v>0</v>
      </c>
      <c r="S87" s="1">
        <f t="shared" si="21"/>
        <v>0</v>
      </c>
      <c r="T87" s="1">
        <f t="shared" si="22"/>
        <v>0</v>
      </c>
      <c r="U87" s="1">
        <f t="shared" si="23"/>
        <v>0</v>
      </c>
      <c r="V87" s="1">
        <f t="shared" si="24"/>
        <v>1</v>
      </c>
      <c r="W87" s="1">
        <f t="shared" si="25"/>
        <v>0</v>
      </c>
    </row>
    <row r="88" spans="3:23">
      <c r="D88" s="1">
        <v>2</v>
      </c>
      <c r="E88" t="s">
        <v>306</v>
      </c>
      <c r="F88" s="1" t="s">
        <v>15</v>
      </c>
      <c r="G88" s="1" t="s">
        <v>27</v>
      </c>
      <c r="H88" s="1">
        <v>64</v>
      </c>
      <c r="I88" s="1">
        <v>29.95</v>
      </c>
      <c r="J88" s="25">
        <f t="shared" si="14"/>
        <v>17.777777777777779</v>
      </c>
      <c r="K88" s="24">
        <f t="shared" si="15"/>
        <v>1014.2228242465289</v>
      </c>
      <c r="L88" s="1">
        <f t="shared" si="16"/>
        <v>0</v>
      </c>
      <c r="M88" s="1">
        <f t="shared" si="17"/>
        <v>0</v>
      </c>
      <c r="P88" s="1">
        <f t="shared" si="18"/>
        <v>0</v>
      </c>
      <c r="Q88" s="1">
        <f t="shared" si="19"/>
        <v>0</v>
      </c>
      <c r="R88" s="1">
        <f t="shared" si="20"/>
        <v>0</v>
      </c>
      <c r="S88" s="1">
        <f t="shared" si="21"/>
        <v>0</v>
      </c>
      <c r="T88" s="1">
        <f t="shared" si="22"/>
        <v>0</v>
      </c>
      <c r="U88" s="1">
        <f t="shared" si="23"/>
        <v>0</v>
      </c>
      <c r="V88" s="1">
        <f t="shared" si="24"/>
        <v>1</v>
      </c>
      <c r="W88" s="1">
        <f t="shared" si="25"/>
        <v>0</v>
      </c>
    </row>
    <row r="89" spans="3:23" s="33" customFormat="1">
      <c r="C89" s="32"/>
      <c r="D89" s="41">
        <v>11</v>
      </c>
      <c r="E89" s="33" t="s">
        <v>285</v>
      </c>
      <c r="F89" s="32" t="s">
        <v>15</v>
      </c>
      <c r="G89" s="32"/>
      <c r="H89" s="32">
        <v>56</v>
      </c>
      <c r="I89" s="32">
        <v>29.95</v>
      </c>
      <c r="J89" s="34">
        <f t="shared" si="14"/>
        <v>13.333333333333332</v>
      </c>
      <c r="K89" s="35">
        <f t="shared" si="15"/>
        <v>1014.2228242465289</v>
      </c>
      <c r="L89" s="32">
        <f t="shared" si="16"/>
        <v>0</v>
      </c>
      <c r="M89" s="32">
        <f t="shared" si="17"/>
        <v>0</v>
      </c>
      <c r="N89" s="36"/>
      <c r="O89" s="36"/>
      <c r="P89" s="32">
        <f t="shared" si="18"/>
        <v>0</v>
      </c>
      <c r="Q89" s="32">
        <f t="shared" si="19"/>
        <v>0</v>
      </c>
      <c r="R89" s="32">
        <f t="shared" si="20"/>
        <v>0</v>
      </c>
      <c r="S89" s="32">
        <f t="shared" si="21"/>
        <v>0</v>
      </c>
      <c r="T89" s="32">
        <f t="shared" si="22"/>
        <v>0</v>
      </c>
      <c r="U89" s="32">
        <f t="shared" si="23"/>
        <v>0</v>
      </c>
      <c r="V89" s="32">
        <f t="shared" si="24"/>
        <v>0</v>
      </c>
      <c r="W89" s="32">
        <f t="shared" si="25"/>
        <v>0</v>
      </c>
    </row>
    <row r="90" spans="3:23">
      <c r="C90" s="1">
        <v>28</v>
      </c>
      <c r="D90" s="1">
        <v>9</v>
      </c>
      <c r="E90" t="s">
        <v>39</v>
      </c>
      <c r="F90" s="1" t="s">
        <v>15</v>
      </c>
      <c r="G90" s="1" t="s">
        <v>27</v>
      </c>
      <c r="H90" s="1">
        <v>60</v>
      </c>
      <c r="I90" s="1">
        <v>29.95</v>
      </c>
      <c r="J90" s="25">
        <f t="shared" si="14"/>
        <v>15.555555555555555</v>
      </c>
      <c r="K90" s="24">
        <f t="shared" si="15"/>
        <v>1014.2228242465289</v>
      </c>
      <c r="L90" s="1">
        <f t="shared" si="16"/>
        <v>0</v>
      </c>
      <c r="M90" s="1">
        <f t="shared" si="17"/>
        <v>0</v>
      </c>
      <c r="P90" s="1">
        <f t="shared" si="18"/>
        <v>0</v>
      </c>
      <c r="Q90" s="1">
        <f t="shared" si="19"/>
        <v>0</v>
      </c>
      <c r="R90" s="1">
        <f t="shared" si="20"/>
        <v>0</v>
      </c>
      <c r="S90" s="1">
        <f t="shared" si="21"/>
        <v>0</v>
      </c>
      <c r="T90" s="1">
        <f t="shared" si="22"/>
        <v>0</v>
      </c>
      <c r="U90" s="1">
        <f t="shared" si="23"/>
        <v>0</v>
      </c>
      <c r="V90" s="1">
        <f t="shared" si="24"/>
        <v>1</v>
      </c>
      <c r="W90" s="1">
        <f t="shared" si="25"/>
        <v>0</v>
      </c>
    </row>
    <row r="91" spans="3:23">
      <c r="D91" s="1">
        <v>2</v>
      </c>
      <c r="E91" t="s">
        <v>457</v>
      </c>
      <c r="F91" s="1" t="s">
        <v>15</v>
      </c>
      <c r="G91" s="1" t="s">
        <v>27</v>
      </c>
      <c r="H91" s="1">
        <v>64</v>
      </c>
      <c r="I91" s="1">
        <v>29.95</v>
      </c>
      <c r="J91" s="25">
        <f t="shared" si="14"/>
        <v>17.777777777777779</v>
      </c>
      <c r="K91" s="24">
        <f t="shared" si="15"/>
        <v>1014.2228242465289</v>
      </c>
      <c r="L91" s="1">
        <f t="shared" si="16"/>
        <v>0</v>
      </c>
      <c r="M91" s="1">
        <f t="shared" si="17"/>
        <v>0</v>
      </c>
      <c r="P91" s="1">
        <f t="shared" si="18"/>
        <v>0</v>
      </c>
      <c r="Q91" s="1">
        <f t="shared" si="19"/>
        <v>0</v>
      </c>
      <c r="R91" s="1">
        <f t="shared" si="20"/>
        <v>0</v>
      </c>
      <c r="S91" s="1">
        <f t="shared" si="21"/>
        <v>0</v>
      </c>
      <c r="T91" s="1">
        <f t="shared" si="22"/>
        <v>0</v>
      </c>
      <c r="U91" s="1">
        <f t="shared" si="23"/>
        <v>0</v>
      </c>
      <c r="V91" s="1">
        <f t="shared" si="24"/>
        <v>1</v>
      </c>
      <c r="W91" s="1">
        <f t="shared" si="25"/>
        <v>0</v>
      </c>
    </row>
    <row r="92" spans="3:23" s="33" customFormat="1">
      <c r="C92" s="32"/>
      <c r="D92" s="32">
        <v>11</v>
      </c>
      <c r="E92" s="33" t="s">
        <v>187</v>
      </c>
      <c r="F92" s="32" t="s">
        <v>15</v>
      </c>
      <c r="G92" s="32" t="s">
        <v>27</v>
      </c>
      <c r="H92" s="32">
        <v>51</v>
      </c>
      <c r="I92" s="32">
        <v>29.9</v>
      </c>
      <c r="J92" s="34">
        <f t="shared" si="14"/>
        <v>10.555555555555555</v>
      </c>
      <c r="K92" s="35">
        <f t="shared" si="15"/>
        <v>1012.5296308838468</v>
      </c>
      <c r="L92" s="32">
        <f t="shared" si="16"/>
        <v>0</v>
      </c>
      <c r="M92" s="32">
        <f t="shared" si="17"/>
        <v>0</v>
      </c>
      <c r="N92" s="36"/>
      <c r="O92" s="36"/>
      <c r="P92" s="32">
        <f t="shared" si="18"/>
        <v>0</v>
      </c>
      <c r="Q92" s="32">
        <f t="shared" si="19"/>
        <v>0</v>
      </c>
      <c r="R92" s="32">
        <f t="shared" si="20"/>
        <v>0</v>
      </c>
      <c r="S92" s="32">
        <f t="shared" si="21"/>
        <v>0</v>
      </c>
      <c r="T92" s="32">
        <f t="shared" si="22"/>
        <v>0</v>
      </c>
      <c r="U92" s="32">
        <f t="shared" si="23"/>
        <v>0</v>
      </c>
      <c r="V92" s="32">
        <f t="shared" si="24"/>
        <v>1</v>
      </c>
      <c r="W92" s="32">
        <f t="shared" si="25"/>
        <v>0</v>
      </c>
    </row>
    <row r="93" spans="3:23">
      <c r="C93" s="1">
        <v>29</v>
      </c>
      <c r="D93" s="1">
        <v>9</v>
      </c>
      <c r="E93" t="s">
        <v>326</v>
      </c>
      <c r="F93" s="1" t="s">
        <v>15</v>
      </c>
      <c r="G93" s="1" t="s">
        <v>27</v>
      </c>
      <c r="H93" s="1">
        <v>53</v>
      </c>
      <c r="I93" s="1">
        <v>29.8</v>
      </c>
      <c r="J93" s="25">
        <f t="shared" si="14"/>
        <v>11.666666666666666</v>
      </c>
      <c r="K93" s="24">
        <f t="shared" si="15"/>
        <v>1009.1432441584828</v>
      </c>
      <c r="L93" s="1">
        <f t="shared" si="16"/>
        <v>0</v>
      </c>
      <c r="M93" s="1">
        <f t="shared" si="17"/>
        <v>0</v>
      </c>
      <c r="P93" s="1">
        <f t="shared" si="18"/>
        <v>0</v>
      </c>
      <c r="Q93" s="1">
        <f t="shared" si="19"/>
        <v>0</v>
      </c>
      <c r="R93" s="1">
        <f t="shared" si="20"/>
        <v>0</v>
      </c>
      <c r="S93" s="1">
        <f t="shared" si="21"/>
        <v>0</v>
      </c>
      <c r="T93" s="1">
        <f t="shared" si="22"/>
        <v>0</v>
      </c>
      <c r="U93" s="1">
        <f t="shared" si="23"/>
        <v>0</v>
      </c>
      <c r="V93" s="1">
        <f t="shared" si="24"/>
        <v>1</v>
      </c>
      <c r="W93" s="1">
        <f t="shared" si="25"/>
        <v>0</v>
      </c>
    </row>
    <row r="94" spans="3:23">
      <c r="D94" s="1">
        <v>2</v>
      </c>
      <c r="E94" t="s">
        <v>287</v>
      </c>
      <c r="F94" s="1" t="s">
        <v>15</v>
      </c>
      <c r="G94" s="1" t="s">
        <v>27</v>
      </c>
      <c r="H94" s="1">
        <v>57</v>
      </c>
      <c r="I94" s="1">
        <v>29.75</v>
      </c>
      <c r="J94" s="25">
        <f t="shared" si="14"/>
        <v>13.888888888888889</v>
      </c>
      <c r="K94" s="24">
        <f t="shared" si="15"/>
        <v>1007.4500507958008</v>
      </c>
      <c r="L94" s="1">
        <f t="shared" si="16"/>
        <v>0</v>
      </c>
      <c r="M94" s="1">
        <f t="shared" si="17"/>
        <v>0</v>
      </c>
      <c r="P94" s="1">
        <f t="shared" si="18"/>
        <v>0</v>
      </c>
      <c r="Q94" s="1">
        <f t="shared" si="19"/>
        <v>0</v>
      </c>
      <c r="R94" s="1">
        <f t="shared" si="20"/>
        <v>0</v>
      </c>
      <c r="S94" s="1">
        <f t="shared" si="21"/>
        <v>0</v>
      </c>
      <c r="T94" s="1">
        <f t="shared" si="22"/>
        <v>0</v>
      </c>
      <c r="U94" s="1">
        <f t="shared" si="23"/>
        <v>0</v>
      </c>
      <c r="V94" s="1">
        <f t="shared" si="24"/>
        <v>1</v>
      </c>
      <c r="W94" s="1">
        <f t="shared" si="25"/>
        <v>0</v>
      </c>
    </row>
    <row r="95" spans="3:23" s="33" customFormat="1">
      <c r="C95" s="32"/>
      <c r="D95" s="32">
        <v>11</v>
      </c>
      <c r="E95" s="33" t="s">
        <v>32</v>
      </c>
      <c r="F95" s="32" t="s">
        <v>15</v>
      </c>
      <c r="G95" s="32"/>
      <c r="H95" s="32">
        <v>51</v>
      </c>
      <c r="I95" s="32">
        <v>29.75</v>
      </c>
      <c r="J95" s="34">
        <f t="shared" si="14"/>
        <v>10.555555555555555</v>
      </c>
      <c r="K95" s="35">
        <f t="shared" si="15"/>
        <v>1007.4500507958008</v>
      </c>
      <c r="L95" s="32">
        <f t="shared" si="16"/>
        <v>0</v>
      </c>
      <c r="M95" s="32">
        <f t="shared" si="17"/>
        <v>0</v>
      </c>
      <c r="N95" s="36"/>
      <c r="O95" s="36"/>
      <c r="P95" s="32">
        <f t="shared" si="18"/>
        <v>0</v>
      </c>
      <c r="Q95" s="32">
        <f t="shared" si="19"/>
        <v>0</v>
      </c>
      <c r="R95" s="32">
        <f t="shared" si="20"/>
        <v>0</v>
      </c>
      <c r="S95" s="32">
        <f t="shared" si="21"/>
        <v>0</v>
      </c>
      <c r="T95" s="32">
        <f t="shared" si="22"/>
        <v>0</v>
      </c>
      <c r="U95" s="32">
        <f t="shared" si="23"/>
        <v>0</v>
      </c>
      <c r="V95" s="32">
        <f t="shared" si="24"/>
        <v>0</v>
      </c>
      <c r="W95" s="32">
        <f t="shared" si="25"/>
        <v>0</v>
      </c>
    </row>
    <row r="96" spans="3:23">
      <c r="C96" s="1">
        <v>30</v>
      </c>
      <c r="D96" s="1">
        <v>9</v>
      </c>
      <c r="E96" t="s">
        <v>458</v>
      </c>
      <c r="F96" s="1" t="s">
        <v>15</v>
      </c>
      <c r="G96" s="1" t="s">
        <v>27</v>
      </c>
      <c r="H96" s="1">
        <v>51</v>
      </c>
      <c r="I96" s="1">
        <v>29.7</v>
      </c>
      <c r="J96" s="25">
        <f t="shared" si="14"/>
        <v>10.555555555555555</v>
      </c>
      <c r="K96" s="24">
        <f t="shared" si="15"/>
        <v>1005.7568574331189</v>
      </c>
      <c r="L96" s="1">
        <f t="shared" si="16"/>
        <v>0</v>
      </c>
      <c r="M96" s="1">
        <f t="shared" si="17"/>
        <v>0</v>
      </c>
      <c r="P96" s="1">
        <f t="shared" si="18"/>
        <v>0</v>
      </c>
      <c r="Q96" s="1">
        <f t="shared" si="19"/>
        <v>0</v>
      </c>
      <c r="R96" s="1">
        <f t="shared" si="20"/>
        <v>0</v>
      </c>
      <c r="S96" s="1">
        <f t="shared" si="21"/>
        <v>0</v>
      </c>
      <c r="T96" s="1">
        <f t="shared" si="22"/>
        <v>0</v>
      </c>
      <c r="U96" s="1">
        <f t="shared" si="23"/>
        <v>0</v>
      </c>
      <c r="V96" s="1">
        <f t="shared" si="24"/>
        <v>1</v>
      </c>
      <c r="W96" s="1">
        <f t="shared" si="25"/>
        <v>0</v>
      </c>
    </row>
    <row r="97" spans="3:24">
      <c r="D97" s="1">
        <v>2</v>
      </c>
      <c r="E97" s="4" t="s">
        <v>88</v>
      </c>
      <c r="F97" s="1" t="s">
        <v>15</v>
      </c>
      <c r="G97" s="1" t="s">
        <v>27</v>
      </c>
      <c r="H97" s="1">
        <v>54</v>
      </c>
      <c r="I97" s="1">
        <v>29.6</v>
      </c>
      <c r="J97" s="25">
        <f t="shared" si="14"/>
        <v>12.222222222222221</v>
      </c>
      <c r="K97" s="24">
        <f t="shared" si="15"/>
        <v>1002.3704707077549</v>
      </c>
      <c r="L97" s="5">
        <v>1</v>
      </c>
      <c r="M97" s="1">
        <f t="shared" si="17"/>
        <v>0</v>
      </c>
      <c r="P97" s="1">
        <f t="shared" si="18"/>
        <v>0</v>
      </c>
      <c r="Q97" s="1">
        <f t="shared" si="19"/>
        <v>0</v>
      </c>
      <c r="R97" s="1">
        <f t="shared" si="20"/>
        <v>0</v>
      </c>
      <c r="S97" s="1">
        <f t="shared" si="21"/>
        <v>0</v>
      </c>
      <c r="T97" s="1">
        <f t="shared" si="22"/>
        <v>0</v>
      </c>
      <c r="U97" s="1">
        <f t="shared" si="23"/>
        <v>0</v>
      </c>
      <c r="V97" s="1">
        <f t="shared" si="24"/>
        <v>1</v>
      </c>
      <c r="W97" s="1">
        <f t="shared" si="25"/>
        <v>0</v>
      </c>
    </row>
    <row r="98" spans="3:24" s="33" customFormat="1">
      <c r="C98" s="32"/>
      <c r="D98" s="32">
        <v>11</v>
      </c>
      <c r="E98" s="33" t="s">
        <v>272</v>
      </c>
      <c r="F98" s="32" t="s">
        <v>12</v>
      </c>
      <c r="G98" s="32"/>
      <c r="H98" s="32">
        <v>50</v>
      </c>
      <c r="I98" s="32">
        <v>29.5</v>
      </c>
      <c r="J98" s="34">
        <f t="shared" si="14"/>
        <v>10</v>
      </c>
      <c r="K98" s="35">
        <f t="shared" si="15"/>
        <v>998.98408398239076</v>
      </c>
      <c r="L98" s="32">
        <f t="shared" si="16"/>
        <v>1</v>
      </c>
      <c r="M98" s="32">
        <f t="shared" si="17"/>
        <v>0</v>
      </c>
      <c r="N98" s="36">
        <v>1</v>
      </c>
      <c r="O98" s="36"/>
      <c r="P98" s="32">
        <f t="shared" si="18"/>
        <v>0</v>
      </c>
      <c r="Q98" s="32">
        <f t="shared" si="19"/>
        <v>0</v>
      </c>
      <c r="R98" s="32">
        <f t="shared" si="20"/>
        <v>0</v>
      </c>
      <c r="S98" s="32">
        <f t="shared" si="21"/>
        <v>0</v>
      </c>
      <c r="T98" s="32">
        <f t="shared" si="22"/>
        <v>0</v>
      </c>
      <c r="U98" s="32">
        <f t="shared" si="23"/>
        <v>0</v>
      </c>
      <c r="V98" s="32">
        <f t="shared" si="24"/>
        <v>0</v>
      </c>
      <c r="W98" s="32">
        <f t="shared" si="25"/>
        <v>0</v>
      </c>
    </row>
    <row r="99" spans="3:24">
      <c r="C99" s="1">
        <v>31</v>
      </c>
      <c r="D99" s="1">
        <v>9</v>
      </c>
      <c r="E99" s="13" t="s">
        <v>459</v>
      </c>
      <c r="F99" s="14" t="s">
        <v>12</v>
      </c>
      <c r="G99" s="14" t="s">
        <v>86</v>
      </c>
      <c r="H99" s="14">
        <v>50</v>
      </c>
      <c r="I99" s="14">
        <v>29.3</v>
      </c>
      <c r="J99" s="25">
        <f t="shared" si="14"/>
        <v>10</v>
      </c>
      <c r="K99" s="24">
        <f t="shared" si="15"/>
        <v>992.21131053166266</v>
      </c>
      <c r="L99" s="1">
        <f t="shared" si="16"/>
        <v>1</v>
      </c>
      <c r="M99" s="1">
        <f t="shared" si="17"/>
        <v>0</v>
      </c>
      <c r="P99" s="1">
        <f t="shared" si="18"/>
        <v>0</v>
      </c>
      <c r="Q99" s="1">
        <f t="shared" si="19"/>
        <v>1</v>
      </c>
      <c r="R99" s="1">
        <f t="shared" si="20"/>
        <v>0</v>
      </c>
      <c r="S99" s="1">
        <f t="shared" si="21"/>
        <v>0</v>
      </c>
      <c r="T99" s="1">
        <f t="shared" si="22"/>
        <v>0</v>
      </c>
      <c r="U99" s="1">
        <f t="shared" si="23"/>
        <v>0</v>
      </c>
      <c r="V99" s="1">
        <f t="shared" si="24"/>
        <v>0</v>
      </c>
      <c r="W99" s="1">
        <f t="shared" si="25"/>
        <v>0</v>
      </c>
    </row>
    <row r="100" spans="3:24">
      <c r="D100" s="1">
        <v>2</v>
      </c>
      <c r="E100" s="13" t="s">
        <v>460</v>
      </c>
      <c r="F100" s="14" t="s">
        <v>12</v>
      </c>
      <c r="G100" s="14" t="s">
        <v>86</v>
      </c>
      <c r="H100" s="14">
        <v>53</v>
      </c>
      <c r="I100" s="14">
        <v>29.25</v>
      </c>
      <c r="J100" s="25">
        <f t="shared" si="14"/>
        <v>11.666666666666666</v>
      </c>
      <c r="K100" s="24">
        <f t="shared" si="15"/>
        <v>990.51811716898067</v>
      </c>
      <c r="L100" s="1">
        <f t="shared" si="16"/>
        <v>1</v>
      </c>
      <c r="M100" s="1">
        <f t="shared" si="17"/>
        <v>0</v>
      </c>
      <c r="P100" s="1">
        <f t="shared" si="18"/>
        <v>0</v>
      </c>
      <c r="Q100" s="1">
        <f t="shared" si="19"/>
        <v>1</v>
      </c>
      <c r="R100" s="1">
        <f t="shared" si="20"/>
        <v>0</v>
      </c>
      <c r="S100" s="1">
        <f t="shared" si="21"/>
        <v>0</v>
      </c>
      <c r="T100" s="1">
        <f t="shared" si="22"/>
        <v>0</v>
      </c>
      <c r="U100" s="1">
        <f t="shared" si="23"/>
        <v>0</v>
      </c>
      <c r="V100" s="1">
        <f t="shared" si="24"/>
        <v>0</v>
      </c>
      <c r="W100" s="1">
        <f t="shared" si="25"/>
        <v>0</v>
      </c>
    </row>
    <row r="101" spans="3:24" s="33" customFormat="1">
      <c r="C101" s="32"/>
      <c r="D101" s="32">
        <v>11</v>
      </c>
      <c r="E101" s="42" t="s">
        <v>461</v>
      </c>
      <c r="F101" s="43" t="s">
        <v>12</v>
      </c>
      <c r="G101" s="43" t="s">
        <v>86</v>
      </c>
      <c r="H101" s="43">
        <v>47</v>
      </c>
      <c r="I101" s="43">
        <v>29.4</v>
      </c>
      <c r="J101" s="34">
        <f t="shared" si="14"/>
        <v>8.3333333333333339</v>
      </c>
      <c r="K101" s="35">
        <f t="shared" si="15"/>
        <v>995.59769725702665</v>
      </c>
      <c r="L101" s="32">
        <f t="shared" si="16"/>
        <v>1</v>
      </c>
      <c r="M101" s="32">
        <f t="shared" si="17"/>
        <v>0</v>
      </c>
      <c r="N101" s="36">
        <v>1</v>
      </c>
      <c r="O101" s="36"/>
      <c r="P101" s="32">
        <f t="shared" si="18"/>
        <v>0</v>
      </c>
      <c r="Q101" s="32">
        <f t="shared" si="19"/>
        <v>1</v>
      </c>
      <c r="R101" s="32">
        <f t="shared" si="20"/>
        <v>0</v>
      </c>
      <c r="S101" s="32">
        <f t="shared" si="21"/>
        <v>0</v>
      </c>
      <c r="T101" s="32">
        <f t="shared" si="22"/>
        <v>0</v>
      </c>
      <c r="U101" s="32">
        <f t="shared" si="23"/>
        <v>0</v>
      </c>
      <c r="V101" s="32">
        <f t="shared" si="24"/>
        <v>0</v>
      </c>
      <c r="W101" s="32">
        <f t="shared" si="25"/>
        <v>0</v>
      </c>
    </row>
    <row r="103" spans="3:24">
      <c r="D103" s="1" t="s">
        <v>9</v>
      </c>
      <c r="H103" s="8">
        <f>(H9+H12+H15+H18+H21+H24+H27+H30+H33+H36+H39+H42+H45+H48+H51+H54+H57+H60+H63+H66+H69+H72+H75+H78+H81+H84+H87+H90+H93+H96+H99)/31</f>
        <v>55.903225806451616</v>
      </c>
      <c r="I103" s="8">
        <f>(I9+I12+I15+I18+I21+I24+I27+I30+I33+I36+I39+I42+I45+I48+I51+I54+I57+I60+I63+I66+I69+I72+I75+I78+I81+I84+I87+I90+I93+I96+I99)/31</f>
        <v>29.703225806451616</v>
      </c>
      <c r="J103" s="24">
        <f>(J9+J12+J15+J18+J21+J24+J27+J30+J33+J36+J39+J42+J45+J48+J51+J54+J57+J60+J63+J66+J69+J72+J75+J78+J81+J84+J87+J90+J93+J96+J99)/31</f>
        <v>13.279569892473116</v>
      </c>
      <c r="K103" s="24">
        <f>(K9+K12+K15+K18+K21+K24+K27+K30+K33+K36+K39+K42+K45+K48+K51+K54+K57+K60+K63+K66+K69+K72+K75+K78+K81+K84+K87+K90+K93+K96+K99)/31</f>
        <v>1005.8660957145823</v>
      </c>
      <c r="L103" s="1">
        <f>SUM(L9:L99)</f>
        <v>17</v>
      </c>
      <c r="M103" s="1">
        <f>SUM(M9:M99)</f>
        <v>0</v>
      </c>
      <c r="N103" s="5">
        <f>SUM(N9:N99)</f>
        <v>14</v>
      </c>
      <c r="O103" s="5">
        <f>SUM(O9:O99)</f>
        <v>0</v>
      </c>
      <c r="P103" s="1">
        <f>SUM(P9:P101)</f>
        <v>0</v>
      </c>
      <c r="Q103" s="1">
        <f t="shared" ref="Q103:W103" si="28">SUM(Q9:Q101)</f>
        <v>4</v>
      </c>
      <c r="R103" s="1">
        <f t="shared" si="28"/>
        <v>6</v>
      </c>
      <c r="S103" s="1">
        <f t="shared" si="28"/>
        <v>3</v>
      </c>
      <c r="T103" s="1">
        <f t="shared" si="28"/>
        <v>1</v>
      </c>
      <c r="U103" s="1">
        <f t="shared" si="28"/>
        <v>4</v>
      </c>
      <c r="V103" s="1">
        <f t="shared" si="28"/>
        <v>30</v>
      </c>
      <c r="W103" s="1">
        <f t="shared" si="28"/>
        <v>17</v>
      </c>
      <c r="X103" s="1">
        <f>SUM(P103:W103)</f>
        <v>65</v>
      </c>
    </row>
    <row r="104" spans="3:24">
      <c r="D104" s="1" t="s">
        <v>11</v>
      </c>
      <c r="H104" s="8">
        <f>(H10+H13+H16+H19+H22+H28+H31+H34+H37+H40+H43+H46+H49+H52+H55+H58+H61+H64+H67+H70+H73+H76+H79+H82+H85+H88+H91+H94+H97+H100)/30</f>
        <v>60.366666666666667</v>
      </c>
      <c r="I104" s="8">
        <f>(I10+I13+I16+I19+I22+I28+I31+I34+I37+I40+I43+I46+I49+I52+I55+I58+I61+I64+I67+I70+I73+I76+I79+I82+I85+I88+I91+I94+I97+I100)/30</f>
        <v>29.690000000000005</v>
      </c>
      <c r="J104" s="24">
        <f>(J10+J13+J16+J19+J22+J28+J31+J34+J37+J40+J43+J46+J49+J52+J55+J58+J61+J64+J67+J70+J73+J76+J79+J82+J85+J88+J91+J94+J97+J100)/30</f>
        <v>15.759259259259256</v>
      </c>
      <c r="K104" s="24">
        <f>(K10+K13+K16+K19+K22+K28+K31+K34+K37+K40+K43+K46+K49+K52+K55+K58+K61+K64+K67+K70+K73+K76+K79+K82+K85+K88+K91+K94+K97+K100)/30</f>
        <v>1005.4182187605822</v>
      </c>
    </row>
    <row r="105" spans="3:24">
      <c r="D105" s="1" t="s">
        <v>10</v>
      </c>
      <c r="H105" s="8">
        <f>(H11+H14+H17+H20+H23+H26+H29+H32+H35+H38+H41+H44+H47+H50+H53+H56+H59+H62+H65+H68+H71+H74+H77+H80+H83+H86+H89+H92+H95+H98+H101)/31</f>
        <v>53.677419354838712</v>
      </c>
      <c r="I105" s="8">
        <f>(I11+I14+I17+I20+I23+I26+I29+I32+I35+I38+I41+I44+I47+I50+I53+I56+I59+I62+I65+I68+I71+I74+I77+I80+I83+I86+I89+I92+I95+I98+I101)/31</f>
        <v>29.701612903225808</v>
      </c>
      <c r="J105" s="24">
        <f>(J11+J14+J17+J20+J23+J26+J29+J32+J35+J38+J41+J44+J47+J50+J53+J56+J59+J62+J65+J68+J71+J74+J77+J80+J83+J86+J89+J92+J95+J98+J101)/31</f>
        <v>12.043010752688172</v>
      </c>
      <c r="K105" s="24">
        <f>(K11+K14+K17+K20+K23+K26+K29+K32+K35+K38+K41+K44+K47+K50+K53+K56+K59+K62+K65+K68+K71+K74+K77+K80+K83+K86+K89+K92+K95+K98+K101)/31</f>
        <v>1005.8114765738505</v>
      </c>
      <c r="M105" s="1" t="s">
        <v>620</v>
      </c>
      <c r="P105" s="21">
        <f>(P103/X103)*100</f>
        <v>0</v>
      </c>
      <c r="Q105" s="21">
        <f>(Q103/X103)*100</f>
        <v>6.1538461538461542</v>
      </c>
      <c r="R105" s="21">
        <f>(R103/X103)*100</f>
        <v>9.2307692307692317</v>
      </c>
      <c r="S105" s="21">
        <f>(S103/X103)*100</f>
        <v>4.6153846153846159</v>
      </c>
      <c r="T105" s="21">
        <f>(T103/X103)*100</f>
        <v>1.5384615384615385</v>
      </c>
      <c r="U105" s="21">
        <f>(U103/X103)*100</f>
        <v>6.1538461538461542</v>
      </c>
      <c r="V105" s="21">
        <f>(V103/X103)*100</f>
        <v>46.153846153846153</v>
      </c>
      <c r="W105" s="21">
        <f>(W103/X103)*100</f>
        <v>26.153846153846157</v>
      </c>
    </row>
    <row r="107" spans="3:24">
      <c r="I107" s="1" t="s">
        <v>624</v>
      </c>
      <c r="J107" s="25">
        <f>MAX(J9:J101)</f>
        <v>20.555555555555554</v>
      </c>
    </row>
    <row r="108" spans="3:24">
      <c r="I108" s="1" t="s">
        <v>625</v>
      </c>
      <c r="J108" s="25">
        <f>MIN(J9:J101)</f>
        <v>8.3333333333333339</v>
      </c>
      <c r="P108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08"/>
  <sheetViews>
    <sheetView topLeftCell="B22" zoomScale="125" zoomScaleNormal="125" zoomScalePageLayoutView="125" workbookViewId="0">
      <selection activeCell="G38" sqref="G38"/>
    </sheetView>
  </sheetViews>
  <sheetFormatPr baseColWidth="10" defaultRowHeight="15" x14ac:dyDescent="0"/>
  <cols>
    <col min="3" max="4" width="10.83203125" style="1"/>
    <col min="5" max="5" width="43.33203125" customWidth="1"/>
    <col min="6" max="9" width="10.83203125" style="1"/>
    <col min="10" max="10" width="12.5" style="5" bestFit="1" customWidth="1"/>
    <col min="11" max="11" width="13.83203125" style="5" bestFit="1" customWidth="1"/>
    <col min="12" max="13" width="10.83203125" style="1"/>
    <col min="14" max="15" width="10.83203125" style="5"/>
  </cols>
  <sheetData>
    <row r="3" spans="3:23">
      <c r="C3" s="2" t="s">
        <v>0</v>
      </c>
    </row>
    <row r="4" spans="3:23">
      <c r="C4" s="2"/>
    </row>
    <row r="5" spans="3:23">
      <c r="C5" s="3" t="s">
        <v>1</v>
      </c>
      <c r="D5" s="1" t="s">
        <v>462</v>
      </c>
    </row>
    <row r="6" spans="3:23">
      <c r="J6" s="5" t="s">
        <v>621</v>
      </c>
      <c r="K6" s="5" t="s">
        <v>621</v>
      </c>
      <c r="N6" s="5" t="s">
        <v>623</v>
      </c>
      <c r="O6" s="5" t="s">
        <v>623</v>
      </c>
    </row>
    <row r="7" spans="3:23" s="1" customFormat="1">
      <c r="C7" s="1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5" t="s">
        <v>6</v>
      </c>
      <c r="K7" s="5" t="s">
        <v>7</v>
      </c>
      <c r="L7" s="1" t="s">
        <v>12</v>
      </c>
      <c r="M7" s="1" t="s">
        <v>13</v>
      </c>
      <c r="N7" s="5" t="s">
        <v>12</v>
      </c>
      <c r="O7" s="5" t="s">
        <v>13</v>
      </c>
      <c r="P7" s="1" t="s">
        <v>118</v>
      </c>
      <c r="Q7" s="1" t="s">
        <v>86</v>
      </c>
      <c r="R7" s="1" t="s">
        <v>72</v>
      </c>
      <c r="S7" s="1" t="s">
        <v>56</v>
      </c>
      <c r="T7" s="1" t="s">
        <v>163</v>
      </c>
      <c r="U7" s="1" t="s">
        <v>16</v>
      </c>
      <c r="V7" s="1" t="s">
        <v>27</v>
      </c>
      <c r="W7" s="1" t="s">
        <v>24</v>
      </c>
    </row>
    <row r="9" spans="3:23">
      <c r="C9" s="1">
        <v>1</v>
      </c>
      <c r="D9" s="1">
        <v>9</v>
      </c>
      <c r="E9" t="s">
        <v>463</v>
      </c>
      <c r="F9" s="1" t="s">
        <v>15</v>
      </c>
      <c r="G9" s="1" t="s">
        <v>72</v>
      </c>
      <c r="H9" s="1">
        <v>49</v>
      </c>
      <c r="I9" s="1">
        <v>29.4</v>
      </c>
      <c r="J9" s="25">
        <f>(H9-32)/1.8</f>
        <v>9.4444444444444446</v>
      </c>
      <c r="K9" s="24">
        <f>I9/0.02953</f>
        <v>995.59769725702665</v>
      </c>
      <c r="L9" s="1">
        <f>IF(F9 ="rain", 1,0)</f>
        <v>0</v>
      </c>
      <c r="M9" s="1">
        <f>IF(F9 ="snow", 1,0)</f>
        <v>0</v>
      </c>
      <c r="P9" s="1">
        <f>IF($G9 ="N", 1,0)</f>
        <v>0</v>
      </c>
      <c r="Q9" s="1">
        <f>IF($G9 ="NE", 1,0)</f>
        <v>0</v>
      </c>
      <c r="R9" s="1">
        <f>IF($G9 ="E", 1,0)</f>
        <v>1</v>
      </c>
      <c r="S9" s="1">
        <f>IF($G9 ="SE", 1,0)</f>
        <v>0</v>
      </c>
      <c r="T9" s="1">
        <f>IF($G9 ="S", 1,0)</f>
        <v>0</v>
      </c>
      <c r="U9" s="1">
        <f>IF($G9 ="SW", 1,0)</f>
        <v>0</v>
      </c>
      <c r="V9" s="1">
        <f>IF($G9 ="W", 1,0)</f>
        <v>0</v>
      </c>
      <c r="W9" s="1">
        <f>IF($G9 ="NW", 1,0)</f>
        <v>0</v>
      </c>
    </row>
    <row r="10" spans="3:23">
      <c r="D10" s="1">
        <v>2</v>
      </c>
      <c r="E10" s="4" t="s">
        <v>464</v>
      </c>
      <c r="F10" s="1" t="s">
        <v>15</v>
      </c>
      <c r="G10" s="1" t="s">
        <v>72</v>
      </c>
      <c r="H10" s="1">
        <v>50</v>
      </c>
      <c r="I10" s="1">
        <v>29.4</v>
      </c>
      <c r="J10" s="25">
        <f t="shared" ref="J10:J73" si="0">(H10-32)/1.8</f>
        <v>10</v>
      </c>
      <c r="K10" s="24">
        <f t="shared" ref="K10:K73" si="1">I10/0.02953</f>
        <v>995.59769725702665</v>
      </c>
      <c r="L10" s="5">
        <v>1</v>
      </c>
      <c r="M10" s="1">
        <f t="shared" ref="M10:M73" si="2">IF(F10 ="snow", 1,0)</f>
        <v>0</v>
      </c>
      <c r="P10" s="1">
        <f t="shared" ref="P10:P73" si="3">IF($G10 ="N", 1,0)</f>
        <v>0</v>
      </c>
      <c r="Q10" s="1">
        <f t="shared" ref="Q10:Q73" si="4">IF($G10 ="NE", 1,0)</f>
        <v>0</v>
      </c>
      <c r="R10" s="1">
        <f t="shared" ref="R10:R73" si="5">IF($G10 ="E", 1,0)</f>
        <v>1</v>
      </c>
      <c r="S10" s="1">
        <f t="shared" ref="S10:S73" si="6">IF($G10 ="SE", 1,0)</f>
        <v>0</v>
      </c>
      <c r="T10" s="1">
        <f t="shared" ref="T10:T73" si="7">IF($G10 ="S", 1,0)</f>
        <v>0</v>
      </c>
      <c r="U10" s="1">
        <f t="shared" ref="U10:U73" si="8">IF($G10 ="SW", 1,0)</f>
        <v>0</v>
      </c>
      <c r="V10" s="1">
        <f t="shared" ref="V10:V73" si="9">IF($G10 ="W", 1,0)</f>
        <v>0</v>
      </c>
      <c r="W10" s="1">
        <f t="shared" ref="W10:W73" si="10">IF($G10 ="NW", 1,0)</f>
        <v>0</v>
      </c>
    </row>
    <row r="11" spans="3:23" s="33" customFormat="1">
      <c r="C11" s="32"/>
      <c r="D11" s="38">
        <v>10</v>
      </c>
      <c r="E11" s="33" t="s">
        <v>465</v>
      </c>
      <c r="F11" s="32" t="s">
        <v>15</v>
      </c>
      <c r="G11" s="32"/>
      <c r="H11" s="32">
        <v>46</v>
      </c>
      <c r="I11" s="32">
        <v>29.4</v>
      </c>
      <c r="J11" s="34">
        <f t="shared" si="0"/>
        <v>7.7777777777777777</v>
      </c>
      <c r="K11" s="35">
        <f t="shared" si="1"/>
        <v>995.59769725702665</v>
      </c>
      <c r="L11" s="32">
        <f t="shared" ref="L11:L73" si="11">IF(F11 ="rain", 1,0)</f>
        <v>0</v>
      </c>
      <c r="M11" s="32">
        <f t="shared" si="2"/>
        <v>0</v>
      </c>
      <c r="N11" s="36">
        <v>1</v>
      </c>
      <c r="O11" s="36"/>
      <c r="P11" s="32">
        <f t="shared" si="3"/>
        <v>0</v>
      </c>
      <c r="Q11" s="32">
        <f t="shared" si="4"/>
        <v>0</v>
      </c>
      <c r="R11" s="32">
        <f t="shared" si="5"/>
        <v>0</v>
      </c>
      <c r="S11" s="32">
        <f t="shared" si="6"/>
        <v>0</v>
      </c>
      <c r="T11" s="32">
        <f t="shared" si="7"/>
        <v>0</v>
      </c>
      <c r="U11" s="32">
        <f t="shared" si="8"/>
        <v>0</v>
      </c>
      <c r="V11" s="32">
        <f t="shared" si="9"/>
        <v>0</v>
      </c>
      <c r="W11" s="32">
        <f t="shared" si="10"/>
        <v>0</v>
      </c>
    </row>
    <row r="12" spans="3:23">
      <c r="C12" s="1">
        <v>2</v>
      </c>
      <c r="D12" s="1">
        <v>9</v>
      </c>
      <c r="E12" t="s">
        <v>149</v>
      </c>
      <c r="F12" s="1" t="s">
        <v>15</v>
      </c>
      <c r="H12" s="1">
        <v>47</v>
      </c>
      <c r="I12" s="1">
        <v>29.45</v>
      </c>
      <c r="J12" s="25">
        <f t="shared" si="0"/>
        <v>8.3333333333333339</v>
      </c>
      <c r="K12" s="24">
        <f t="shared" si="1"/>
        <v>997.29089061970876</v>
      </c>
      <c r="L12" s="1">
        <f t="shared" si="11"/>
        <v>0</v>
      </c>
      <c r="M12" s="1">
        <f t="shared" si="2"/>
        <v>0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0</v>
      </c>
      <c r="W12" s="1">
        <f t="shared" si="10"/>
        <v>0</v>
      </c>
    </row>
    <row r="13" spans="3:23">
      <c r="D13" s="1">
        <v>2</v>
      </c>
      <c r="E13" t="s">
        <v>466</v>
      </c>
      <c r="F13" s="1" t="s">
        <v>15</v>
      </c>
      <c r="G13" s="1" t="s">
        <v>24</v>
      </c>
      <c r="H13" s="1">
        <v>50</v>
      </c>
      <c r="I13" s="1">
        <v>29.45</v>
      </c>
      <c r="J13" s="25">
        <f t="shared" si="0"/>
        <v>10</v>
      </c>
      <c r="K13" s="24">
        <f t="shared" si="1"/>
        <v>997.29089061970876</v>
      </c>
      <c r="L13" s="1">
        <f t="shared" si="11"/>
        <v>0</v>
      </c>
      <c r="M13" s="1">
        <f t="shared" si="2"/>
        <v>0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0</v>
      </c>
      <c r="W13" s="1">
        <f t="shared" si="10"/>
        <v>1</v>
      </c>
    </row>
    <row r="14" spans="3:23" s="33" customFormat="1">
      <c r="C14" s="32"/>
      <c r="D14" s="38">
        <v>10</v>
      </c>
      <c r="E14" s="33" t="s">
        <v>467</v>
      </c>
      <c r="F14" s="32" t="s">
        <v>15</v>
      </c>
      <c r="G14" s="32"/>
      <c r="H14" s="32">
        <v>44</v>
      </c>
      <c r="I14" s="32">
        <v>29.5</v>
      </c>
      <c r="J14" s="34">
        <f t="shared" si="0"/>
        <v>6.6666666666666661</v>
      </c>
      <c r="K14" s="35">
        <f t="shared" si="1"/>
        <v>998.98408398239076</v>
      </c>
      <c r="L14" s="32">
        <f t="shared" si="11"/>
        <v>0</v>
      </c>
      <c r="M14" s="32">
        <f t="shared" si="2"/>
        <v>0</v>
      </c>
      <c r="N14" s="36"/>
      <c r="O14" s="36"/>
      <c r="P14" s="32">
        <f t="shared" si="3"/>
        <v>0</v>
      </c>
      <c r="Q14" s="32">
        <f t="shared" si="4"/>
        <v>0</v>
      </c>
      <c r="R14" s="32">
        <f t="shared" si="5"/>
        <v>0</v>
      </c>
      <c r="S14" s="32">
        <f t="shared" si="6"/>
        <v>0</v>
      </c>
      <c r="T14" s="32">
        <f t="shared" si="7"/>
        <v>0</v>
      </c>
      <c r="U14" s="32">
        <f t="shared" si="8"/>
        <v>0</v>
      </c>
      <c r="V14" s="32">
        <f t="shared" si="9"/>
        <v>0</v>
      </c>
      <c r="W14" s="32">
        <f t="shared" si="10"/>
        <v>0</v>
      </c>
    </row>
    <row r="15" spans="3:23">
      <c r="C15" s="1">
        <v>3</v>
      </c>
      <c r="D15" s="1">
        <v>9</v>
      </c>
      <c r="E15" t="s">
        <v>71</v>
      </c>
      <c r="F15" s="1" t="s">
        <v>15</v>
      </c>
      <c r="G15" s="1" t="s">
        <v>16</v>
      </c>
      <c r="H15" s="1">
        <v>46</v>
      </c>
      <c r="I15" s="1">
        <v>29.55</v>
      </c>
      <c r="J15" s="25">
        <f t="shared" si="0"/>
        <v>7.7777777777777777</v>
      </c>
      <c r="K15" s="24">
        <f t="shared" si="1"/>
        <v>1000.6772773450728</v>
      </c>
      <c r="L15" s="1">
        <f t="shared" si="11"/>
        <v>0</v>
      </c>
      <c r="M15" s="1">
        <f t="shared" si="2"/>
        <v>0</v>
      </c>
      <c r="P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1</v>
      </c>
      <c r="V15" s="1">
        <f t="shared" si="9"/>
        <v>0</v>
      </c>
      <c r="W15" s="1">
        <f t="shared" si="10"/>
        <v>0</v>
      </c>
    </row>
    <row r="16" spans="3:23">
      <c r="D16" s="1">
        <v>2</v>
      </c>
      <c r="E16" t="s">
        <v>407</v>
      </c>
      <c r="F16" s="1" t="s">
        <v>15</v>
      </c>
      <c r="G16" s="1" t="s">
        <v>16</v>
      </c>
      <c r="H16" s="1">
        <v>54</v>
      </c>
      <c r="I16" s="1">
        <v>29.45</v>
      </c>
      <c r="J16" s="25">
        <f t="shared" si="0"/>
        <v>12.222222222222221</v>
      </c>
      <c r="K16" s="24">
        <f t="shared" si="1"/>
        <v>997.29089061970876</v>
      </c>
      <c r="L16" s="1">
        <f t="shared" si="11"/>
        <v>0</v>
      </c>
      <c r="M16" s="1">
        <f t="shared" si="2"/>
        <v>0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1</v>
      </c>
      <c r="V16" s="1">
        <f t="shared" si="9"/>
        <v>0</v>
      </c>
      <c r="W16" s="1">
        <f t="shared" si="10"/>
        <v>0</v>
      </c>
    </row>
    <row r="17" spans="3:23" s="33" customFormat="1">
      <c r="C17" s="32"/>
      <c r="D17" s="32">
        <v>11</v>
      </c>
      <c r="E17" s="44" t="s">
        <v>468</v>
      </c>
      <c r="F17" s="45" t="s">
        <v>15</v>
      </c>
      <c r="G17" s="45"/>
      <c r="H17" s="45">
        <v>41</v>
      </c>
      <c r="I17" s="45">
        <v>29.3</v>
      </c>
      <c r="J17" s="34">
        <f t="shared" si="0"/>
        <v>5</v>
      </c>
      <c r="K17" s="35">
        <f t="shared" si="1"/>
        <v>992.21131053166266</v>
      </c>
      <c r="L17" s="32">
        <f t="shared" si="11"/>
        <v>0</v>
      </c>
      <c r="M17" s="32">
        <f t="shared" si="2"/>
        <v>0</v>
      </c>
      <c r="N17" s="36"/>
      <c r="O17" s="36"/>
      <c r="P17" s="32">
        <f t="shared" si="3"/>
        <v>0</v>
      </c>
      <c r="Q17" s="32">
        <f t="shared" si="4"/>
        <v>0</v>
      </c>
      <c r="R17" s="32">
        <f t="shared" si="5"/>
        <v>0</v>
      </c>
      <c r="S17" s="32">
        <f t="shared" si="6"/>
        <v>0</v>
      </c>
      <c r="T17" s="32">
        <f t="shared" si="7"/>
        <v>0</v>
      </c>
      <c r="U17" s="32">
        <f t="shared" si="8"/>
        <v>0</v>
      </c>
      <c r="V17" s="32">
        <f t="shared" si="9"/>
        <v>0</v>
      </c>
      <c r="W17" s="32">
        <f t="shared" si="10"/>
        <v>0</v>
      </c>
    </row>
    <row r="18" spans="3:23">
      <c r="C18" s="1">
        <v>4</v>
      </c>
      <c r="D18" s="1">
        <v>9</v>
      </c>
      <c r="E18" t="s">
        <v>469</v>
      </c>
      <c r="F18" s="1" t="s">
        <v>12</v>
      </c>
      <c r="G18" s="1" t="s">
        <v>72</v>
      </c>
      <c r="H18" s="1">
        <v>49</v>
      </c>
      <c r="I18" s="9">
        <v>29.15</v>
      </c>
      <c r="J18" s="25">
        <f t="shared" si="0"/>
        <v>9.4444444444444446</v>
      </c>
      <c r="K18" s="24">
        <f t="shared" si="1"/>
        <v>987.13173044361656</v>
      </c>
      <c r="L18" s="1">
        <f t="shared" si="11"/>
        <v>1</v>
      </c>
      <c r="M18" s="1">
        <f t="shared" si="2"/>
        <v>0</v>
      </c>
      <c r="P18" s="1">
        <f t="shared" si="3"/>
        <v>0</v>
      </c>
      <c r="Q18" s="1">
        <f t="shared" si="4"/>
        <v>0</v>
      </c>
      <c r="R18" s="1">
        <f t="shared" si="5"/>
        <v>1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0</v>
      </c>
      <c r="W18" s="1">
        <f t="shared" si="10"/>
        <v>0</v>
      </c>
    </row>
    <row r="19" spans="3:23">
      <c r="D19" s="1">
        <v>2</v>
      </c>
      <c r="E19" t="s">
        <v>269</v>
      </c>
      <c r="F19" s="1" t="s">
        <v>15</v>
      </c>
      <c r="G19" s="1" t="s">
        <v>72</v>
      </c>
      <c r="H19" s="1">
        <v>51</v>
      </c>
      <c r="I19" s="9">
        <v>29.15</v>
      </c>
      <c r="J19" s="25">
        <f t="shared" si="0"/>
        <v>10.555555555555555</v>
      </c>
      <c r="K19" s="24">
        <f t="shared" si="1"/>
        <v>987.13173044361656</v>
      </c>
      <c r="L19" s="1">
        <f t="shared" si="11"/>
        <v>0</v>
      </c>
      <c r="M19" s="1">
        <f t="shared" si="2"/>
        <v>0</v>
      </c>
      <c r="P19" s="1">
        <f t="shared" si="3"/>
        <v>0</v>
      </c>
      <c r="Q19" s="1">
        <f t="shared" si="4"/>
        <v>0</v>
      </c>
      <c r="R19" s="1">
        <f t="shared" si="5"/>
        <v>1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0</v>
      </c>
      <c r="W19" s="1">
        <f t="shared" si="10"/>
        <v>0</v>
      </c>
    </row>
    <row r="20" spans="3:23" s="33" customFormat="1">
      <c r="C20" s="32"/>
      <c r="D20" s="32">
        <v>11</v>
      </c>
      <c r="E20" s="33" t="s">
        <v>124</v>
      </c>
      <c r="F20" s="32" t="s">
        <v>15</v>
      </c>
      <c r="G20" s="32"/>
      <c r="H20" s="32">
        <v>48</v>
      </c>
      <c r="I20" s="32">
        <v>29.3</v>
      </c>
      <c r="J20" s="34">
        <f t="shared" si="0"/>
        <v>8.8888888888888893</v>
      </c>
      <c r="K20" s="35">
        <f t="shared" si="1"/>
        <v>992.21131053166266</v>
      </c>
      <c r="L20" s="32">
        <f t="shared" si="11"/>
        <v>0</v>
      </c>
      <c r="M20" s="32">
        <f t="shared" si="2"/>
        <v>0</v>
      </c>
      <c r="N20" s="36">
        <v>1</v>
      </c>
      <c r="O20" s="36"/>
      <c r="P20" s="32">
        <f t="shared" si="3"/>
        <v>0</v>
      </c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2">
        <f t="shared" si="8"/>
        <v>0</v>
      </c>
      <c r="V20" s="32">
        <f t="shared" si="9"/>
        <v>0</v>
      </c>
      <c r="W20" s="32">
        <f t="shared" si="10"/>
        <v>0</v>
      </c>
    </row>
    <row r="21" spans="3:23">
      <c r="C21" s="1">
        <v>5</v>
      </c>
      <c r="D21" s="1">
        <v>9</v>
      </c>
      <c r="E21" t="s">
        <v>435</v>
      </c>
      <c r="F21" s="1" t="s">
        <v>15</v>
      </c>
      <c r="G21" s="1" t="s">
        <v>72</v>
      </c>
      <c r="H21" s="1">
        <v>54</v>
      </c>
      <c r="I21" s="1">
        <v>29.45</v>
      </c>
      <c r="J21" s="25">
        <f t="shared" si="0"/>
        <v>12.222222222222221</v>
      </c>
      <c r="K21" s="24">
        <f t="shared" si="1"/>
        <v>997.29089061970876</v>
      </c>
      <c r="L21" s="1">
        <f t="shared" si="11"/>
        <v>0</v>
      </c>
      <c r="M21" s="1">
        <f t="shared" si="2"/>
        <v>0</v>
      </c>
      <c r="P21" s="1">
        <f t="shared" si="3"/>
        <v>0</v>
      </c>
      <c r="Q21" s="1">
        <f t="shared" si="4"/>
        <v>0</v>
      </c>
      <c r="R21" s="1">
        <f t="shared" si="5"/>
        <v>1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0</v>
      </c>
      <c r="W21" s="1">
        <f t="shared" si="10"/>
        <v>0</v>
      </c>
    </row>
    <row r="22" spans="3:23">
      <c r="D22" s="1">
        <v>2</v>
      </c>
      <c r="E22" t="s">
        <v>346</v>
      </c>
      <c r="F22" s="1" t="s">
        <v>15</v>
      </c>
      <c r="G22" s="1" t="s">
        <v>72</v>
      </c>
      <c r="H22" s="1">
        <v>59</v>
      </c>
      <c r="I22" s="1">
        <v>29.55</v>
      </c>
      <c r="J22" s="25">
        <f t="shared" si="0"/>
        <v>15</v>
      </c>
      <c r="K22" s="24">
        <f t="shared" si="1"/>
        <v>1000.6772773450728</v>
      </c>
      <c r="L22" s="1">
        <f t="shared" si="11"/>
        <v>0</v>
      </c>
      <c r="M22" s="1">
        <f t="shared" si="2"/>
        <v>0</v>
      </c>
      <c r="P22" s="1">
        <f t="shared" si="3"/>
        <v>0</v>
      </c>
      <c r="Q22" s="1">
        <f t="shared" si="4"/>
        <v>0</v>
      </c>
      <c r="R22" s="1">
        <f t="shared" si="5"/>
        <v>1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</row>
    <row r="23" spans="3:23" s="33" customFormat="1">
      <c r="C23" s="32"/>
      <c r="D23" s="32">
        <v>11</v>
      </c>
      <c r="E23" s="33" t="s">
        <v>267</v>
      </c>
      <c r="F23" s="32" t="s">
        <v>15</v>
      </c>
      <c r="G23" s="32"/>
      <c r="H23" s="32">
        <v>51</v>
      </c>
      <c r="I23" s="32">
        <v>29.7</v>
      </c>
      <c r="J23" s="34">
        <f t="shared" si="0"/>
        <v>10.555555555555555</v>
      </c>
      <c r="K23" s="35">
        <f t="shared" si="1"/>
        <v>1005.7568574331189</v>
      </c>
      <c r="L23" s="32">
        <f t="shared" si="11"/>
        <v>0</v>
      </c>
      <c r="M23" s="32">
        <f t="shared" si="2"/>
        <v>0</v>
      </c>
      <c r="N23" s="36"/>
      <c r="O23" s="36"/>
      <c r="P23" s="32">
        <f t="shared" si="3"/>
        <v>0</v>
      </c>
      <c r="Q23" s="32">
        <f t="shared" si="4"/>
        <v>0</v>
      </c>
      <c r="R23" s="32">
        <f t="shared" si="5"/>
        <v>0</v>
      </c>
      <c r="S23" s="32">
        <f t="shared" si="6"/>
        <v>0</v>
      </c>
      <c r="T23" s="32">
        <f t="shared" si="7"/>
        <v>0</v>
      </c>
      <c r="U23" s="32">
        <f t="shared" si="8"/>
        <v>0</v>
      </c>
      <c r="V23" s="32">
        <f t="shared" si="9"/>
        <v>0</v>
      </c>
      <c r="W23" s="32">
        <f t="shared" si="10"/>
        <v>0</v>
      </c>
    </row>
    <row r="24" spans="3:23">
      <c r="C24" s="1">
        <v>6</v>
      </c>
      <c r="D24" s="1">
        <v>9</v>
      </c>
      <c r="E24" t="s">
        <v>71</v>
      </c>
      <c r="F24" s="1" t="s">
        <v>15</v>
      </c>
      <c r="G24" s="1" t="s">
        <v>72</v>
      </c>
      <c r="H24" s="1">
        <v>55</v>
      </c>
      <c r="I24" s="1">
        <v>29.7</v>
      </c>
      <c r="J24" s="25">
        <f t="shared" si="0"/>
        <v>12.777777777777777</v>
      </c>
      <c r="K24" s="24">
        <f t="shared" si="1"/>
        <v>1005.7568574331189</v>
      </c>
      <c r="L24" s="1">
        <f t="shared" si="11"/>
        <v>0</v>
      </c>
      <c r="M24" s="1">
        <f t="shared" si="2"/>
        <v>0</v>
      </c>
      <c r="P24" s="1">
        <f t="shared" si="3"/>
        <v>0</v>
      </c>
      <c r="Q24" s="1">
        <f t="shared" si="4"/>
        <v>0</v>
      </c>
      <c r="R24" s="1">
        <f t="shared" si="5"/>
        <v>1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0</v>
      </c>
      <c r="W24" s="1">
        <f t="shared" si="10"/>
        <v>0</v>
      </c>
    </row>
    <row r="25" spans="3:23">
      <c r="D25" s="1">
        <v>2</v>
      </c>
      <c r="E25" t="s">
        <v>79</v>
      </c>
      <c r="F25" s="1" t="s">
        <v>15</v>
      </c>
      <c r="G25" s="1" t="s">
        <v>72</v>
      </c>
      <c r="H25" s="1">
        <v>57</v>
      </c>
      <c r="I25" s="1">
        <v>29.65</v>
      </c>
      <c r="J25" s="25">
        <f t="shared" si="0"/>
        <v>13.888888888888889</v>
      </c>
      <c r="K25" s="24">
        <f t="shared" si="1"/>
        <v>1004.0636640704367</v>
      </c>
      <c r="L25" s="1">
        <f t="shared" si="11"/>
        <v>0</v>
      </c>
      <c r="M25" s="1">
        <f t="shared" si="2"/>
        <v>0</v>
      </c>
      <c r="P25" s="1">
        <f t="shared" si="3"/>
        <v>0</v>
      </c>
      <c r="Q25" s="1">
        <f t="shared" si="4"/>
        <v>0</v>
      </c>
      <c r="R25" s="1">
        <f t="shared" si="5"/>
        <v>1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0</v>
      </c>
    </row>
    <row r="26" spans="3:23" s="33" customFormat="1">
      <c r="C26" s="32"/>
      <c r="D26" s="32">
        <v>11</v>
      </c>
      <c r="E26" s="33" t="s">
        <v>58</v>
      </c>
      <c r="F26" s="32" t="s">
        <v>12</v>
      </c>
      <c r="G26" s="32"/>
      <c r="H26" s="32">
        <v>51</v>
      </c>
      <c r="I26" s="32">
        <v>29.6</v>
      </c>
      <c r="J26" s="34">
        <f t="shared" si="0"/>
        <v>10.555555555555555</v>
      </c>
      <c r="K26" s="35">
        <f t="shared" si="1"/>
        <v>1002.3704707077549</v>
      </c>
      <c r="L26" s="32">
        <f t="shared" si="11"/>
        <v>1</v>
      </c>
      <c r="M26" s="32">
        <f t="shared" si="2"/>
        <v>0</v>
      </c>
      <c r="N26" s="36">
        <v>1</v>
      </c>
      <c r="O26" s="36"/>
      <c r="P26" s="32">
        <f t="shared" si="3"/>
        <v>0</v>
      </c>
      <c r="Q26" s="32">
        <f t="shared" si="4"/>
        <v>0</v>
      </c>
      <c r="R26" s="32">
        <f t="shared" si="5"/>
        <v>0</v>
      </c>
      <c r="S26" s="32">
        <f t="shared" si="6"/>
        <v>0</v>
      </c>
      <c r="T26" s="32">
        <f t="shared" si="7"/>
        <v>0</v>
      </c>
      <c r="U26" s="32">
        <f t="shared" si="8"/>
        <v>0</v>
      </c>
      <c r="V26" s="32">
        <f t="shared" si="9"/>
        <v>0</v>
      </c>
      <c r="W26" s="32">
        <f t="shared" si="10"/>
        <v>0</v>
      </c>
    </row>
    <row r="27" spans="3:23">
      <c r="C27" s="1">
        <v>7</v>
      </c>
      <c r="D27" s="1">
        <v>9</v>
      </c>
      <c r="E27" t="s">
        <v>14</v>
      </c>
      <c r="F27" s="1" t="s">
        <v>15</v>
      </c>
      <c r="G27" s="1" t="s">
        <v>27</v>
      </c>
      <c r="H27" s="1">
        <v>56</v>
      </c>
      <c r="I27" s="1">
        <v>29.6</v>
      </c>
      <c r="J27" s="25">
        <f t="shared" si="0"/>
        <v>13.333333333333332</v>
      </c>
      <c r="K27" s="24">
        <f t="shared" si="1"/>
        <v>1002.3704707077549</v>
      </c>
      <c r="L27" s="1">
        <f t="shared" si="11"/>
        <v>0</v>
      </c>
      <c r="M27" s="1">
        <f t="shared" si="2"/>
        <v>0</v>
      </c>
      <c r="P27" s="1">
        <f t="shared" si="3"/>
        <v>0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1</v>
      </c>
      <c r="W27" s="1">
        <f t="shared" si="10"/>
        <v>0</v>
      </c>
    </row>
    <row r="28" spans="3:23">
      <c r="D28" s="1">
        <v>2</v>
      </c>
      <c r="E28" t="s">
        <v>71</v>
      </c>
      <c r="F28" s="1" t="s">
        <v>15</v>
      </c>
      <c r="G28" s="1" t="s">
        <v>27</v>
      </c>
      <c r="H28" s="1">
        <v>58</v>
      </c>
      <c r="I28" s="1">
        <v>29.55</v>
      </c>
      <c r="J28" s="25">
        <f t="shared" si="0"/>
        <v>14.444444444444445</v>
      </c>
      <c r="K28" s="24">
        <f t="shared" si="1"/>
        <v>1000.6772773450728</v>
      </c>
      <c r="L28" s="1">
        <f t="shared" si="11"/>
        <v>0</v>
      </c>
      <c r="M28" s="1">
        <f t="shared" si="2"/>
        <v>0</v>
      </c>
      <c r="P28" s="1">
        <f t="shared" si="3"/>
        <v>0</v>
      </c>
      <c r="Q28" s="1">
        <f t="shared" si="4"/>
        <v>0</v>
      </c>
      <c r="R28" s="1">
        <f t="shared" si="5"/>
        <v>0</v>
      </c>
      <c r="S28" s="1">
        <f t="shared" si="6"/>
        <v>0</v>
      </c>
      <c r="T28" s="1">
        <f t="shared" si="7"/>
        <v>0</v>
      </c>
      <c r="U28" s="1">
        <f t="shared" si="8"/>
        <v>0</v>
      </c>
      <c r="V28" s="1">
        <f t="shared" si="9"/>
        <v>1</v>
      </c>
      <c r="W28" s="1">
        <f t="shared" si="10"/>
        <v>0</v>
      </c>
    </row>
    <row r="29" spans="3:23" s="33" customFormat="1">
      <c r="C29" s="32"/>
      <c r="D29" s="32">
        <v>11</v>
      </c>
      <c r="E29" s="37" t="s">
        <v>470</v>
      </c>
      <c r="F29" s="32" t="s">
        <v>15</v>
      </c>
      <c r="G29" s="32"/>
      <c r="H29" s="32">
        <v>52</v>
      </c>
      <c r="I29" s="32">
        <v>29.55</v>
      </c>
      <c r="J29" s="34">
        <f t="shared" si="0"/>
        <v>11.111111111111111</v>
      </c>
      <c r="K29" s="35">
        <f t="shared" si="1"/>
        <v>1000.6772773450728</v>
      </c>
      <c r="L29" s="36">
        <v>1</v>
      </c>
      <c r="M29" s="32">
        <f t="shared" si="2"/>
        <v>0</v>
      </c>
      <c r="N29" s="36">
        <v>1</v>
      </c>
      <c r="O29" s="36"/>
      <c r="P29" s="32">
        <f t="shared" si="3"/>
        <v>0</v>
      </c>
      <c r="Q29" s="32">
        <f t="shared" si="4"/>
        <v>0</v>
      </c>
      <c r="R29" s="32">
        <f t="shared" si="5"/>
        <v>0</v>
      </c>
      <c r="S29" s="32">
        <f t="shared" si="6"/>
        <v>0</v>
      </c>
      <c r="T29" s="32">
        <f t="shared" si="7"/>
        <v>0</v>
      </c>
      <c r="U29" s="32">
        <f t="shared" si="8"/>
        <v>0</v>
      </c>
      <c r="V29" s="32">
        <f t="shared" si="9"/>
        <v>0</v>
      </c>
      <c r="W29" s="32">
        <f t="shared" si="10"/>
        <v>0</v>
      </c>
    </row>
    <row r="30" spans="3:23">
      <c r="C30" s="1">
        <v>8</v>
      </c>
      <c r="D30" s="1">
        <v>9</v>
      </c>
      <c r="E30" s="4" t="s">
        <v>471</v>
      </c>
      <c r="F30" s="1" t="s">
        <v>15</v>
      </c>
      <c r="G30" s="1" t="s">
        <v>27</v>
      </c>
      <c r="H30" s="1">
        <v>55</v>
      </c>
      <c r="I30" s="1">
        <v>29.55</v>
      </c>
      <c r="J30" s="25">
        <f t="shared" si="0"/>
        <v>12.777777777777777</v>
      </c>
      <c r="K30" s="24">
        <f t="shared" si="1"/>
        <v>1000.6772773450728</v>
      </c>
      <c r="L30" s="5">
        <v>1</v>
      </c>
      <c r="M30" s="1">
        <f t="shared" si="2"/>
        <v>0</v>
      </c>
      <c r="P30" s="1">
        <f t="shared" si="3"/>
        <v>0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1</v>
      </c>
      <c r="W30" s="1">
        <f t="shared" si="10"/>
        <v>0</v>
      </c>
    </row>
    <row r="31" spans="3:23">
      <c r="D31" s="1">
        <v>2</v>
      </c>
      <c r="E31" t="s">
        <v>283</v>
      </c>
      <c r="F31" s="1" t="s">
        <v>12</v>
      </c>
      <c r="G31" s="1" t="s">
        <v>16</v>
      </c>
      <c r="H31" s="1">
        <v>57</v>
      </c>
      <c r="I31" s="1">
        <v>29.5</v>
      </c>
      <c r="J31" s="25">
        <f t="shared" si="0"/>
        <v>13.888888888888889</v>
      </c>
      <c r="K31" s="24">
        <f t="shared" si="1"/>
        <v>998.98408398239076</v>
      </c>
      <c r="L31" s="1">
        <f t="shared" si="11"/>
        <v>1</v>
      </c>
      <c r="M31" s="1">
        <f t="shared" si="2"/>
        <v>0</v>
      </c>
      <c r="P31" s="1">
        <f t="shared" si="3"/>
        <v>0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</v>
      </c>
      <c r="U31" s="1">
        <f t="shared" si="8"/>
        <v>1</v>
      </c>
      <c r="V31" s="1">
        <f t="shared" si="9"/>
        <v>0</v>
      </c>
      <c r="W31" s="1">
        <f t="shared" si="10"/>
        <v>0</v>
      </c>
    </row>
    <row r="32" spans="3:23" s="33" customFormat="1">
      <c r="C32" s="32"/>
      <c r="D32" s="32">
        <v>11</v>
      </c>
      <c r="E32" s="33" t="s">
        <v>32</v>
      </c>
      <c r="F32" s="32" t="s">
        <v>15</v>
      </c>
      <c r="G32" s="32" t="s">
        <v>27</v>
      </c>
      <c r="H32" s="32">
        <v>47</v>
      </c>
      <c r="I32" s="32">
        <v>29.5</v>
      </c>
      <c r="J32" s="34">
        <f t="shared" si="0"/>
        <v>8.3333333333333339</v>
      </c>
      <c r="K32" s="35">
        <f t="shared" si="1"/>
        <v>998.98408398239076</v>
      </c>
      <c r="L32" s="32">
        <f t="shared" si="11"/>
        <v>0</v>
      </c>
      <c r="M32" s="32">
        <f t="shared" si="2"/>
        <v>0</v>
      </c>
      <c r="N32" s="36">
        <v>1</v>
      </c>
      <c r="O32" s="36"/>
      <c r="P32" s="32">
        <f t="shared" si="3"/>
        <v>0</v>
      </c>
      <c r="Q32" s="32">
        <f t="shared" si="4"/>
        <v>0</v>
      </c>
      <c r="R32" s="32">
        <f t="shared" si="5"/>
        <v>0</v>
      </c>
      <c r="S32" s="32">
        <f t="shared" si="6"/>
        <v>0</v>
      </c>
      <c r="T32" s="32">
        <f t="shared" si="7"/>
        <v>0</v>
      </c>
      <c r="U32" s="32">
        <f t="shared" si="8"/>
        <v>0</v>
      </c>
      <c r="V32" s="32">
        <f t="shared" si="9"/>
        <v>1</v>
      </c>
      <c r="W32" s="32">
        <f t="shared" si="10"/>
        <v>0</v>
      </c>
    </row>
    <row r="33" spans="3:23">
      <c r="C33" s="1">
        <v>9</v>
      </c>
      <c r="D33" s="1">
        <v>9</v>
      </c>
      <c r="E33" t="s">
        <v>253</v>
      </c>
      <c r="F33" s="1" t="s">
        <v>15</v>
      </c>
      <c r="G33" s="1" t="s">
        <v>27</v>
      </c>
      <c r="H33" s="1">
        <v>48</v>
      </c>
      <c r="I33" s="1">
        <v>29.5</v>
      </c>
      <c r="J33" s="25">
        <f t="shared" si="0"/>
        <v>8.8888888888888893</v>
      </c>
      <c r="K33" s="24">
        <f t="shared" si="1"/>
        <v>998.98408398239076</v>
      </c>
      <c r="L33" s="1">
        <f t="shared" si="11"/>
        <v>0</v>
      </c>
      <c r="M33" s="1">
        <f t="shared" si="2"/>
        <v>0</v>
      </c>
      <c r="P33" s="1">
        <f t="shared" si="3"/>
        <v>0</v>
      </c>
      <c r="Q33" s="1">
        <f t="shared" si="4"/>
        <v>0</v>
      </c>
      <c r="R33" s="1">
        <f t="shared" si="5"/>
        <v>0</v>
      </c>
      <c r="S33" s="1">
        <f t="shared" si="6"/>
        <v>0</v>
      </c>
      <c r="T33" s="1">
        <f t="shared" si="7"/>
        <v>0</v>
      </c>
      <c r="U33" s="1">
        <f t="shared" si="8"/>
        <v>0</v>
      </c>
      <c r="V33" s="1">
        <f t="shared" si="9"/>
        <v>1</v>
      </c>
      <c r="W33" s="1">
        <f t="shared" si="10"/>
        <v>0</v>
      </c>
    </row>
    <row r="34" spans="3:23">
      <c r="D34" s="1">
        <v>2</v>
      </c>
      <c r="E34" t="s">
        <v>472</v>
      </c>
      <c r="F34" s="1" t="s">
        <v>12</v>
      </c>
      <c r="G34" s="1" t="s">
        <v>72</v>
      </c>
      <c r="H34" s="1">
        <v>55</v>
      </c>
      <c r="I34" s="1">
        <v>29.25</v>
      </c>
      <c r="J34" s="25">
        <f t="shared" si="0"/>
        <v>12.777777777777777</v>
      </c>
      <c r="K34" s="24">
        <f t="shared" si="1"/>
        <v>990.51811716898067</v>
      </c>
      <c r="L34" s="1">
        <f t="shared" si="11"/>
        <v>1</v>
      </c>
      <c r="M34" s="1">
        <f t="shared" si="2"/>
        <v>0</v>
      </c>
      <c r="P34" s="1">
        <f t="shared" si="3"/>
        <v>0</v>
      </c>
      <c r="Q34" s="1">
        <f t="shared" si="4"/>
        <v>0</v>
      </c>
      <c r="R34" s="1">
        <f t="shared" si="5"/>
        <v>1</v>
      </c>
      <c r="S34" s="1">
        <f t="shared" si="6"/>
        <v>0</v>
      </c>
      <c r="T34" s="1">
        <f t="shared" si="7"/>
        <v>0</v>
      </c>
      <c r="U34" s="1">
        <f t="shared" si="8"/>
        <v>0</v>
      </c>
      <c r="V34" s="1">
        <f t="shared" si="9"/>
        <v>0</v>
      </c>
      <c r="W34" s="1">
        <f t="shared" si="10"/>
        <v>0</v>
      </c>
    </row>
    <row r="35" spans="3:23" s="33" customFormat="1">
      <c r="C35" s="32"/>
      <c r="D35" s="32">
        <v>11</v>
      </c>
      <c r="E35" s="33" t="s">
        <v>473</v>
      </c>
      <c r="F35" s="32" t="s">
        <v>15</v>
      </c>
      <c r="G35" s="32" t="s">
        <v>56</v>
      </c>
      <c r="H35" s="32">
        <v>56</v>
      </c>
      <c r="I35" s="32">
        <v>29</v>
      </c>
      <c r="J35" s="34">
        <f t="shared" si="0"/>
        <v>13.333333333333332</v>
      </c>
      <c r="K35" s="35">
        <f t="shared" si="1"/>
        <v>982.05215035557057</v>
      </c>
      <c r="L35" s="32">
        <f t="shared" si="11"/>
        <v>0</v>
      </c>
      <c r="M35" s="32">
        <f t="shared" si="2"/>
        <v>0</v>
      </c>
      <c r="N35" s="36">
        <v>1</v>
      </c>
      <c r="O35" s="36"/>
      <c r="P35" s="32">
        <f t="shared" si="3"/>
        <v>0</v>
      </c>
      <c r="Q35" s="32">
        <f t="shared" si="4"/>
        <v>0</v>
      </c>
      <c r="R35" s="32">
        <f t="shared" si="5"/>
        <v>0</v>
      </c>
      <c r="S35" s="32">
        <f t="shared" si="6"/>
        <v>1</v>
      </c>
      <c r="T35" s="32">
        <f t="shared" si="7"/>
        <v>0</v>
      </c>
      <c r="U35" s="32">
        <f t="shared" si="8"/>
        <v>0</v>
      </c>
      <c r="V35" s="32">
        <f t="shared" si="9"/>
        <v>0</v>
      </c>
      <c r="W35" s="32">
        <f t="shared" si="10"/>
        <v>0</v>
      </c>
    </row>
    <row r="36" spans="3:23">
      <c r="C36" s="1">
        <v>10</v>
      </c>
      <c r="D36" s="1">
        <v>9</v>
      </c>
      <c r="E36" t="s">
        <v>474</v>
      </c>
      <c r="F36" s="1" t="s">
        <v>15</v>
      </c>
      <c r="G36" s="1" t="s">
        <v>16</v>
      </c>
      <c r="H36" s="1">
        <v>57</v>
      </c>
      <c r="I36" s="1">
        <v>28.95</v>
      </c>
      <c r="J36" s="25">
        <f t="shared" si="0"/>
        <v>13.888888888888889</v>
      </c>
      <c r="K36" s="24">
        <f t="shared" si="1"/>
        <v>980.35895699288858</v>
      </c>
      <c r="L36" s="1">
        <f t="shared" si="11"/>
        <v>0</v>
      </c>
      <c r="M36" s="1">
        <f t="shared" si="2"/>
        <v>0</v>
      </c>
      <c r="P36" s="1">
        <f t="shared" si="3"/>
        <v>0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0</v>
      </c>
      <c r="U36" s="1">
        <f t="shared" si="8"/>
        <v>1</v>
      </c>
      <c r="V36" s="1">
        <f t="shared" si="9"/>
        <v>0</v>
      </c>
      <c r="W36" s="1">
        <f t="shared" si="10"/>
        <v>0</v>
      </c>
    </row>
    <row r="37" spans="3:23">
      <c r="D37" s="1">
        <v>2</v>
      </c>
      <c r="E37" t="s">
        <v>475</v>
      </c>
      <c r="F37" s="1" t="s">
        <v>15</v>
      </c>
      <c r="G37" s="1" t="s">
        <v>27</v>
      </c>
      <c r="H37" s="1">
        <v>59</v>
      </c>
      <c r="I37" s="1">
        <v>29.15</v>
      </c>
      <c r="J37" s="25">
        <f t="shared" si="0"/>
        <v>15</v>
      </c>
      <c r="K37" s="24">
        <f t="shared" si="1"/>
        <v>987.13173044361656</v>
      </c>
      <c r="L37" s="1">
        <f t="shared" si="11"/>
        <v>0</v>
      </c>
      <c r="M37" s="1">
        <f t="shared" si="2"/>
        <v>0</v>
      </c>
      <c r="P37" s="1">
        <f t="shared" si="3"/>
        <v>0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1">
        <f t="shared" si="8"/>
        <v>0</v>
      </c>
      <c r="V37" s="1">
        <f t="shared" si="9"/>
        <v>1</v>
      </c>
      <c r="W37" s="1">
        <f t="shared" si="10"/>
        <v>0</v>
      </c>
    </row>
    <row r="38" spans="3:23" s="33" customFormat="1">
      <c r="C38" s="32"/>
      <c r="D38" s="32">
        <v>11</v>
      </c>
      <c r="E38" s="33" t="s">
        <v>362</v>
      </c>
      <c r="F38" s="32" t="s">
        <v>15</v>
      </c>
      <c r="G38" s="32" t="s">
        <v>27</v>
      </c>
      <c r="H38" s="32">
        <v>52</v>
      </c>
      <c r="I38" s="32">
        <v>29.45</v>
      </c>
      <c r="J38" s="34">
        <f t="shared" si="0"/>
        <v>11.111111111111111</v>
      </c>
      <c r="K38" s="35">
        <f t="shared" si="1"/>
        <v>997.29089061970876</v>
      </c>
      <c r="L38" s="32">
        <f t="shared" si="11"/>
        <v>0</v>
      </c>
      <c r="M38" s="32">
        <f t="shared" si="2"/>
        <v>0</v>
      </c>
      <c r="N38" s="36"/>
      <c r="O38" s="36"/>
      <c r="P38" s="32">
        <f t="shared" si="3"/>
        <v>0</v>
      </c>
      <c r="Q38" s="32">
        <f t="shared" si="4"/>
        <v>0</v>
      </c>
      <c r="R38" s="32">
        <f t="shared" si="5"/>
        <v>0</v>
      </c>
      <c r="S38" s="32">
        <f t="shared" si="6"/>
        <v>0</v>
      </c>
      <c r="T38" s="32">
        <f t="shared" si="7"/>
        <v>0</v>
      </c>
      <c r="U38" s="32">
        <f t="shared" si="8"/>
        <v>0</v>
      </c>
      <c r="V38" s="32">
        <f t="shared" si="9"/>
        <v>1</v>
      </c>
      <c r="W38" s="32">
        <f t="shared" si="10"/>
        <v>0</v>
      </c>
    </row>
    <row r="39" spans="3:23">
      <c r="C39" s="1">
        <v>11</v>
      </c>
      <c r="D39" s="1">
        <v>9</v>
      </c>
      <c r="E39" t="s">
        <v>201</v>
      </c>
      <c r="F39" s="1" t="s">
        <v>15</v>
      </c>
      <c r="G39" s="1" t="s">
        <v>16</v>
      </c>
      <c r="H39" s="1">
        <v>55</v>
      </c>
      <c r="I39" s="1">
        <v>29.5</v>
      </c>
      <c r="J39" s="25">
        <f t="shared" si="0"/>
        <v>12.777777777777777</v>
      </c>
      <c r="K39" s="24">
        <f t="shared" si="1"/>
        <v>998.98408398239076</v>
      </c>
      <c r="L39" s="1">
        <f t="shared" si="11"/>
        <v>0</v>
      </c>
      <c r="M39" s="1">
        <f t="shared" si="2"/>
        <v>0</v>
      </c>
      <c r="P39" s="1">
        <f t="shared" si="3"/>
        <v>0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0</v>
      </c>
      <c r="U39" s="1">
        <f t="shared" si="8"/>
        <v>1</v>
      </c>
      <c r="V39" s="1">
        <f t="shared" si="9"/>
        <v>0</v>
      </c>
      <c r="W39" s="1">
        <f t="shared" si="10"/>
        <v>0</v>
      </c>
    </row>
    <row r="40" spans="3:23">
      <c r="D40" s="1">
        <v>2</v>
      </c>
      <c r="E40" t="s">
        <v>477</v>
      </c>
      <c r="F40" s="1" t="s">
        <v>15</v>
      </c>
      <c r="G40" s="1" t="s">
        <v>16</v>
      </c>
      <c r="H40" s="1">
        <v>59</v>
      </c>
      <c r="I40" s="1">
        <v>29.5</v>
      </c>
      <c r="J40" s="25">
        <f t="shared" si="0"/>
        <v>15</v>
      </c>
      <c r="K40" s="24">
        <f t="shared" si="1"/>
        <v>998.98408398239076</v>
      </c>
      <c r="L40" s="1">
        <f t="shared" si="11"/>
        <v>0</v>
      </c>
      <c r="M40" s="1">
        <f t="shared" si="2"/>
        <v>0</v>
      </c>
      <c r="P40" s="1">
        <f t="shared" si="3"/>
        <v>0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0</v>
      </c>
      <c r="U40" s="1">
        <f t="shared" si="8"/>
        <v>1</v>
      </c>
      <c r="V40" s="1">
        <f t="shared" si="9"/>
        <v>0</v>
      </c>
      <c r="W40" s="1">
        <f t="shared" si="10"/>
        <v>0</v>
      </c>
    </row>
    <row r="41" spans="3:23" s="33" customFormat="1">
      <c r="C41" s="32"/>
      <c r="D41" s="32">
        <v>11</v>
      </c>
      <c r="E41" s="33" t="s">
        <v>304</v>
      </c>
      <c r="F41" s="32" t="s">
        <v>15</v>
      </c>
      <c r="G41" s="32"/>
      <c r="H41" s="32">
        <v>50</v>
      </c>
      <c r="I41" s="32">
        <v>29.6</v>
      </c>
      <c r="J41" s="34">
        <f t="shared" si="0"/>
        <v>10</v>
      </c>
      <c r="K41" s="35">
        <f t="shared" si="1"/>
        <v>1002.3704707077549</v>
      </c>
      <c r="L41" s="32">
        <f t="shared" si="11"/>
        <v>0</v>
      </c>
      <c r="M41" s="32">
        <f t="shared" si="2"/>
        <v>0</v>
      </c>
      <c r="N41" s="36"/>
      <c r="O41" s="36"/>
      <c r="P41" s="32">
        <f t="shared" si="3"/>
        <v>0</v>
      </c>
      <c r="Q41" s="32">
        <f t="shared" si="4"/>
        <v>0</v>
      </c>
      <c r="R41" s="32">
        <f t="shared" si="5"/>
        <v>0</v>
      </c>
      <c r="S41" s="32">
        <f t="shared" si="6"/>
        <v>0</v>
      </c>
      <c r="T41" s="32">
        <f t="shared" si="7"/>
        <v>0</v>
      </c>
      <c r="U41" s="32">
        <f t="shared" si="8"/>
        <v>0</v>
      </c>
      <c r="V41" s="32">
        <f t="shared" si="9"/>
        <v>0</v>
      </c>
      <c r="W41" s="32">
        <f t="shared" si="10"/>
        <v>0</v>
      </c>
    </row>
    <row r="42" spans="3:23">
      <c r="C42" s="1">
        <v>12</v>
      </c>
      <c r="D42" s="1">
        <v>9</v>
      </c>
      <c r="E42" t="s">
        <v>137</v>
      </c>
      <c r="F42" s="1" t="s">
        <v>15</v>
      </c>
      <c r="G42" s="1" t="s">
        <v>27</v>
      </c>
      <c r="H42" s="1">
        <v>55</v>
      </c>
      <c r="I42" s="1">
        <v>29.7</v>
      </c>
      <c r="J42" s="25">
        <f t="shared" si="0"/>
        <v>12.777777777777777</v>
      </c>
      <c r="K42" s="24">
        <f t="shared" si="1"/>
        <v>1005.7568574331189</v>
      </c>
      <c r="L42" s="1">
        <f t="shared" si="11"/>
        <v>0</v>
      </c>
      <c r="M42" s="1">
        <f t="shared" si="2"/>
        <v>0</v>
      </c>
      <c r="P42" s="1">
        <f t="shared" si="3"/>
        <v>0</v>
      </c>
      <c r="Q42" s="1">
        <f t="shared" si="4"/>
        <v>0</v>
      </c>
      <c r="R42" s="1">
        <f t="shared" si="5"/>
        <v>0</v>
      </c>
      <c r="S42" s="1">
        <f t="shared" si="6"/>
        <v>0</v>
      </c>
      <c r="T42" s="1">
        <f t="shared" si="7"/>
        <v>0</v>
      </c>
      <c r="U42" s="1">
        <f t="shared" si="8"/>
        <v>0</v>
      </c>
      <c r="V42" s="1">
        <f t="shared" si="9"/>
        <v>1</v>
      </c>
      <c r="W42" s="1">
        <f t="shared" si="10"/>
        <v>0</v>
      </c>
    </row>
    <row r="43" spans="3:23">
      <c r="D43" s="1">
        <v>2</v>
      </c>
      <c r="E43" t="s">
        <v>407</v>
      </c>
      <c r="F43" s="1" t="s">
        <v>15</v>
      </c>
      <c r="G43" s="1" t="s">
        <v>27</v>
      </c>
      <c r="H43" s="1">
        <v>58</v>
      </c>
      <c r="I43" s="1">
        <v>29.75</v>
      </c>
      <c r="J43" s="25">
        <f t="shared" si="0"/>
        <v>14.444444444444445</v>
      </c>
      <c r="K43" s="24">
        <f t="shared" si="1"/>
        <v>1007.4500507958008</v>
      </c>
      <c r="L43" s="1">
        <f t="shared" si="11"/>
        <v>0</v>
      </c>
      <c r="M43" s="1">
        <f t="shared" si="2"/>
        <v>0</v>
      </c>
      <c r="P43" s="1">
        <f t="shared" si="3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0</v>
      </c>
      <c r="U43" s="1">
        <f t="shared" si="8"/>
        <v>0</v>
      </c>
      <c r="V43" s="1">
        <f t="shared" si="9"/>
        <v>1</v>
      </c>
      <c r="W43" s="1">
        <f t="shared" si="10"/>
        <v>0</v>
      </c>
    </row>
    <row r="44" spans="3:23" s="33" customFormat="1">
      <c r="C44" s="32"/>
      <c r="D44" s="32">
        <v>11</v>
      </c>
      <c r="E44" s="33" t="s">
        <v>107</v>
      </c>
      <c r="F44" s="32" t="s">
        <v>15</v>
      </c>
      <c r="G44" s="32"/>
      <c r="H44" s="32">
        <v>49</v>
      </c>
      <c r="I44" s="32">
        <v>29.9</v>
      </c>
      <c r="J44" s="34">
        <f t="shared" si="0"/>
        <v>9.4444444444444446</v>
      </c>
      <c r="K44" s="35">
        <f t="shared" si="1"/>
        <v>1012.5296308838468</v>
      </c>
      <c r="L44" s="32">
        <f t="shared" si="11"/>
        <v>0</v>
      </c>
      <c r="M44" s="32">
        <f t="shared" si="2"/>
        <v>0</v>
      </c>
      <c r="N44" s="36"/>
      <c r="O44" s="36"/>
      <c r="P44" s="32">
        <f t="shared" si="3"/>
        <v>0</v>
      </c>
      <c r="Q44" s="32">
        <f t="shared" si="4"/>
        <v>0</v>
      </c>
      <c r="R44" s="32">
        <f t="shared" si="5"/>
        <v>0</v>
      </c>
      <c r="S44" s="32">
        <f t="shared" si="6"/>
        <v>0</v>
      </c>
      <c r="T44" s="32">
        <f t="shared" si="7"/>
        <v>0</v>
      </c>
      <c r="U44" s="32">
        <f t="shared" si="8"/>
        <v>0</v>
      </c>
      <c r="V44" s="32">
        <f t="shared" si="9"/>
        <v>0</v>
      </c>
      <c r="W44" s="32">
        <f t="shared" si="10"/>
        <v>0</v>
      </c>
    </row>
    <row r="45" spans="3:23">
      <c r="C45" s="1">
        <v>13</v>
      </c>
      <c r="D45" s="1">
        <v>9</v>
      </c>
      <c r="E45" t="s">
        <v>137</v>
      </c>
      <c r="F45" s="1" t="s">
        <v>15</v>
      </c>
      <c r="G45" s="1" t="s">
        <v>16</v>
      </c>
      <c r="H45" s="1">
        <v>53</v>
      </c>
      <c r="I45" s="1">
        <v>29.9</v>
      </c>
      <c r="J45" s="25">
        <f t="shared" si="0"/>
        <v>11.666666666666666</v>
      </c>
      <c r="K45" s="24">
        <f t="shared" si="1"/>
        <v>1012.5296308838468</v>
      </c>
      <c r="L45" s="1">
        <f t="shared" si="11"/>
        <v>0</v>
      </c>
      <c r="M45" s="1">
        <f t="shared" si="2"/>
        <v>0</v>
      </c>
      <c r="P45" s="1">
        <f t="shared" si="3"/>
        <v>0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1">
        <f t="shared" si="8"/>
        <v>1</v>
      </c>
      <c r="V45" s="1">
        <f t="shared" si="9"/>
        <v>0</v>
      </c>
      <c r="W45" s="1">
        <f t="shared" si="10"/>
        <v>0</v>
      </c>
    </row>
    <row r="46" spans="3:23">
      <c r="D46" s="1">
        <v>2</v>
      </c>
      <c r="E46" t="s">
        <v>478</v>
      </c>
      <c r="F46" s="1" t="s">
        <v>15</v>
      </c>
      <c r="G46" s="1" t="s">
        <v>16</v>
      </c>
      <c r="H46" s="1">
        <v>58</v>
      </c>
      <c r="I46" s="1">
        <v>29.8</v>
      </c>
      <c r="J46" s="25">
        <f t="shared" si="0"/>
        <v>14.444444444444445</v>
      </c>
      <c r="K46" s="24">
        <f t="shared" si="1"/>
        <v>1009.1432441584828</v>
      </c>
      <c r="L46" s="1">
        <f t="shared" si="11"/>
        <v>0</v>
      </c>
      <c r="M46" s="1">
        <f t="shared" si="2"/>
        <v>0</v>
      </c>
      <c r="P46" s="1">
        <f t="shared" si="3"/>
        <v>0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1">
        <f t="shared" si="8"/>
        <v>1</v>
      </c>
      <c r="V46" s="1">
        <f t="shared" si="9"/>
        <v>0</v>
      </c>
      <c r="W46" s="1">
        <f t="shared" si="10"/>
        <v>0</v>
      </c>
    </row>
    <row r="47" spans="3:23" s="33" customFormat="1">
      <c r="C47" s="32"/>
      <c r="D47" s="32">
        <v>11</v>
      </c>
      <c r="E47" s="33" t="s">
        <v>60</v>
      </c>
      <c r="F47" s="32" t="s">
        <v>12</v>
      </c>
      <c r="G47" s="32" t="s">
        <v>16</v>
      </c>
      <c r="H47" s="32">
        <v>54</v>
      </c>
      <c r="I47" s="32">
        <v>29.7</v>
      </c>
      <c r="J47" s="34">
        <f t="shared" si="0"/>
        <v>12.222222222222221</v>
      </c>
      <c r="K47" s="35">
        <f t="shared" si="1"/>
        <v>1005.7568574331189</v>
      </c>
      <c r="L47" s="32">
        <f t="shared" si="11"/>
        <v>1</v>
      </c>
      <c r="M47" s="32">
        <f t="shared" si="2"/>
        <v>0</v>
      </c>
      <c r="N47" s="36">
        <v>1</v>
      </c>
      <c r="O47" s="36"/>
      <c r="P47" s="32">
        <f t="shared" si="3"/>
        <v>0</v>
      </c>
      <c r="Q47" s="32">
        <f t="shared" si="4"/>
        <v>0</v>
      </c>
      <c r="R47" s="32">
        <f t="shared" si="5"/>
        <v>0</v>
      </c>
      <c r="S47" s="32">
        <f t="shared" si="6"/>
        <v>0</v>
      </c>
      <c r="T47" s="32">
        <f t="shared" si="7"/>
        <v>0</v>
      </c>
      <c r="U47" s="32">
        <f t="shared" si="8"/>
        <v>1</v>
      </c>
      <c r="V47" s="32">
        <f t="shared" si="9"/>
        <v>0</v>
      </c>
      <c r="W47" s="32">
        <f t="shared" si="10"/>
        <v>0</v>
      </c>
    </row>
    <row r="48" spans="3:23">
      <c r="C48" s="1">
        <v>14</v>
      </c>
      <c r="D48" s="1">
        <v>9</v>
      </c>
      <c r="E48" t="s">
        <v>29</v>
      </c>
      <c r="F48" s="1" t="s">
        <v>15</v>
      </c>
      <c r="G48" s="1" t="s">
        <v>27</v>
      </c>
      <c r="H48" s="1">
        <v>61</v>
      </c>
      <c r="I48" s="1">
        <v>29.6</v>
      </c>
      <c r="J48" s="25">
        <f t="shared" si="0"/>
        <v>16.111111111111111</v>
      </c>
      <c r="K48" s="24">
        <f t="shared" si="1"/>
        <v>1002.3704707077549</v>
      </c>
      <c r="L48" s="1">
        <f t="shared" si="11"/>
        <v>0</v>
      </c>
      <c r="M48" s="1">
        <f t="shared" si="2"/>
        <v>0</v>
      </c>
      <c r="P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1">
        <f t="shared" si="8"/>
        <v>0</v>
      </c>
      <c r="V48" s="1">
        <f t="shared" si="9"/>
        <v>1</v>
      </c>
      <c r="W48" s="1">
        <f t="shared" si="10"/>
        <v>0</v>
      </c>
    </row>
    <row r="49" spans="3:23">
      <c r="D49" s="1">
        <v>2</v>
      </c>
      <c r="E49" t="s">
        <v>479</v>
      </c>
      <c r="F49" s="1" t="s">
        <v>15</v>
      </c>
      <c r="G49" s="1" t="s">
        <v>27</v>
      </c>
      <c r="H49" s="1">
        <v>63</v>
      </c>
      <c r="I49" s="1">
        <v>29.7</v>
      </c>
      <c r="J49" s="25">
        <f t="shared" si="0"/>
        <v>17.222222222222221</v>
      </c>
      <c r="K49" s="24">
        <f t="shared" si="1"/>
        <v>1005.7568574331189</v>
      </c>
      <c r="L49" s="1">
        <f t="shared" si="11"/>
        <v>0</v>
      </c>
      <c r="M49" s="1">
        <f t="shared" si="2"/>
        <v>0</v>
      </c>
      <c r="P49" s="1">
        <f t="shared" si="3"/>
        <v>0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1">
        <f t="shared" si="8"/>
        <v>0</v>
      </c>
      <c r="V49" s="1">
        <f t="shared" si="9"/>
        <v>1</v>
      </c>
      <c r="W49" s="1">
        <f t="shared" si="10"/>
        <v>0</v>
      </c>
    </row>
    <row r="50" spans="3:23" s="33" customFormat="1">
      <c r="C50" s="32"/>
      <c r="D50" s="32">
        <v>11</v>
      </c>
      <c r="E50" s="33" t="s">
        <v>80</v>
      </c>
      <c r="F50" s="32" t="s">
        <v>15</v>
      </c>
      <c r="G50" s="32"/>
      <c r="H50" s="32">
        <v>60</v>
      </c>
      <c r="I50" s="32">
        <v>29.7</v>
      </c>
      <c r="J50" s="34">
        <f t="shared" si="0"/>
        <v>15.555555555555555</v>
      </c>
      <c r="K50" s="35">
        <f t="shared" si="1"/>
        <v>1005.7568574331189</v>
      </c>
      <c r="L50" s="32">
        <f t="shared" si="11"/>
        <v>0</v>
      </c>
      <c r="M50" s="32">
        <f t="shared" si="2"/>
        <v>0</v>
      </c>
      <c r="N50" s="36"/>
      <c r="O50" s="36"/>
      <c r="P50" s="32">
        <f t="shared" si="3"/>
        <v>0</v>
      </c>
      <c r="Q50" s="32">
        <f t="shared" si="4"/>
        <v>0</v>
      </c>
      <c r="R50" s="32">
        <f t="shared" si="5"/>
        <v>0</v>
      </c>
      <c r="S50" s="32">
        <f t="shared" si="6"/>
        <v>0</v>
      </c>
      <c r="T50" s="32">
        <f t="shared" si="7"/>
        <v>0</v>
      </c>
      <c r="U50" s="32">
        <f t="shared" si="8"/>
        <v>0</v>
      </c>
      <c r="V50" s="32">
        <f t="shared" si="9"/>
        <v>0</v>
      </c>
      <c r="W50" s="32">
        <f t="shared" si="10"/>
        <v>0</v>
      </c>
    </row>
    <row r="51" spans="3:23">
      <c r="C51" s="1">
        <v>15</v>
      </c>
      <c r="D51" s="1">
        <v>9</v>
      </c>
      <c r="E51" t="s">
        <v>480</v>
      </c>
      <c r="F51" s="1" t="s">
        <v>15</v>
      </c>
      <c r="G51" s="1" t="s">
        <v>16</v>
      </c>
      <c r="H51" s="1">
        <v>65</v>
      </c>
      <c r="I51" s="1">
        <v>29.7</v>
      </c>
      <c r="J51" s="25">
        <f t="shared" si="0"/>
        <v>18.333333333333332</v>
      </c>
      <c r="K51" s="24">
        <f t="shared" si="1"/>
        <v>1005.7568574331189</v>
      </c>
      <c r="L51" s="1">
        <f t="shared" si="11"/>
        <v>0</v>
      </c>
      <c r="M51" s="1">
        <f t="shared" si="2"/>
        <v>0</v>
      </c>
      <c r="P51" s="1">
        <f t="shared" si="3"/>
        <v>0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0</v>
      </c>
      <c r="U51" s="1">
        <f t="shared" si="8"/>
        <v>1</v>
      </c>
      <c r="V51" s="1">
        <f t="shared" si="9"/>
        <v>0</v>
      </c>
      <c r="W51" s="1">
        <f t="shared" si="10"/>
        <v>0</v>
      </c>
    </row>
    <row r="52" spans="3:23">
      <c r="D52" s="1">
        <v>2</v>
      </c>
      <c r="E52" t="s">
        <v>481</v>
      </c>
      <c r="F52" s="1" t="s">
        <v>15</v>
      </c>
      <c r="G52" s="1" t="s">
        <v>27</v>
      </c>
      <c r="H52" s="1">
        <v>67</v>
      </c>
      <c r="I52" s="1">
        <v>29.75</v>
      </c>
      <c r="J52" s="25">
        <f t="shared" si="0"/>
        <v>19.444444444444443</v>
      </c>
      <c r="K52" s="24">
        <f t="shared" si="1"/>
        <v>1007.4500507958008</v>
      </c>
      <c r="L52" s="1">
        <f t="shared" si="11"/>
        <v>0</v>
      </c>
      <c r="M52" s="1">
        <f t="shared" si="2"/>
        <v>0</v>
      </c>
      <c r="P52" s="1">
        <f t="shared" si="3"/>
        <v>0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0</v>
      </c>
      <c r="U52" s="1">
        <f t="shared" si="8"/>
        <v>0</v>
      </c>
      <c r="V52" s="1">
        <f t="shared" si="9"/>
        <v>1</v>
      </c>
      <c r="W52" s="1">
        <f t="shared" si="10"/>
        <v>0</v>
      </c>
    </row>
    <row r="53" spans="3:23" s="33" customFormat="1">
      <c r="C53" s="32"/>
      <c r="D53" s="32">
        <v>11</v>
      </c>
      <c r="E53" s="33" t="s">
        <v>482</v>
      </c>
      <c r="F53" s="32" t="s">
        <v>15</v>
      </c>
      <c r="G53" s="32"/>
      <c r="H53" s="32">
        <v>57</v>
      </c>
      <c r="I53" s="32">
        <v>29.8</v>
      </c>
      <c r="J53" s="34">
        <f t="shared" si="0"/>
        <v>13.888888888888889</v>
      </c>
      <c r="K53" s="35">
        <f t="shared" si="1"/>
        <v>1009.1432441584828</v>
      </c>
      <c r="L53" s="32">
        <f t="shared" si="11"/>
        <v>0</v>
      </c>
      <c r="M53" s="32">
        <f t="shared" si="2"/>
        <v>0</v>
      </c>
      <c r="N53" s="36"/>
      <c r="O53" s="36"/>
      <c r="P53" s="32">
        <f t="shared" si="3"/>
        <v>0</v>
      </c>
      <c r="Q53" s="32">
        <f t="shared" si="4"/>
        <v>0</v>
      </c>
      <c r="R53" s="32">
        <f t="shared" si="5"/>
        <v>0</v>
      </c>
      <c r="S53" s="32">
        <f t="shared" si="6"/>
        <v>0</v>
      </c>
      <c r="T53" s="32">
        <f t="shared" si="7"/>
        <v>0</v>
      </c>
      <c r="U53" s="32">
        <f t="shared" si="8"/>
        <v>0</v>
      </c>
      <c r="V53" s="32">
        <f t="shared" si="9"/>
        <v>0</v>
      </c>
      <c r="W53" s="32">
        <f t="shared" si="10"/>
        <v>0</v>
      </c>
    </row>
    <row r="54" spans="3:23">
      <c r="C54" s="1">
        <v>16</v>
      </c>
      <c r="D54" s="1">
        <v>9</v>
      </c>
      <c r="E54" t="s">
        <v>266</v>
      </c>
      <c r="F54" s="1" t="s">
        <v>15</v>
      </c>
      <c r="G54" s="1" t="s">
        <v>27</v>
      </c>
      <c r="H54" s="1">
        <v>62</v>
      </c>
      <c r="I54" s="1">
        <v>29.85</v>
      </c>
      <c r="J54" s="25">
        <f t="shared" si="0"/>
        <v>16.666666666666668</v>
      </c>
      <c r="K54" s="24">
        <f t="shared" si="1"/>
        <v>1010.836437521165</v>
      </c>
      <c r="L54" s="1">
        <f t="shared" si="11"/>
        <v>0</v>
      </c>
      <c r="M54" s="1">
        <f t="shared" si="2"/>
        <v>0</v>
      </c>
      <c r="P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1</v>
      </c>
      <c r="W54" s="1">
        <f t="shared" si="10"/>
        <v>0</v>
      </c>
    </row>
    <row r="55" spans="3:23">
      <c r="D55" s="1">
        <v>2</v>
      </c>
      <c r="E55" t="s">
        <v>40</v>
      </c>
      <c r="F55" s="1" t="s">
        <v>15</v>
      </c>
      <c r="G55" s="1" t="s">
        <v>27</v>
      </c>
      <c r="H55" s="1">
        <v>64</v>
      </c>
      <c r="I55" s="1">
        <v>29.85</v>
      </c>
      <c r="J55" s="25">
        <f t="shared" si="0"/>
        <v>17.777777777777779</v>
      </c>
      <c r="K55" s="24">
        <f t="shared" si="1"/>
        <v>1010.836437521165</v>
      </c>
      <c r="L55" s="1">
        <f t="shared" si="11"/>
        <v>0</v>
      </c>
      <c r="M55" s="1">
        <f t="shared" si="2"/>
        <v>0</v>
      </c>
      <c r="P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1</v>
      </c>
      <c r="W55" s="1">
        <f t="shared" si="10"/>
        <v>0</v>
      </c>
    </row>
    <row r="56" spans="3:23" s="33" customFormat="1">
      <c r="C56" s="32"/>
      <c r="D56" s="32">
        <v>11</v>
      </c>
      <c r="E56" s="33" t="s">
        <v>128</v>
      </c>
      <c r="F56" s="32" t="s">
        <v>15</v>
      </c>
      <c r="G56" s="32"/>
      <c r="H56" s="32">
        <v>57</v>
      </c>
      <c r="I56" s="32">
        <v>29.9</v>
      </c>
      <c r="J56" s="34">
        <f t="shared" si="0"/>
        <v>13.888888888888889</v>
      </c>
      <c r="K56" s="35">
        <f t="shared" si="1"/>
        <v>1012.5296308838468</v>
      </c>
      <c r="L56" s="32">
        <f t="shared" si="11"/>
        <v>0</v>
      </c>
      <c r="M56" s="32">
        <f t="shared" si="2"/>
        <v>0</v>
      </c>
      <c r="N56" s="36"/>
      <c r="O56" s="36"/>
      <c r="P56" s="32">
        <f t="shared" si="3"/>
        <v>0</v>
      </c>
      <c r="Q56" s="32">
        <f t="shared" si="4"/>
        <v>0</v>
      </c>
      <c r="R56" s="32">
        <f t="shared" si="5"/>
        <v>0</v>
      </c>
      <c r="S56" s="32">
        <f t="shared" si="6"/>
        <v>0</v>
      </c>
      <c r="T56" s="32">
        <f t="shared" si="7"/>
        <v>0</v>
      </c>
      <c r="U56" s="32">
        <f t="shared" si="8"/>
        <v>0</v>
      </c>
      <c r="V56" s="32">
        <f t="shared" si="9"/>
        <v>0</v>
      </c>
      <c r="W56" s="32">
        <f t="shared" si="10"/>
        <v>0</v>
      </c>
    </row>
    <row r="57" spans="3:23">
      <c r="C57" s="1">
        <v>17</v>
      </c>
      <c r="D57" s="1">
        <v>9</v>
      </c>
      <c r="E57" t="s">
        <v>483</v>
      </c>
      <c r="F57" s="1" t="s">
        <v>15</v>
      </c>
      <c r="G57" s="1" t="s">
        <v>27</v>
      </c>
      <c r="H57" s="1">
        <v>57</v>
      </c>
      <c r="I57" s="1">
        <v>29.9</v>
      </c>
      <c r="J57" s="25">
        <f t="shared" si="0"/>
        <v>13.888888888888889</v>
      </c>
      <c r="K57" s="24">
        <f t="shared" si="1"/>
        <v>1012.5296308838468</v>
      </c>
      <c r="L57" s="1">
        <f t="shared" si="11"/>
        <v>0</v>
      </c>
      <c r="M57" s="1">
        <f t="shared" si="2"/>
        <v>0</v>
      </c>
      <c r="P57" s="1">
        <f t="shared" si="3"/>
        <v>0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1</v>
      </c>
      <c r="W57" s="1">
        <f t="shared" si="10"/>
        <v>0</v>
      </c>
    </row>
    <row r="58" spans="3:23">
      <c r="D58" s="1">
        <v>2</v>
      </c>
      <c r="E58" t="s">
        <v>206</v>
      </c>
      <c r="F58" s="1" t="s">
        <v>15</v>
      </c>
      <c r="G58" s="1" t="s">
        <v>56</v>
      </c>
      <c r="H58" s="1">
        <v>60</v>
      </c>
      <c r="I58" s="1">
        <v>29.8</v>
      </c>
      <c r="J58" s="25">
        <f t="shared" si="0"/>
        <v>15.555555555555555</v>
      </c>
      <c r="K58" s="24">
        <f t="shared" si="1"/>
        <v>1009.1432441584828</v>
      </c>
      <c r="L58" s="1">
        <f t="shared" si="11"/>
        <v>0</v>
      </c>
      <c r="M58" s="1">
        <f t="shared" si="2"/>
        <v>0</v>
      </c>
      <c r="P58" s="1">
        <f t="shared" si="3"/>
        <v>0</v>
      </c>
      <c r="Q58" s="1">
        <f t="shared" si="4"/>
        <v>0</v>
      </c>
      <c r="R58" s="1">
        <f t="shared" si="5"/>
        <v>0</v>
      </c>
      <c r="S58" s="1">
        <f t="shared" si="6"/>
        <v>1</v>
      </c>
      <c r="T58" s="1">
        <f t="shared" si="7"/>
        <v>0</v>
      </c>
      <c r="U58" s="1">
        <f t="shared" si="8"/>
        <v>0</v>
      </c>
      <c r="V58" s="1">
        <f t="shared" si="9"/>
        <v>0</v>
      </c>
      <c r="W58" s="1">
        <f t="shared" si="10"/>
        <v>0</v>
      </c>
    </row>
    <row r="59" spans="3:23" s="33" customFormat="1">
      <c r="C59" s="32"/>
      <c r="D59" s="32">
        <v>11</v>
      </c>
      <c r="E59" s="33" t="s">
        <v>124</v>
      </c>
      <c r="F59" s="32" t="s">
        <v>15</v>
      </c>
      <c r="G59" s="32"/>
      <c r="H59" s="32">
        <v>55</v>
      </c>
      <c r="I59" s="32">
        <v>29.8</v>
      </c>
      <c r="J59" s="34">
        <f t="shared" si="0"/>
        <v>12.777777777777777</v>
      </c>
      <c r="K59" s="35">
        <f t="shared" si="1"/>
        <v>1009.1432441584828</v>
      </c>
      <c r="L59" s="32">
        <f t="shared" si="11"/>
        <v>0</v>
      </c>
      <c r="M59" s="32">
        <f t="shared" si="2"/>
        <v>0</v>
      </c>
      <c r="N59" s="36"/>
      <c r="O59" s="36"/>
      <c r="P59" s="32">
        <f t="shared" si="3"/>
        <v>0</v>
      </c>
      <c r="Q59" s="32">
        <f t="shared" si="4"/>
        <v>0</v>
      </c>
      <c r="R59" s="32">
        <f t="shared" si="5"/>
        <v>0</v>
      </c>
      <c r="S59" s="32">
        <f t="shared" si="6"/>
        <v>0</v>
      </c>
      <c r="T59" s="32">
        <f t="shared" si="7"/>
        <v>0</v>
      </c>
      <c r="U59" s="32">
        <f t="shared" si="8"/>
        <v>0</v>
      </c>
      <c r="V59" s="32">
        <f t="shared" si="9"/>
        <v>0</v>
      </c>
      <c r="W59" s="32">
        <f t="shared" si="10"/>
        <v>0</v>
      </c>
    </row>
    <row r="60" spans="3:23">
      <c r="C60" s="1">
        <v>18</v>
      </c>
      <c r="D60" s="1">
        <v>9</v>
      </c>
      <c r="E60" t="s">
        <v>484</v>
      </c>
      <c r="F60" s="1" t="s">
        <v>12</v>
      </c>
      <c r="G60" s="1" t="s">
        <v>24</v>
      </c>
      <c r="H60" s="1">
        <v>56</v>
      </c>
      <c r="I60" s="1">
        <v>29.85</v>
      </c>
      <c r="J60" s="25">
        <f t="shared" si="0"/>
        <v>13.333333333333332</v>
      </c>
      <c r="K60" s="24">
        <f t="shared" si="1"/>
        <v>1010.836437521165</v>
      </c>
      <c r="L60" s="1">
        <f t="shared" si="11"/>
        <v>1</v>
      </c>
      <c r="M60" s="1">
        <f t="shared" si="2"/>
        <v>0</v>
      </c>
      <c r="P60" s="1">
        <f t="shared" si="3"/>
        <v>0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0</v>
      </c>
      <c r="U60" s="1">
        <f t="shared" si="8"/>
        <v>0</v>
      </c>
      <c r="V60" s="1">
        <f t="shared" si="9"/>
        <v>0</v>
      </c>
      <c r="W60" s="1">
        <f t="shared" si="10"/>
        <v>1</v>
      </c>
    </row>
    <row r="61" spans="3:23">
      <c r="D61" s="1">
        <v>2</v>
      </c>
      <c r="E61" t="s">
        <v>116</v>
      </c>
      <c r="F61" s="1" t="s">
        <v>15</v>
      </c>
      <c r="G61" s="1" t="s">
        <v>86</v>
      </c>
      <c r="H61" s="1">
        <v>57</v>
      </c>
      <c r="I61" s="1">
        <v>29.9</v>
      </c>
      <c r="J61" s="25">
        <f t="shared" si="0"/>
        <v>13.888888888888889</v>
      </c>
      <c r="K61" s="24">
        <f t="shared" si="1"/>
        <v>1012.5296308838468</v>
      </c>
      <c r="L61" s="1">
        <f t="shared" si="11"/>
        <v>0</v>
      </c>
      <c r="M61" s="1">
        <f t="shared" si="2"/>
        <v>0</v>
      </c>
      <c r="P61" s="1">
        <f t="shared" si="3"/>
        <v>0</v>
      </c>
      <c r="Q61" s="1">
        <f t="shared" si="4"/>
        <v>1</v>
      </c>
      <c r="R61" s="1">
        <f t="shared" si="5"/>
        <v>0</v>
      </c>
      <c r="S61" s="1">
        <f t="shared" si="6"/>
        <v>0</v>
      </c>
      <c r="T61" s="1">
        <f t="shared" si="7"/>
        <v>0</v>
      </c>
      <c r="U61" s="1">
        <f t="shared" si="8"/>
        <v>0</v>
      </c>
      <c r="V61" s="1">
        <f t="shared" si="9"/>
        <v>0</v>
      </c>
      <c r="W61" s="1">
        <f t="shared" si="10"/>
        <v>0</v>
      </c>
    </row>
    <row r="62" spans="3:23" s="33" customFormat="1">
      <c r="C62" s="32"/>
      <c r="D62" s="32">
        <v>11</v>
      </c>
      <c r="E62" s="33" t="s">
        <v>68</v>
      </c>
      <c r="F62" s="32" t="s">
        <v>15</v>
      </c>
      <c r="G62" s="32"/>
      <c r="H62" s="32">
        <v>51</v>
      </c>
      <c r="I62" s="38">
        <v>30</v>
      </c>
      <c r="J62" s="34">
        <f t="shared" si="0"/>
        <v>10.555555555555555</v>
      </c>
      <c r="K62" s="35">
        <f t="shared" si="1"/>
        <v>1015.9160176092109</v>
      </c>
      <c r="L62" s="32">
        <f t="shared" si="11"/>
        <v>0</v>
      </c>
      <c r="M62" s="32">
        <f t="shared" si="2"/>
        <v>0</v>
      </c>
      <c r="N62" s="36">
        <v>1</v>
      </c>
      <c r="O62" s="36"/>
      <c r="P62" s="32">
        <f t="shared" si="3"/>
        <v>0</v>
      </c>
      <c r="Q62" s="32">
        <f t="shared" si="4"/>
        <v>0</v>
      </c>
      <c r="R62" s="32">
        <f t="shared" si="5"/>
        <v>0</v>
      </c>
      <c r="S62" s="32">
        <f t="shared" si="6"/>
        <v>0</v>
      </c>
      <c r="T62" s="32">
        <f t="shared" si="7"/>
        <v>0</v>
      </c>
      <c r="U62" s="32">
        <f t="shared" si="8"/>
        <v>0</v>
      </c>
      <c r="V62" s="32">
        <f t="shared" si="9"/>
        <v>0</v>
      </c>
      <c r="W62" s="32">
        <f t="shared" si="10"/>
        <v>0</v>
      </c>
    </row>
    <row r="63" spans="3:23">
      <c r="C63" s="1">
        <v>19</v>
      </c>
      <c r="D63" s="1">
        <v>9</v>
      </c>
      <c r="E63" t="s">
        <v>137</v>
      </c>
      <c r="F63" s="1" t="s">
        <v>15</v>
      </c>
      <c r="G63" s="1" t="s">
        <v>86</v>
      </c>
      <c r="H63" s="1">
        <v>48</v>
      </c>
      <c r="I63" s="9">
        <v>30</v>
      </c>
      <c r="J63" s="25">
        <f t="shared" si="0"/>
        <v>8.8888888888888893</v>
      </c>
      <c r="K63" s="24">
        <f t="shared" si="1"/>
        <v>1015.9160176092109</v>
      </c>
      <c r="L63" s="1">
        <f t="shared" si="11"/>
        <v>0</v>
      </c>
      <c r="M63" s="1">
        <f t="shared" si="2"/>
        <v>0</v>
      </c>
      <c r="P63" s="1">
        <f t="shared" si="3"/>
        <v>0</v>
      </c>
      <c r="Q63" s="1">
        <f t="shared" si="4"/>
        <v>1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0</v>
      </c>
      <c r="W63" s="1">
        <f t="shared" si="10"/>
        <v>0</v>
      </c>
    </row>
    <row r="64" spans="3:23">
      <c r="D64" s="1">
        <v>2</v>
      </c>
      <c r="E64" t="s">
        <v>387</v>
      </c>
      <c r="F64" s="1" t="s">
        <v>15</v>
      </c>
      <c r="G64" s="1" t="s">
        <v>86</v>
      </c>
      <c r="H64" s="1">
        <v>56</v>
      </c>
      <c r="I64" s="1">
        <v>29.95</v>
      </c>
      <c r="J64" s="25">
        <f t="shared" si="0"/>
        <v>13.333333333333332</v>
      </c>
      <c r="K64" s="24">
        <f t="shared" si="1"/>
        <v>1014.2228242465289</v>
      </c>
      <c r="L64" s="1">
        <f t="shared" si="11"/>
        <v>0</v>
      </c>
      <c r="M64" s="1">
        <f t="shared" si="2"/>
        <v>0</v>
      </c>
      <c r="P64" s="1">
        <f t="shared" si="3"/>
        <v>0</v>
      </c>
      <c r="Q64" s="1">
        <f t="shared" si="4"/>
        <v>1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0</v>
      </c>
      <c r="W64" s="1">
        <f t="shared" si="10"/>
        <v>0</v>
      </c>
    </row>
    <row r="65" spans="3:23" s="33" customFormat="1">
      <c r="C65" s="32"/>
      <c r="D65" s="32">
        <v>11</v>
      </c>
      <c r="E65" s="33" t="s">
        <v>132</v>
      </c>
      <c r="F65" s="32" t="s">
        <v>15</v>
      </c>
      <c r="G65" s="32" t="s">
        <v>24</v>
      </c>
      <c r="H65" s="32">
        <v>50</v>
      </c>
      <c r="I65" s="32">
        <v>29.95</v>
      </c>
      <c r="J65" s="34">
        <f t="shared" si="0"/>
        <v>10</v>
      </c>
      <c r="K65" s="35">
        <f t="shared" si="1"/>
        <v>1014.2228242465289</v>
      </c>
      <c r="L65" s="32">
        <f t="shared" si="11"/>
        <v>0</v>
      </c>
      <c r="M65" s="32">
        <f t="shared" si="2"/>
        <v>0</v>
      </c>
      <c r="N65" s="36"/>
      <c r="O65" s="36"/>
      <c r="P65" s="32">
        <f t="shared" si="3"/>
        <v>0</v>
      </c>
      <c r="Q65" s="32">
        <f t="shared" si="4"/>
        <v>0</v>
      </c>
      <c r="R65" s="32">
        <f t="shared" si="5"/>
        <v>0</v>
      </c>
      <c r="S65" s="32">
        <f t="shared" si="6"/>
        <v>0</v>
      </c>
      <c r="T65" s="32">
        <f t="shared" si="7"/>
        <v>0</v>
      </c>
      <c r="U65" s="32">
        <f t="shared" si="8"/>
        <v>0</v>
      </c>
      <c r="V65" s="32">
        <f t="shared" si="9"/>
        <v>0</v>
      </c>
      <c r="W65" s="32">
        <f t="shared" si="10"/>
        <v>1</v>
      </c>
    </row>
    <row r="66" spans="3:23">
      <c r="C66" s="1">
        <v>20</v>
      </c>
      <c r="D66" s="1">
        <v>9</v>
      </c>
      <c r="E66" t="s">
        <v>299</v>
      </c>
      <c r="F66" s="1" t="s">
        <v>15</v>
      </c>
      <c r="G66" s="1" t="s">
        <v>24</v>
      </c>
      <c r="H66" s="1">
        <v>55</v>
      </c>
      <c r="I66" s="1">
        <v>29.9</v>
      </c>
      <c r="J66" s="25">
        <f t="shared" si="0"/>
        <v>12.777777777777777</v>
      </c>
      <c r="K66" s="24">
        <f t="shared" si="1"/>
        <v>1012.5296308838468</v>
      </c>
      <c r="L66" s="1">
        <f t="shared" si="11"/>
        <v>0</v>
      </c>
      <c r="M66" s="1">
        <f t="shared" si="2"/>
        <v>0</v>
      </c>
      <c r="P66" s="1">
        <f t="shared" si="3"/>
        <v>0</v>
      </c>
      <c r="Q66" s="1">
        <f t="shared" si="4"/>
        <v>0</v>
      </c>
      <c r="R66" s="1">
        <f t="shared" si="5"/>
        <v>0</v>
      </c>
      <c r="S66" s="1">
        <f t="shared" si="6"/>
        <v>0</v>
      </c>
      <c r="T66" s="1">
        <f t="shared" si="7"/>
        <v>0</v>
      </c>
      <c r="U66" s="1">
        <f t="shared" si="8"/>
        <v>0</v>
      </c>
      <c r="V66" s="1">
        <f t="shared" si="9"/>
        <v>0</v>
      </c>
      <c r="W66" s="1">
        <f t="shared" si="10"/>
        <v>1</v>
      </c>
    </row>
    <row r="67" spans="3:23">
      <c r="D67" s="1">
        <v>2</v>
      </c>
      <c r="E67" t="s">
        <v>387</v>
      </c>
      <c r="F67" s="1" t="s">
        <v>15</v>
      </c>
      <c r="H67" s="1">
        <v>57</v>
      </c>
      <c r="I67" s="1">
        <v>29.85</v>
      </c>
      <c r="J67" s="25">
        <f t="shared" si="0"/>
        <v>13.888888888888889</v>
      </c>
      <c r="K67" s="24">
        <f t="shared" si="1"/>
        <v>1010.836437521165</v>
      </c>
      <c r="L67" s="1">
        <f t="shared" si="11"/>
        <v>0</v>
      </c>
      <c r="M67" s="1">
        <f t="shared" si="2"/>
        <v>0</v>
      </c>
      <c r="P67" s="1">
        <f t="shared" si="3"/>
        <v>0</v>
      </c>
      <c r="Q67" s="1">
        <f t="shared" si="4"/>
        <v>0</v>
      </c>
      <c r="R67" s="1">
        <f t="shared" si="5"/>
        <v>0</v>
      </c>
      <c r="S67" s="1">
        <f t="shared" si="6"/>
        <v>0</v>
      </c>
      <c r="T67" s="1">
        <f t="shared" si="7"/>
        <v>0</v>
      </c>
      <c r="U67" s="1">
        <f t="shared" si="8"/>
        <v>0</v>
      </c>
      <c r="V67" s="1">
        <f t="shared" si="9"/>
        <v>0</v>
      </c>
      <c r="W67" s="1">
        <f t="shared" si="10"/>
        <v>0</v>
      </c>
    </row>
    <row r="68" spans="3:23" s="33" customFormat="1">
      <c r="C68" s="32"/>
      <c r="D68" s="32">
        <v>11</v>
      </c>
      <c r="E68" s="33" t="s">
        <v>107</v>
      </c>
      <c r="F68" s="32" t="s">
        <v>15</v>
      </c>
      <c r="G68" s="32"/>
      <c r="H68" s="32">
        <v>50</v>
      </c>
      <c r="I68" s="32">
        <v>29.8</v>
      </c>
      <c r="J68" s="34">
        <f t="shared" si="0"/>
        <v>10</v>
      </c>
      <c r="K68" s="35">
        <f t="shared" si="1"/>
        <v>1009.1432441584828</v>
      </c>
      <c r="L68" s="32">
        <f t="shared" si="11"/>
        <v>0</v>
      </c>
      <c r="M68" s="32">
        <f t="shared" si="2"/>
        <v>0</v>
      </c>
      <c r="N68" s="36"/>
      <c r="O68" s="36"/>
      <c r="P68" s="32">
        <f t="shared" si="3"/>
        <v>0</v>
      </c>
      <c r="Q68" s="32">
        <f t="shared" si="4"/>
        <v>0</v>
      </c>
      <c r="R68" s="32">
        <f t="shared" si="5"/>
        <v>0</v>
      </c>
      <c r="S68" s="32">
        <f t="shared" si="6"/>
        <v>0</v>
      </c>
      <c r="T68" s="32">
        <f t="shared" si="7"/>
        <v>0</v>
      </c>
      <c r="U68" s="32">
        <f t="shared" si="8"/>
        <v>0</v>
      </c>
      <c r="V68" s="32">
        <f t="shared" si="9"/>
        <v>0</v>
      </c>
      <c r="W68" s="32">
        <f t="shared" si="10"/>
        <v>0</v>
      </c>
    </row>
    <row r="69" spans="3:23">
      <c r="C69" s="1">
        <v>21</v>
      </c>
      <c r="D69" s="1">
        <v>9</v>
      </c>
      <c r="E69" t="s">
        <v>303</v>
      </c>
      <c r="F69" s="1" t="s">
        <v>15</v>
      </c>
      <c r="G69" s="1" t="s">
        <v>16</v>
      </c>
      <c r="H69" s="1">
        <v>52</v>
      </c>
      <c r="I69" s="1">
        <v>29.65</v>
      </c>
      <c r="J69" s="25">
        <f t="shared" si="0"/>
        <v>11.111111111111111</v>
      </c>
      <c r="K69" s="24">
        <f t="shared" si="1"/>
        <v>1004.0636640704367</v>
      </c>
      <c r="L69" s="1">
        <f t="shared" si="11"/>
        <v>0</v>
      </c>
      <c r="M69" s="1">
        <f t="shared" si="2"/>
        <v>0</v>
      </c>
      <c r="P69" s="1">
        <f t="shared" si="3"/>
        <v>0</v>
      </c>
      <c r="Q69" s="1">
        <f t="shared" si="4"/>
        <v>0</v>
      </c>
      <c r="R69" s="1">
        <f t="shared" si="5"/>
        <v>0</v>
      </c>
      <c r="S69" s="1">
        <f t="shared" si="6"/>
        <v>0</v>
      </c>
      <c r="T69" s="1">
        <f t="shared" si="7"/>
        <v>0</v>
      </c>
      <c r="U69" s="1">
        <f t="shared" si="8"/>
        <v>1</v>
      </c>
      <c r="V69" s="1">
        <f t="shared" si="9"/>
        <v>0</v>
      </c>
      <c r="W69" s="1">
        <f t="shared" si="10"/>
        <v>0</v>
      </c>
    </row>
    <row r="70" spans="3:23">
      <c r="D70" s="1">
        <v>2</v>
      </c>
      <c r="E70" t="s">
        <v>71</v>
      </c>
      <c r="F70" s="1" t="s">
        <v>15</v>
      </c>
      <c r="G70" s="1" t="s">
        <v>16</v>
      </c>
      <c r="H70" s="1">
        <v>52</v>
      </c>
      <c r="I70" s="1">
        <v>29.65</v>
      </c>
      <c r="J70" s="25">
        <f t="shared" si="0"/>
        <v>11.111111111111111</v>
      </c>
      <c r="K70" s="24">
        <f t="shared" si="1"/>
        <v>1004.0636640704367</v>
      </c>
      <c r="L70" s="1">
        <f t="shared" si="11"/>
        <v>0</v>
      </c>
      <c r="M70" s="1">
        <f t="shared" si="2"/>
        <v>0</v>
      </c>
      <c r="P70" s="1">
        <f t="shared" si="3"/>
        <v>0</v>
      </c>
      <c r="Q70" s="1">
        <f t="shared" si="4"/>
        <v>0</v>
      </c>
      <c r="R70" s="1">
        <f t="shared" si="5"/>
        <v>0</v>
      </c>
      <c r="S70" s="1">
        <f t="shared" si="6"/>
        <v>0</v>
      </c>
      <c r="T70" s="1">
        <f t="shared" si="7"/>
        <v>0</v>
      </c>
      <c r="U70" s="1">
        <f t="shared" si="8"/>
        <v>1</v>
      </c>
      <c r="V70" s="1">
        <f t="shared" si="9"/>
        <v>0</v>
      </c>
      <c r="W70" s="1">
        <f t="shared" si="10"/>
        <v>0</v>
      </c>
    </row>
    <row r="71" spans="3:23" s="33" customFormat="1">
      <c r="C71" s="32"/>
      <c r="D71" s="32">
        <v>11</v>
      </c>
      <c r="E71" s="33" t="s">
        <v>485</v>
      </c>
      <c r="F71" s="32" t="s">
        <v>12</v>
      </c>
      <c r="G71" s="32"/>
      <c r="H71" s="32">
        <v>52</v>
      </c>
      <c r="I71" s="32">
        <v>29.6</v>
      </c>
      <c r="J71" s="34">
        <f t="shared" si="0"/>
        <v>11.111111111111111</v>
      </c>
      <c r="K71" s="35">
        <f t="shared" si="1"/>
        <v>1002.3704707077549</v>
      </c>
      <c r="L71" s="32">
        <f t="shared" si="11"/>
        <v>1</v>
      </c>
      <c r="M71" s="32">
        <f t="shared" si="2"/>
        <v>0</v>
      </c>
      <c r="N71" s="36">
        <v>1</v>
      </c>
      <c r="O71" s="36"/>
      <c r="P71" s="32">
        <f t="shared" si="3"/>
        <v>0</v>
      </c>
      <c r="Q71" s="32">
        <f t="shared" si="4"/>
        <v>0</v>
      </c>
      <c r="R71" s="32">
        <f t="shared" si="5"/>
        <v>0</v>
      </c>
      <c r="S71" s="32">
        <f t="shared" si="6"/>
        <v>0</v>
      </c>
      <c r="T71" s="32">
        <f t="shared" si="7"/>
        <v>0</v>
      </c>
      <c r="U71" s="32">
        <f t="shared" si="8"/>
        <v>0</v>
      </c>
      <c r="V71" s="32">
        <f t="shared" si="9"/>
        <v>0</v>
      </c>
      <c r="W71" s="32">
        <f t="shared" si="10"/>
        <v>0</v>
      </c>
    </row>
    <row r="72" spans="3:23">
      <c r="C72" s="1">
        <v>22</v>
      </c>
      <c r="D72" s="1">
        <v>9</v>
      </c>
      <c r="E72" t="s">
        <v>29</v>
      </c>
      <c r="F72" s="1" t="s">
        <v>15</v>
      </c>
      <c r="G72" s="1" t="s">
        <v>56</v>
      </c>
      <c r="H72" s="1">
        <v>54</v>
      </c>
      <c r="I72" s="1">
        <v>29.6</v>
      </c>
      <c r="J72" s="25">
        <f t="shared" si="0"/>
        <v>12.222222222222221</v>
      </c>
      <c r="K72" s="24">
        <f t="shared" si="1"/>
        <v>1002.3704707077549</v>
      </c>
      <c r="L72" s="1">
        <f t="shared" si="11"/>
        <v>0</v>
      </c>
      <c r="M72" s="1">
        <f t="shared" si="2"/>
        <v>0</v>
      </c>
      <c r="P72" s="1">
        <f t="shared" si="3"/>
        <v>0</v>
      </c>
      <c r="Q72" s="1">
        <f t="shared" si="4"/>
        <v>0</v>
      </c>
      <c r="R72" s="1">
        <f t="shared" si="5"/>
        <v>0</v>
      </c>
      <c r="S72" s="1">
        <f t="shared" si="6"/>
        <v>1</v>
      </c>
      <c r="T72" s="1">
        <f t="shared" si="7"/>
        <v>0</v>
      </c>
      <c r="U72" s="1">
        <f t="shared" si="8"/>
        <v>0</v>
      </c>
      <c r="V72" s="1">
        <f t="shared" si="9"/>
        <v>0</v>
      </c>
      <c r="W72" s="1">
        <f t="shared" si="10"/>
        <v>0</v>
      </c>
    </row>
    <row r="73" spans="3:23">
      <c r="D73" s="1">
        <v>2</v>
      </c>
      <c r="E73" t="s">
        <v>307</v>
      </c>
      <c r="F73" s="1" t="s">
        <v>15</v>
      </c>
      <c r="G73" s="1" t="s">
        <v>56</v>
      </c>
      <c r="H73" s="1">
        <v>56</v>
      </c>
      <c r="I73" s="1">
        <v>29.6</v>
      </c>
      <c r="J73" s="25">
        <f t="shared" si="0"/>
        <v>13.333333333333332</v>
      </c>
      <c r="K73" s="24">
        <f t="shared" si="1"/>
        <v>1002.3704707077549</v>
      </c>
      <c r="L73" s="1">
        <f t="shared" si="11"/>
        <v>0</v>
      </c>
      <c r="M73" s="1">
        <f t="shared" si="2"/>
        <v>0</v>
      </c>
      <c r="P73" s="1">
        <f t="shared" si="3"/>
        <v>0</v>
      </c>
      <c r="Q73" s="1">
        <f t="shared" si="4"/>
        <v>0</v>
      </c>
      <c r="R73" s="1">
        <f t="shared" si="5"/>
        <v>0</v>
      </c>
      <c r="S73" s="1">
        <f t="shared" si="6"/>
        <v>1</v>
      </c>
      <c r="T73" s="1">
        <f t="shared" si="7"/>
        <v>0</v>
      </c>
      <c r="U73" s="1">
        <f t="shared" si="8"/>
        <v>0</v>
      </c>
      <c r="V73" s="1">
        <f t="shared" si="9"/>
        <v>0</v>
      </c>
      <c r="W73" s="1">
        <f t="shared" si="10"/>
        <v>0</v>
      </c>
    </row>
    <row r="74" spans="3:23" s="33" customFormat="1">
      <c r="C74" s="32"/>
      <c r="D74" s="32">
        <v>11</v>
      </c>
      <c r="E74" s="33" t="s">
        <v>124</v>
      </c>
      <c r="F74" s="32" t="s">
        <v>15</v>
      </c>
      <c r="G74" s="32"/>
      <c r="H74" s="32">
        <v>52</v>
      </c>
      <c r="I74" s="32">
        <v>29.7</v>
      </c>
      <c r="J74" s="34">
        <f t="shared" ref="J74:J98" si="12">(H74-32)/1.8</f>
        <v>11.111111111111111</v>
      </c>
      <c r="K74" s="35">
        <f t="shared" ref="K74:K98" si="13">I74/0.02953</f>
        <v>1005.7568574331189</v>
      </c>
      <c r="L74" s="32">
        <f t="shared" ref="L74:L98" si="14">IF(F74 ="rain", 1,0)</f>
        <v>0</v>
      </c>
      <c r="M74" s="32">
        <f t="shared" ref="M74:M98" si="15">IF(F74 ="snow", 1,0)</f>
        <v>0</v>
      </c>
      <c r="N74" s="36"/>
      <c r="O74" s="36"/>
      <c r="P74" s="32">
        <f t="shared" ref="P74:P98" si="16">IF($G74 ="N", 1,0)</f>
        <v>0</v>
      </c>
      <c r="Q74" s="32">
        <f t="shared" ref="Q74:Q98" si="17">IF($G74 ="NE", 1,0)</f>
        <v>0</v>
      </c>
      <c r="R74" s="32">
        <f t="shared" ref="R74:R98" si="18">IF($G74 ="E", 1,0)</f>
        <v>0</v>
      </c>
      <c r="S74" s="32">
        <f t="shared" ref="S74:S98" si="19">IF($G74 ="SE", 1,0)</f>
        <v>0</v>
      </c>
      <c r="T74" s="32">
        <f t="shared" ref="T74:T98" si="20">IF($G74 ="S", 1,0)</f>
        <v>0</v>
      </c>
      <c r="U74" s="32">
        <f t="shared" ref="U74:U98" si="21">IF($G74 ="SW", 1,0)</f>
        <v>0</v>
      </c>
      <c r="V74" s="32">
        <f t="shared" ref="V74:V98" si="22">IF($G74 ="W", 1,0)</f>
        <v>0</v>
      </c>
      <c r="W74" s="32">
        <f t="shared" ref="W74:W98" si="23">IF($G74 ="NW", 1,0)</f>
        <v>0</v>
      </c>
    </row>
    <row r="75" spans="3:23">
      <c r="C75" s="1">
        <v>23</v>
      </c>
      <c r="D75" s="1">
        <v>9</v>
      </c>
      <c r="E75" t="s">
        <v>486</v>
      </c>
      <c r="F75" s="1" t="s">
        <v>12</v>
      </c>
      <c r="G75" s="1" t="s">
        <v>86</v>
      </c>
      <c r="H75" s="1">
        <v>54</v>
      </c>
      <c r="I75" s="1">
        <v>29.75</v>
      </c>
      <c r="J75" s="25">
        <f t="shared" si="12"/>
        <v>12.222222222222221</v>
      </c>
      <c r="K75" s="24">
        <f t="shared" si="13"/>
        <v>1007.4500507958008</v>
      </c>
      <c r="L75" s="1">
        <f t="shared" si="14"/>
        <v>1</v>
      </c>
      <c r="M75" s="1">
        <f t="shared" si="15"/>
        <v>0</v>
      </c>
      <c r="P75" s="1">
        <f t="shared" si="16"/>
        <v>0</v>
      </c>
      <c r="Q75" s="1">
        <f t="shared" si="17"/>
        <v>1</v>
      </c>
      <c r="R75" s="1">
        <f t="shared" si="18"/>
        <v>0</v>
      </c>
      <c r="S75" s="1">
        <f t="shared" si="19"/>
        <v>0</v>
      </c>
      <c r="T75" s="1">
        <f t="shared" si="20"/>
        <v>0</v>
      </c>
      <c r="U75" s="1">
        <f t="shared" si="21"/>
        <v>0</v>
      </c>
      <c r="V75" s="1">
        <f t="shared" si="22"/>
        <v>0</v>
      </c>
      <c r="W75" s="1">
        <f t="shared" si="23"/>
        <v>0</v>
      </c>
    </row>
    <row r="76" spans="3:23">
      <c r="D76" s="1">
        <v>2</v>
      </c>
      <c r="E76" t="s">
        <v>206</v>
      </c>
      <c r="F76" s="1" t="s">
        <v>15</v>
      </c>
      <c r="G76" s="1" t="s">
        <v>72</v>
      </c>
      <c r="H76" s="1">
        <v>56</v>
      </c>
      <c r="I76" s="1">
        <v>29.65</v>
      </c>
      <c r="J76" s="25">
        <f t="shared" si="12"/>
        <v>13.333333333333332</v>
      </c>
      <c r="K76" s="24">
        <f t="shared" si="13"/>
        <v>1004.0636640704367</v>
      </c>
      <c r="L76" s="1">
        <f t="shared" si="14"/>
        <v>0</v>
      </c>
      <c r="M76" s="1">
        <f t="shared" si="15"/>
        <v>0</v>
      </c>
      <c r="P76" s="1">
        <f t="shared" si="16"/>
        <v>0</v>
      </c>
      <c r="Q76" s="1">
        <f t="shared" si="17"/>
        <v>0</v>
      </c>
      <c r="R76" s="1">
        <f t="shared" si="18"/>
        <v>1</v>
      </c>
      <c r="S76" s="1">
        <f t="shared" si="19"/>
        <v>0</v>
      </c>
      <c r="T76" s="1">
        <f t="shared" si="20"/>
        <v>0</v>
      </c>
      <c r="U76" s="1">
        <f t="shared" si="21"/>
        <v>0</v>
      </c>
      <c r="V76" s="1">
        <f t="shared" si="22"/>
        <v>0</v>
      </c>
      <c r="W76" s="1">
        <f t="shared" si="23"/>
        <v>0</v>
      </c>
    </row>
    <row r="77" spans="3:23" s="33" customFormat="1">
      <c r="C77" s="32"/>
      <c r="D77" s="32">
        <v>11</v>
      </c>
      <c r="E77" s="33" t="s">
        <v>487</v>
      </c>
      <c r="F77" s="32" t="s">
        <v>12</v>
      </c>
      <c r="G77" s="32"/>
      <c r="H77" s="32">
        <v>54</v>
      </c>
      <c r="I77" s="32">
        <v>29.75</v>
      </c>
      <c r="J77" s="34">
        <f t="shared" ref="J77" si="24">(H77-32)/1.8</f>
        <v>12.222222222222221</v>
      </c>
      <c r="K77" s="35">
        <f t="shared" ref="K77" si="25">I77/0.02953</f>
        <v>1007.4500507958008</v>
      </c>
      <c r="L77" s="32">
        <f t="shared" si="14"/>
        <v>1</v>
      </c>
      <c r="M77" s="32">
        <f t="shared" si="15"/>
        <v>0</v>
      </c>
      <c r="N77" s="36">
        <v>1</v>
      </c>
      <c r="O77" s="36"/>
      <c r="P77" s="32">
        <f t="shared" si="16"/>
        <v>0</v>
      </c>
      <c r="Q77" s="32">
        <f t="shared" si="17"/>
        <v>0</v>
      </c>
      <c r="R77" s="32">
        <f t="shared" si="18"/>
        <v>0</v>
      </c>
      <c r="S77" s="32">
        <f t="shared" si="19"/>
        <v>0</v>
      </c>
      <c r="T77" s="32">
        <f t="shared" si="20"/>
        <v>0</v>
      </c>
      <c r="U77" s="32">
        <f t="shared" si="21"/>
        <v>0</v>
      </c>
      <c r="V77" s="32">
        <f t="shared" si="22"/>
        <v>0</v>
      </c>
      <c r="W77" s="32">
        <f t="shared" si="23"/>
        <v>0</v>
      </c>
    </row>
    <row r="78" spans="3:23">
      <c r="C78" s="1">
        <v>24</v>
      </c>
      <c r="D78" s="1">
        <v>9</v>
      </c>
      <c r="E78" t="s">
        <v>488</v>
      </c>
      <c r="F78" s="1" t="s">
        <v>15</v>
      </c>
      <c r="G78" s="1" t="s">
        <v>56</v>
      </c>
      <c r="H78" s="1">
        <v>57</v>
      </c>
      <c r="I78" s="1">
        <v>29.65</v>
      </c>
      <c r="J78" s="25">
        <f t="shared" si="12"/>
        <v>13.888888888888889</v>
      </c>
      <c r="K78" s="24">
        <f t="shared" si="13"/>
        <v>1004.0636640704367</v>
      </c>
      <c r="L78" s="1">
        <f t="shared" si="14"/>
        <v>0</v>
      </c>
      <c r="M78" s="1">
        <f t="shared" si="15"/>
        <v>0</v>
      </c>
      <c r="P78" s="1">
        <f t="shared" si="16"/>
        <v>0</v>
      </c>
      <c r="Q78" s="1">
        <f t="shared" si="17"/>
        <v>0</v>
      </c>
      <c r="R78" s="1">
        <f t="shared" si="18"/>
        <v>0</v>
      </c>
      <c r="S78" s="1">
        <f t="shared" si="19"/>
        <v>1</v>
      </c>
      <c r="T78" s="1">
        <f t="shared" si="20"/>
        <v>0</v>
      </c>
      <c r="U78" s="1">
        <f t="shared" si="21"/>
        <v>0</v>
      </c>
      <c r="V78" s="1">
        <f t="shared" si="22"/>
        <v>0</v>
      </c>
      <c r="W78" s="1">
        <f t="shared" si="23"/>
        <v>0</v>
      </c>
    </row>
    <row r="79" spans="3:23">
      <c r="D79" s="1">
        <v>2</v>
      </c>
      <c r="E79" t="s">
        <v>387</v>
      </c>
      <c r="F79" s="1" t="s">
        <v>15</v>
      </c>
      <c r="G79" s="1" t="s">
        <v>56</v>
      </c>
      <c r="H79" s="1">
        <v>61</v>
      </c>
      <c r="I79" s="1">
        <v>29.65</v>
      </c>
      <c r="J79" s="25">
        <f t="shared" si="12"/>
        <v>16.111111111111111</v>
      </c>
      <c r="K79" s="24">
        <f t="shared" si="13"/>
        <v>1004.0636640704367</v>
      </c>
      <c r="L79" s="1">
        <f t="shared" si="14"/>
        <v>0</v>
      </c>
      <c r="M79" s="1">
        <f t="shared" si="15"/>
        <v>0</v>
      </c>
      <c r="P79" s="1">
        <f t="shared" si="16"/>
        <v>0</v>
      </c>
      <c r="Q79" s="1">
        <f t="shared" si="17"/>
        <v>0</v>
      </c>
      <c r="R79" s="1">
        <f t="shared" si="18"/>
        <v>0</v>
      </c>
      <c r="S79" s="1">
        <f t="shared" si="19"/>
        <v>1</v>
      </c>
      <c r="T79" s="1">
        <f t="shared" si="20"/>
        <v>0</v>
      </c>
      <c r="U79" s="1">
        <f t="shared" si="21"/>
        <v>0</v>
      </c>
      <c r="V79" s="1">
        <f t="shared" si="22"/>
        <v>0</v>
      </c>
      <c r="W79" s="1">
        <f t="shared" si="23"/>
        <v>0</v>
      </c>
    </row>
    <row r="80" spans="3:23" s="33" customFormat="1">
      <c r="C80" s="32"/>
      <c r="D80" s="32">
        <v>11</v>
      </c>
      <c r="E80" s="33" t="s">
        <v>267</v>
      </c>
      <c r="F80" s="32" t="s">
        <v>15</v>
      </c>
      <c r="G80" s="32"/>
      <c r="H80" s="32">
        <v>55</v>
      </c>
      <c r="I80" s="32">
        <v>29.7</v>
      </c>
      <c r="J80" s="34">
        <f t="shared" si="12"/>
        <v>12.777777777777777</v>
      </c>
      <c r="K80" s="35">
        <f t="shared" si="13"/>
        <v>1005.7568574331189</v>
      </c>
      <c r="L80" s="32">
        <f t="shared" si="14"/>
        <v>0</v>
      </c>
      <c r="M80" s="32">
        <f t="shared" si="15"/>
        <v>0</v>
      </c>
      <c r="N80" s="36"/>
      <c r="O80" s="36"/>
      <c r="P80" s="32">
        <f t="shared" si="16"/>
        <v>0</v>
      </c>
      <c r="Q80" s="32">
        <f t="shared" si="17"/>
        <v>0</v>
      </c>
      <c r="R80" s="32">
        <f t="shared" si="18"/>
        <v>0</v>
      </c>
      <c r="S80" s="32">
        <f t="shared" si="19"/>
        <v>0</v>
      </c>
      <c r="T80" s="32">
        <f t="shared" si="20"/>
        <v>0</v>
      </c>
      <c r="U80" s="32">
        <f t="shared" si="21"/>
        <v>0</v>
      </c>
      <c r="V80" s="32">
        <f t="shared" si="22"/>
        <v>0</v>
      </c>
      <c r="W80" s="32">
        <f t="shared" si="23"/>
        <v>0</v>
      </c>
    </row>
    <row r="81" spans="3:23">
      <c r="C81" s="1">
        <v>25</v>
      </c>
      <c r="D81" s="1">
        <v>9</v>
      </c>
      <c r="E81" t="s">
        <v>489</v>
      </c>
      <c r="F81" s="1" t="s">
        <v>15</v>
      </c>
      <c r="G81" s="1" t="s">
        <v>16</v>
      </c>
      <c r="H81" s="1">
        <v>55</v>
      </c>
      <c r="I81" s="1">
        <v>29.85</v>
      </c>
      <c r="J81" s="25">
        <f t="shared" si="12"/>
        <v>12.777777777777777</v>
      </c>
      <c r="K81" s="24">
        <f t="shared" si="13"/>
        <v>1010.836437521165</v>
      </c>
      <c r="L81" s="1">
        <f t="shared" si="14"/>
        <v>0</v>
      </c>
      <c r="M81" s="1">
        <f t="shared" si="15"/>
        <v>0</v>
      </c>
      <c r="P81" s="1">
        <f t="shared" si="16"/>
        <v>0</v>
      </c>
      <c r="Q81" s="1">
        <f t="shared" si="17"/>
        <v>0</v>
      </c>
      <c r="R81" s="1">
        <f t="shared" si="18"/>
        <v>0</v>
      </c>
      <c r="S81" s="1">
        <f t="shared" si="19"/>
        <v>0</v>
      </c>
      <c r="T81" s="1">
        <f t="shared" si="20"/>
        <v>0</v>
      </c>
      <c r="U81" s="1">
        <f t="shared" si="21"/>
        <v>1</v>
      </c>
      <c r="V81" s="1">
        <f t="shared" si="22"/>
        <v>0</v>
      </c>
      <c r="W81" s="1">
        <f t="shared" si="23"/>
        <v>0</v>
      </c>
    </row>
    <row r="82" spans="3:23">
      <c r="D82" s="1">
        <v>2</v>
      </c>
      <c r="E82" t="s">
        <v>490</v>
      </c>
      <c r="F82" s="1" t="s">
        <v>15</v>
      </c>
      <c r="G82" s="1" t="s">
        <v>27</v>
      </c>
      <c r="H82" s="1">
        <v>62</v>
      </c>
      <c r="I82" s="1">
        <v>29.9</v>
      </c>
      <c r="J82" s="25">
        <f t="shared" si="12"/>
        <v>16.666666666666668</v>
      </c>
      <c r="K82" s="24">
        <f t="shared" si="13"/>
        <v>1012.5296308838468</v>
      </c>
      <c r="L82" s="1">
        <f t="shared" si="14"/>
        <v>0</v>
      </c>
      <c r="M82" s="1">
        <f t="shared" si="15"/>
        <v>0</v>
      </c>
      <c r="P82" s="1">
        <f t="shared" si="16"/>
        <v>0</v>
      </c>
      <c r="Q82" s="1">
        <f t="shared" si="17"/>
        <v>0</v>
      </c>
      <c r="R82" s="1">
        <f t="shared" si="18"/>
        <v>0</v>
      </c>
      <c r="S82" s="1">
        <f t="shared" si="19"/>
        <v>0</v>
      </c>
      <c r="T82" s="1">
        <f t="shared" si="20"/>
        <v>0</v>
      </c>
      <c r="U82" s="1">
        <f t="shared" si="21"/>
        <v>0</v>
      </c>
      <c r="V82" s="1">
        <f t="shared" si="22"/>
        <v>1</v>
      </c>
      <c r="W82" s="1">
        <f t="shared" si="23"/>
        <v>0</v>
      </c>
    </row>
    <row r="83" spans="3:23" s="33" customFormat="1">
      <c r="C83" s="32"/>
      <c r="D83" s="32">
        <v>11</v>
      </c>
      <c r="E83" s="33" t="s">
        <v>68</v>
      </c>
      <c r="F83" s="32" t="s">
        <v>15</v>
      </c>
      <c r="G83" s="32"/>
      <c r="H83" s="32">
        <v>50</v>
      </c>
      <c r="I83" s="38">
        <v>30</v>
      </c>
      <c r="J83" s="34">
        <f t="shared" si="12"/>
        <v>10</v>
      </c>
      <c r="K83" s="35">
        <f t="shared" si="13"/>
        <v>1015.9160176092109</v>
      </c>
      <c r="L83" s="32">
        <f t="shared" si="14"/>
        <v>0</v>
      </c>
      <c r="M83" s="32">
        <f t="shared" si="15"/>
        <v>0</v>
      </c>
      <c r="N83" s="36"/>
      <c r="O83" s="36"/>
      <c r="P83" s="32">
        <f t="shared" si="16"/>
        <v>0</v>
      </c>
      <c r="Q83" s="32">
        <f t="shared" si="17"/>
        <v>0</v>
      </c>
      <c r="R83" s="32">
        <f t="shared" si="18"/>
        <v>0</v>
      </c>
      <c r="S83" s="32">
        <f t="shared" si="19"/>
        <v>0</v>
      </c>
      <c r="T83" s="32">
        <f t="shared" si="20"/>
        <v>0</v>
      </c>
      <c r="U83" s="32">
        <f t="shared" si="21"/>
        <v>0</v>
      </c>
      <c r="V83" s="32">
        <f t="shared" si="22"/>
        <v>0</v>
      </c>
      <c r="W83" s="32">
        <f t="shared" si="23"/>
        <v>0</v>
      </c>
    </row>
    <row r="84" spans="3:23">
      <c r="C84" s="1">
        <v>26</v>
      </c>
      <c r="D84" s="1">
        <v>9</v>
      </c>
      <c r="E84" t="s">
        <v>491</v>
      </c>
      <c r="F84" s="1" t="s">
        <v>15</v>
      </c>
      <c r="G84" s="1" t="s">
        <v>27</v>
      </c>
      <c r="H84" s="1">
        <v>53</v>
      </c>
      <c r="I84" s="1">
        <v>29.95</v>
      </c>
      <c r="J84" s="25">
        <f t="shared" si="12"/>
        <v>11.666666666666666</v>
      </c>
      <c r="K84" s="24">
        <f t="shared" si="13"/>
        <v>1014.2228242465289</v>
      </c>
      <c r="L84" s="1">
        <f t="shared" si="14"/>
        <v>0</v>
      </c>
      <c r="M84" s="1">
        <f t="shared" si="15"/>
        <v>0</v>
      </c>
      <c r="P84" s="1">
        <f t="shared" si="16"/>
        <v>0</v>
      </c>
      <c r="Q84" s="1">
        <f t="shared" si="17"/>
        <v>0</v>
      </c>
      <c r="R84" s="1">
        <f t="shared" si="18"/>
        <v>0</v>
      </c>
      <c r="S84" s="1">
        <f t="shared" si="19"/>
        <v>0</v>
      </c>
      <c r="T84" s="1">
        <f t="shared" si="20"/>
        <v>0</v>
      </c>
      <c r="U84" s="1">
        <f t="shared" si="21"/>
        <v>0</v>
      </c>
      <c r="V84" s="1">
        <f t="shared" si="22"/>
        <v>1</v>
      </c>
      <c r="W84" s="1">
        <f t="shared" si="23"/>
        <v>0</v>
      </c>
    </row>
    <row r="85" spans="3:23">
      <c r="D85" s="1">
        <v>2</v>
      </c>
      <c r="E85" t="s">
        <v>116</v>
      </c>
      <c r="F85" s="1" t="s">
        <v>15</v>
      </c>
      <c r="G85" s="1" t="s">
        <v>16</v>
      </c>
      <c r="H85" s="11">
        <v>69</v>
      </c>
      <c r="I85" s="1">
        <v>29.85</v>
      </c>
      <c r="J85" s="25">
        <f t="shared" si="12"/>
        <v>20.555555555555554</v>
      </c>
      <c r="K85" s="24">
        <f t="shared" si="13"/>
        <v>1010.836437521165</v>
      </c>
      <c r="L85" s="1">
        <f t="shared" si="14"/>
        <v>0</v>
      </c>
      <c r="M85" s="1">
        <f t="shared" si="15"/>
        <v>0</v>
      </c>
      <c r="P85" s="1">
        <f t="shared" si="16"/>
        <v>0</v>
      </c>
      <c r="Q85" s="1">
        <f t="shared" si="17"/>
        <v>0</v>
      </c>
      <c r="R85" s="1">
        <f t="shared" si="18"/>
        <v>0</v>
      </c>
      <c r="S85" s="1">
        <f t="shared" si="19"/>
        <v>0</v>
      </c>
      <c r="T85" s="1">
        <f t="shared" si="20"/>
        <v>0</v>
      </c>
      <c r="U85" s="1">
        <f t="shared" si="21"/>
        <v>1</v>
      </c>
      <c r="V85" s="1">
        <f t="shared" si="22"/>
        <v>0</v>
      </c>
      <c r="W85" s="1">
        <f t="shared" si="23"/>
        <v>0</v>
      </c>
    </row>
    <row r="86" spans="3:23" s="33" customFormat="1">
      <c r="C86" s="32"/>
      <c r="D86" s="32">
        <v>11</v>
      </c>
      <c r="E86" s="37" t="s">
        <v>492</v>
      </c>
      <c r="F86" s="32" t="s">
        <v>15</v>
      </c>
      <c r="G86" s="32"/>
      <c r="H86" s="32">
        <v>46</v>
      </c>
      <c r="I86" s="32">
        <v>29.9</v>
      </c>
      <c r="J86" s="34">
        <f t="shared" si="12"/>
        <v>7.7777777777777777</v>
      </c>
      <c r="K86" s="35">
        <f t="shared" si="13"/>
        <v>1012.5296308838468</v>
      </c>
      <c r="L86" s="36">
        <v>1</v>
      </c>
      <c r="M86" s="32">
        <f t="shared" si="15"/>
        <v>0</v>
      </c>
      <c r="N86" s="36">
        <v>1</v>
      </c>
      <c r="O86" s="36"/>
      <c r="P86" s="32">
        <f t="shared" si="16"/>
        <v>0</v>
      </c>
      <c r="Q86" s="32">
        <f t="shared" si="17"/>
        <v>0</v>
      </c>
      <c r="R86" s="32">
        <f t="shared" si="18"/>
        <v>0</v>
      </c>
      <c r="S86" s="32">
        <f t="shared" si="19"/>
        <v>0</v>
      </c>
      <c r="T86" s="32">
        <f t="shared" si="20"/>
        <v>0</v>
      </c>
      <c r="U86" s="32">
        <f t="shared" si="21"/>
        <v>0</v>
      </c>
      <c r="V86" s="32">
        <f t="shared" si="22"/>
        <v>0</v>
      </c>
      <c r="W86" s="32">
        <f t="shared" si="23"/>
        <v>0</v>
      </c>
    </row>
    <row r="87" spans="3:23">
      <c r="C87" s="1">
        <v>27</v>
      </c>
      <c r="D87" s="1">
        <v>9</v>
      </c>
      <c r="E87" t="s">
        <v>493</v>
      </c>
      <c r="F87" s="1" t="s">
        <v>15</v>
      </c>
      <c r="G87" s="1" t="s">
        <v>27</v>
      </c>
      <c r="H87" s="1">
        <v>53</v>
      </c>
      <c r="I87" s="9">
        <v>30</v>
      </c>
      <c r="J87" s="25">
        <f t="shared" si="12"/>
        <v>11.666666666666666</v>
      </c>
      <c r="K87" s="24">
        <f t="shared" si="13"/>
        <v>1015.9160176092109</v>
      </c>
      <c r="L87" s="1">
        <f t="shared" si="14"/>
        <v>0</v>
      </c>
      <c r="M87" s="1">
        <f t="shared" si="15"/>
        <v>0</v>
      </c>
      <c r="P87" s="1">
        <f t="shared" si="16"/>
        <v>0</v>
      </c>
      <c r="Q87" s="1">
        <f t="shared" si="17"/>
        <v>0</v>
      </c>
      <c r="R87" s="1">
        <f t="shared" si="18"/>
        <v>0</v>
      </c>
      <c r="S87" s="1">
        <f t="shared" si="19"/>
        <v>0</v>
      </c>
      <c r="T87" s="1">
        <f t="shared" si="20"/>
        <v>0</v>
      </c>
      <c r="U87" s="1">
        <f t="shared" si="21"/>
        <v>0</v>
      </c>
      <c r="V87" s="1">
        <f t="shared" si="22"/>
        <v>1</v>
      </c>
      <c r="W87" s="1">
        <f t="shared" si="23"/>
        <v>0</v>
      </c>
    </row>
    <row r="88" spans="3:23">
      <c r="D88" s="1">
        <v>2</v>
      </c>
      <c r="E88" t="s">
        <v>494</v>
      </c>
      <c r="F88" s="1" t="s">
        <v>15</v>
      </c>
      <c r="G88" s="1" t="s">
        <v>16</v>
      </c>
      <c r="H88" s="1">
        <v>64</v>
      </c>
      <c r="I88" s="9">
        <v>30</v>
      </c>
      <c r="J88" s="25">
        <f t="shared" si="12"/>
        <v>17.777777777777779</v>
      </c>
      <c r="K88" s="24">
        <f t="shared" si="13"/>
        <v>1015.9160176092109</v>
      </c>
      <c r="L88" s="1">
        <f t="shared" si="14"/>
        <v>0</v>
      </c>
      <c r="M88" s="1">
        <f t="shared" si="15"/>
        <v>0</v>
      </c>
      <c r="P88" s="1">
        <f t="shared" si="16"/>
        <v>0</v>
      </c>
      <c r="Q88" s="1">
        <f t="shared" si="17"/>
        <v>0</v>
      </c>
      <c r="R88" s="1">
        <f t="shared" si="18"/>
        <v>0</v>
      </c>
      <c r="S88" s="1">
        <f t="shared" si="19"/>
        <v>0</v>
      </c>
      <c r="T88" s="1">
        <f t="shared" si="20"/>
        <v>0</v>
      </c>
      <c r="U88" s="1">
        <f t="shared" si="21"/>
        <v>1</v>
      </c>
      <c r="V88" s="1">
        <f t="shared" si="22"/>
        <v>0</v>
      </c>
      <c r="W88" s="1">
        <f t="shared" si="23"/>
        <v>0</v>
      </c>
    </row>
    <row r="89" spans="3:23" s="33" customFormat="1">
      <c r="C89" s="32"/>
      <c r="D89" s="32">
        <v>11</v>
      </c>
      <c r="E89" s="33" t="s">
        <v>124</v>
      </c>
      <c r="F89" s="32" t="s">
        <v>15</v>
      </c>
      <c r="G89" s="32"/>
      <c r="H89" s="32">
        <v>55</v>
      </c>
      <c r="I89" s="32">
        <v>29.8</v>
      </c>
      <c r="J89" s="34">
        <f t="shared" si="12"/>
        <v>12.777777777777777</v>
      </c>
      <c r="K89" s="35">
        <f t="shared" si="13"/>
        <v>1009.1432441584828</v>
      </c>
      <c r="L89" s="32">
        <f t="shared" si="14"/>
        <v>0</v>
      </c>
      <c r="M89" s="32">
        <f t="shared" si="15"/>
        <v>0</v>
      </c>
      <c r="N89" s="36"/>
      <c r="O89" s="36"/>
      <c r="P89" s="32">
        <f t="shared" si="16"/>
        <v>0</v>
      </c>
      <c r="Q89" s="32">
        <f t="shared" si="17"/>
        <v>0</v>
      </c>
      <c r="R89" s="32">
        <f t="shared" si="18"/>
        <v>0</v>
      </c>
      <c r="S89" s="32">
        <f t="shared" si="19"/>
        <v>0</v>
      </c>
      <c r="T89" s="32">
        <f t="shared" si="20"/>
        <v>0</v>
      </c>
      <c r="U89" s="32">
        <f t="shared" si="21"/>
        <v>0</v>
      </c>
      <c r="V89" s="32">
        <f t="shared" si="22"/>
        <v>0</v>
      </c>
      <c r="W89" s="32">
        <f t="shared" si="23"/>
        <v>0</v>
      </c>
    </row>
    <row r="90" spans="3:23">
      <c r="C90" s="1">
        <v>28</v>
      </c>
      <c r="D90" s="1">
        <v>9</v>
      </c>
      <c r="E90" t="s">
        <v>92</v>
      </c>
      <c r="F90" s="1" t="s">
        <v>15</v>
      </c>
      <c r="G90" s="1" t="s">
        <v>16</v>
      </c>
      <c r="H90" s="1">
        <v>57</v>
      </c>
      <c r="I90" s="1">
        <v>29.65</v>
      </c>
      <c r="J90" s="25">
        <f t="shared" si="12"/>
        <v>13.888888888888889</v>
      </c>
      <c r="K90" s="24">
        <f t="shared" si="13"/>
        <v>1004.0636640704367</v>
      </c>
      <c r="L90" s="1">
        <f t="shared" si="14"/>
        <v>0</v>
      </c>
      <c r="M90" s="1">
        <f t="shared" si="15"/>
        <v>0</v>
      </c>
      <c r="P90" s="1">
        <f t="shared" si="16"/>
        <v>0</v>
      </c>
      <c r="Q90" s="1">
        <f t="shared" si="17"/>
        <v>0</v>
      </c>
      <c r="R90" s="1">
        <f t="shared" si="18"/>
        <v>0</v>
      </c>
      <c r="S90" s="1">
        <f t="shared" si="19"/>
        <v>0</v>
      </c>
      <c r="T90" s="1">
        <f t="shared" si="20"/>
        <v>0</v>
      </c>
      <c r="U90" s="1">
        <f t="shared" si="21"/>
        <v>1</v>
      </c>
      <c r="V90" s="1">
        <f t="shared" si="22"/>
        <v>0</v>
      </c>
      <c r="W90" s="1">
        <f t="shared" si="23"/>
        <v>0</v>
      </c>
    </row>
    <row r="91" spans="3:23">
      <c r="D91" s="1">
        <v>2</v>
      </c>
      <c r="E91" t="s">
        <v>361</v>
      </c>
      <c r="F91" s="1" t="s">
        <v>15</v>
      </c>
      <c r="G91" s="1" t="s">
        <v>27</v>
      </c>
      <c r="H91" s="1">
        <v>57</v>
      </c>
      <c r="I91" s="1">
        <v>29.65</v>
      </c>
      <c r="J91" s="25">
        <f t="shared" si="12"/>
        <v>13.888888888888889</v>
      </c>
      <c r="K91" s="24">
        <f t="shared" si="13"/>
        <v>1004.0636640704367</v>
      </c>
      <c r="L91" s="1">
        <f t="shared" si="14"/>
        <v>0</v>
      </c>
      <c r="M91" s="1">
        <f t="shared" si="15"/>
        <v>0</v>
      </c>
      <c r="P91" s="1">
        <f t="shared" si="16"/>
        <v>0</v>
      </c>
      <c r="Q91" s="1">
        <f t="shared" si="17"/>
        <v>0</v>
      </c>
      <c r="R91" s="1">
        <f t="shared" si="18"/>
        <v>0</v>
      </c>
      <c r="S91" s="1">
        <f t="shared" si="19"/>
        <v>0</v>
      </c>
      <c r="T91" s="1">
        <f t="shared" si="20"/>
        <v>0</v>
      </c>
      <c r="U91" s="1">
        <f t="shared" si="21"/>
        <v>0</v>
      </c>
      <c r="V91" s="1">
        <f t="shared" si="22"/>
        <v>1</v>
      </c>
      <c r="W91" s="1">
        <f t="shared" si="23"/>
        <v>0</v>
      </c>
    </row>
    <row r="92" spans="3:23" s="33" customFormat="1">
      <c r="C92" s="32"/>
      <c r="D92" s="32">
        <v>11</v>
      </c>
      <c r="E92" s="33" t="s">
        <v>187</v>
      </c>
      <c r="F92" s="32" t="s">
        <v>15</v>
      </c>
      <c r="G92" s="32"/>
      <c r="H92" s="32">
        <v>51</v>
      </c>
      <c r="I92" s="32">
        <v>29.6</v>
      </c>
      <c r="J92" s="34">
        <f t="shared" si="12"/>
        <v>10.555555555555555</v>
      </c>
      <c r="K92" s="35">
        <f t="shared" si="13"/>
        <v>1002.3704707077549</v>
      </c>
      <c r="L92" s="32">
        <f t="shared" si="14"/>
        <v>0</v>
      </c>
      <c r="M92" s="32">
        <f t="shared" si="15"/>
        <v>0</v>
      </c>
      <c r="N92" s="36"/>
      <c r="O92" s="36"/>
      <c r="P92" s="32">
        <f t="shared" si="16"/>
        <v>0</v>
      </c>
      <c r="Q92" s="32">
        <f t="shared" si="17"/>
        <v>0</v>
      </c>
      <c r="R92" s="32">
        <f t="shared" si="18"/>
        <v>0</v>
      </c>
      <c r="S92" s="32">
        <f t="shared" si="19"/>
        <v>0</v>
      </c>
      <c r="T92" s="32">
        <f t="shared" si="20"/>
        <v>0</v>
      </c>
      <c r="U92" s="32">
        <f t="shared" si="21"/>
        <v>0</v>
      </c>
      <c r="V92" s="32">
        <f t="shared" si="22"/>
        <v>0</v>
      </c>
      <c r="W92" s="32">
        <f t="shared" si="23"/>
        <v>0</v>
      </c>
    </row>
    <row r="93" spans="3:23">
      <c r="C93" s="1">
        <v>29</v>
      </c>
      <c r="D93" s="1">
        <v>9</v>
      </c>
      <c r="E93" s="17" t="s">
        <v>495</v>
      </c>
      <c r="F93" s="1" t="s">
        <v>12</v>
      </c>
      <c r="G93" s="1" t="s">
        <v>16</v>
      </c>
      <c r="H93" s="1">
        <v>51</v>
      </c>
      <c r="I93" s="1">
        <v>29.5</v>
      </c>
      <c r="J93" s="25">
        <f t="shared" si="12"/>
        <v>10.555555555555555</v>
      </c>
      <c r="K93" s="24">
        <f t="shared" si="13"/>
        <v>998.98408398239076</v>
      </c>
      <c r="L93" s="1">
        <f t="shared" si="14"/>
        <v>1</v>
      </c>
      <c r="M93" s="1">
        <f t="shared" si="15"/>
        <v>0</v>
      </c>
      <c r="P93" s="1">
        <f t="shared" si="16"/>
        <v>0</v>
      </c>
      <c r="Q93" s="1">
        <f t="shared" si="17"/>
        <v>0</v>
      </c>
      <c r="R93" s="1">
        <f t="shared" si="18"/>
        <v>0</v>
      </c>
      <c r="S93" s="1">
        <f t="shared" si="19"/>
        <v>0</v>
      </c>
      <c r="T93" s="1">
        <f t="shared" si="20"/>
        <v>0</v>
      </c>
      <c r="U93" s="1">
        <f t="shared" si="21"/>
        <v>1</v>
      </c>
      <c r="V93" s="1">
        <f t="shared" si="22"/>
        <v>0</v>
      </c>
      <c r="W93" s="1">
        <f t="shared" si="23"/>
        <v>0</v>
      </c>
    </row>
    <row r="94" spans="3:23">
      <c r="D94" s="1">
        <v>2</v>
      </c>
      <c r="E94" t="s">
        <v>496</v>
      </c>
      <c r="F94" s="1" t="s">
        <v>12</v>
      </c>
      <c r="G94" s="1" t="s">
        <v>16</v>
      </c>
      <c r="H94" s="1">
        <v>51</v>
      </c>
      <c r="I94" s="1">
        <v>29</v>
      </c>
      <c r="J94" s="25">
        <f t="shared" si="12"/>
        <v>10.555555555555555</v>
      </c>
      <c r="K94" s="24">
        <f t="shared" si="13"/>
        <v>982.05215035557057</v>
      </c>
      <c r="L94" s="1">
        <f t="shared" si="14"/>
        <v>1</v>
      </c>
      <c r="M94" s="1">
        <f t="shared" si="15"/>
        <v>0</v>
      </c>
      <c r="P94" s="1">
        <f t="shared" si="16"/>
        <v>0</v>
      </c>
      <c r="Q94" s="1">
        <f t="shared" si="17"/>
        <v>0</v>
      </c>
      <c r="R94" s="1">
        <f t="shared" si="18"/>
        <v>0</v>
      </c>
      <c r="S94" s="1">
        <f t="shared" si="19"/>
        <v>0</v>
      </c>
      <c r="T94" s="1">
        <f t="shared" si="20"/>
        <v>0</v>
      </c>
      <c r="U94" s="1">
        <f t="shared" si="21"/>
        <v>1</v>
      </c>
      <c r="V94" s="1">
        <f t="shared" si="22"/>
        <v>0</v>
      </c>
      <c r="W94" s="1">
        <f t="shared" si="23"/>
        <v>0</v>
      </c>
    </row>
    <row r="95" spans="3:23" s="33" customFormat="1">
      <c r="C95" s="32"/>
      <c r="D95" s="32">
        <v>11</v>
      </c>
      <c r="E95" s="33" t="s">
        <v>497</v>
      </c>
      <c r="F95" s="32" t="s">
        <v>15</v>
      </c>
      <c r="G95" s="32"/>
      <c r="H95" s="32">
        <v>44</v>
      </c>
      <c r="I95" s="32">
        <v>29.15</v>
      </c>
      <c r="J95" s="34">
        <f t="shared" si="12"/>
        <v>6.6666666666666661</v>
      </c>
      <c r="K95" s="35">
        <f t="shared" si="13"/>
        <v>987.13173044361656</v>
      </c>
      <c r="L95" s="32">
        <f t="shared" si="14"/>
        <v>0</v>
      </c>
      <c r="M95" s="32">
        <f t="shared" si="15"/>
        <v>0</v>
      </c>
      <c r="N95" s="36">
        <v>1</v>
      </c>
      <c r="O95" s="36"/>
      <c r="P95" s="32">
        <f t="shared" si="16"/>
        <v>0</v>
      </c>
      <c r="Q95" s="32">
        <f t="shared" si="17"/>
        <v>0</v>
      </c>
      <c r="R95" s="32">
        <f t="shared" si="18"/>
        <v>0</v>
      </c>
      <c r="S95" s="32">
        <f t="shared" si="19"/>
        <v>0</v>
      </c>
      <c r="T95" s="32">
        <f t="shared" si="20"/>
        <v>0</v>
      </c>
      <c r="U95" s="32">
        <f t="shared" si="21"/>
        <v>0</v>
      </c>
      <c r="V95" s="32">
        <f t="shared" si="22"/>
        <v>0</v>
      </c>
      <c r="W95" s="32">
        <f t="shared" si="23"/>
        <v>0</v>
      </c>
    </row>
    <row r="96" spans="3:23">
      <c r="C96" s="1">
        <v>30</v>
      </c>
      <c r="D96" s="1">
        <v>9</v>
      </c>
      <c r="E96" t="s">
        <v>32</v>
      </c>
      <c r="F96" s="1" t="s">
        <v>224</v>
      </c>
      <c r="G96" s="1" t="s">
        <v>27</v>
      </c>
      <c r="H96" s="1">
        <v>47</v>
      </c>
      <c r="I96" s="1">
        <v>29.35</v>
      </c>
      <c r="J96" s="25">
        <f t="shared" si="12"/>
        <v>8.3333333333333339</v>
      </c>
      <c r="K96" s="24">
        <f t="shared" si="13"/>
        <v>993.90450389434477</v>
      </c>
      <c r="L96" s="1">
        <f t="shared" si="14"/>
        <v>0</v>
      </c>
      <c r="M96" s="1">
        <f t="shared" si="15"/>
        <v>0</v>
      </c>
      <c r="P96" s="1">
        <f t="shared" si="16"/>
        <v>0</v>
      </c>
      <c r="Q96" s="1">
        <f t="shared" si="17"/>
        <v>0</v>
      </c>
      <c r="R96" s="1">
        <f t="shared" si="18"/>
        <v>0</v>
      </c>
      <c r="S96" s="1">
        <f t="shared" si="19"/>
        <v>0</v>
      </c>
      <c r="T96" s="1">
        <f t="shared" si="20"/>
        <v>0</v>
      </c>
      <c r="U96" s="1">
        <f t="shared" si="21"/>
        <v>0</v>
      </c>
      <c r="V96" s="1">
        <f t="shared" si="22"/>
        <v>1</v>
      </c>
      <c r="W96" s="1">
        <f t="shared" si="23"/>
        <v>0</v>
      </c>
    </row>
    <row r="97" spans="3:24">
      <c r="D97" s="1">
        <v>2</v>
      </c>
      <c r="E97" t="s">
        <v>498</v>
      </c>
      <c r="F97" s="1" t="s">
        <v>12</v>
      </c>
      <c r="G97" s="1" t="s">
        <v>16</v>
      </c>
      <c r="H97" s="1">
        <v>48</v>
      </c>
      <c r="I97" s="1">
        <v>29.4</v>
      </c>
      <c r="J97" s="25">
        <f t="shared" si="12"/>
        <v>8.8888888888888893</v>
      </c>
      <c r="K97" s="24">
        <f t="shared" si="13"/>
        <v>995.59769725702665</v>
      </c>
      <c r="L97" s="1">
        <f t="shared" si="14"/>
        <v>1</v>
      </c>
      <c r="M97" s="1">
        <f t="shared" si="15"/>
        <v>0</v>
      </c>
      <c r="P97" s="1">
        <f t="shared" si="16"/>
        <v>0</v>
      </c>
      <c r="Q97" s="1">
        <f t="shared" si="17"/>
        <v>0</v>
      </c>
      <c r="R97" s="1">
        <f t="shared" si="18"/>
        <v>0</v>
      </c>
      <c r="S97" s="1">
        <f t="shared" si="19"/>
        <v>0</v>
      </c>
      <c r="T97" s="1">
        <f t="shared" si="20"/>
        <v>0</v>
      </c>
      <c r="U97" s="1">
        <f t="shared" si="21"/>
        <v>1</v>
      </c>
      <c r="V97" s="1">
        <f t="shared" si="22"/>
        <v>0</v>
      </c>
      <c r="W97" s="1">
        <f t="shared" si="23"/>
        <v>0</v>
      </c>
    </row>
    <row r="98" spans="3:24" s="33" customFormat="1">
      <c r="C98" s="32"/>
      <c r="D98" s="32">
        <v>11</v>
      </c>
      <c r="E98" s="33" t="s">
        <v>68</v>
      </c>
      <c r="F98" s="32" t="s">
        <v>15</v>
      </c>
      <c r="G98" s="32"/>
      <c r="H98" s="32">
        <v>43</v>
      </c>
      <c r="I98" s="32">
        <v>29.45</v>
      </c>
      <c r="J98" s="34">
        <f t="shared" si="12"/>
        <v>6.1111111111111107</v>
      </c>
      <c r="K98" s="35">
        <f t="shared" si="13"/>
        <v>997.29089061970876</v>
      </c>
      <c r="L98" s="32">
        <f t="shared" si="14"/>
        <v>0</v>
      </c>
      <c r="M98" s="32">
        <f t="shared" si="15"/>
        <v>0</v>
      </c>
      <c r="N98" s="36">
        <v>1</v>
      </c>
      <c r="O98" s="36"/>
      <c r="P98" s="32">
        <f t="shared" si="16"/>
        <v>0</v>
      </c>
      <c r="Q98" s="32">
        <f t="shared" si="17"/>
        <v>0</v>
      </c>
      <c r="R98" s="32">
        <f t="shared" si="18"/>
        <v>0</v>
      </c>
      <c r="S98" s="32">
        <f t="shared" si="19"/>
        <v>0</v>
      </c>
      <c r="T98" s="32">
        <f t="shared" si="20"/>
        <v>0</v>
      </c>
      <c r="U98" s="32">
        <f t="shared" si="21"/>
        <v>0</v>
      </c>
      <c r="V98" s="32">
        <f t="shared" si="22"/>
        <v>0</v>
      </c>
      <c r="W98" s="32">
        <f t="shared" si="23"/>
        <v>0</v>
      </c>
    </row>
    <row r="99" spans="3:24">
      <c r="C99"/>
      <c r="D99"/>
      <c r="F99"/>
      <c r="G99"/>
      <c r="H99"/>
      <c r="I99"/>
      <c r="J99"/>
      <c r="K99"/>
      <c r="L99"/>
      <c r="M99"/>
      <c r="N99" s="4"/>
      <c r="O99" s="4"/>
    </row>
    <row r="100" spans="3:24">
      <c r="C100"/>
      <c r="D100"/>
      <c r="F100"/>
      <c r="G100"/>
      <c r="H100"/>
      <c r="I100"/>
      <c r="J100"/>
      <c r="K100"/>
      <c r="L100"/>
      <c r="M100"/>
      <c r="N100" s="4"/>
      <c r="O100" s="4"/>
    </row>
    <row r="101" spans="3:24">
      <c r="C101"/>
      <c r="D101"/>
      <c r="F101"/>
      <c r="G101"/>
      <c r="H101"/>
      <c r="I101"/>
      <c r="J101"/>
      <c r="K101"/>
      <c r="L101"/>
      <c r="M101"/>
      <c r="N101" s="4"/>
      <c r="O101" s="4"/>
    </row>
    <row r="103" spans="3:24">
      <c r="D103" s="1" t="s">
        <v>9</v>
      </c>
      <c r="H103" s="8">
        <f t="shared" ref="H103:I105" si="26">(H9+H12+H15+H18+H21+H24+H27+H30+H33+H36+H39+H42+H45+H48+H51+H54+H57+H60+H63+H66+H69+H72+H75+H78+H81+H84+H87+H90+H93+H96)/30</f>
        <v>53.866666666666667</v>
      </c>
      <c r="I103" s="8">
        <f t="shared" si="26"/>
        <v>29.638333333333332</v>
      </c>
      <c r="J103" s="24">
        <f t="shared" ref="J103" si="27">(J9+J12+J15+J18+J21+J24+J27+J30+J33+J36+J39+J42+J45+J48+J51+J54+J57+J60+J63+J66+J69+J72+J75+J78+J81+J84+J87+J90+J93+J96)/30</f>
        <v>12.148148148148149</v>
      </c>
      <c r="K103" s="24">
        <f>(K9+K12+K15+K18+K21+K24+K27+K30+K33+K36+K39+K42+K45+K48+K51+K54+K57+K60+K63+K66+K69+K72+K75+K78+K81+K84+K87+K90+K93+K96)/30</f>
        <v>1003.6685856191441</v>
      </c>
      <c r="L103" s="1">
        <f>SUM(L9:L99)</f>
        <v>16</v>
      </c>
      <c r="M103" s="1">
        <f>SUM(M9:M99)</f>
        <v>0</v>
      </c>
      <c r="N103" s="5">
        <f>SUM(N9:N99)</f>
        <v>13</v>
      </c>
      <c r="O103" s="5">
        <f>SUM(O9:O99)</f>
        <v>0</v>
      </c>
      <c r="P103" s="1">
        <f>SUM(P9:P101)</f>
        <v>0</v>
      </c>
      <c r="Q103" s="1">
        <f t="shared" ref="Q103:W103" si="28">SUM(Q9:Q101)</f>
        <v>4</v>
      </c>
      <c r="R103" s="1">
        <f t="shared" si="28"/>
        <v>10</v>
      </c>
      <c r="S103" s="1">
        <f t="shared" si="28"/>
        <v>6</v>
      </c>
      <c r="T103" s="1">
        <f t="shared" si="28"/>
        <v>0</v>
      </c>
      <c r="U103" s="1">
        <f t="shared" si="28"/>
        <v>19</v>
      </c>
      <c r="V103" s="1">
        <f t="shared" si="28"/>
        <v>20</v>
      </c>
      <c r="W103" s="1">
        <f t="shared" si="28"/>
        <v>4</v>
      </c>
      <c r="X103" s="1">
        <f>SUM(P103:W103)</f>
        <v>63</v>
      </c>
    </row>
    <row r="104" spans="3:24">
      <c r="D104" s="1" t="s">
        <v>11</v>
      </c>
      <c r="H104" s="8">
        <f t="shared" si="26"/>
        <v>57.5</v>
      </c>
      <c r="I104" s="8">
        <f t="shared" si="26"/>
        <v>29.610000000000003</v>
      </c>
      <c r="J104" s="24">
        <f t="shared" ref="J104" si="29">(J10+J13+J16+J19+J22+J25+J28+J31+J34+J37+J40+J43+J46+J49+J52+J55+J58+J61+J64+J67+J70+J73+J76+J79+J82+J85+J88+J91+J94+J97)/30</f>
        <v>14.166666666666666</v>
      </c>
      <c r="K104" s="24">
        <f>(K10+K13+K16+K19+K22+K25+K28+K31+K34+K37+K40+K43+K46+K49+K52+K55+K58+K61+K64+K67+K70+K73+K76+K79+K82+K85+K88+K91+K94+K97)/30</f>
        <v>1002.7091093802911</v>
      </c>
    </row>
    <row r="105" spans="3:24">
      <c r="D105" s="1" t="s">
        <v>10</v>
      </c>
      <c r="H105" s="8">
        <f t="shared" si="26"/>
        <v>50.766666666666666</v>
      </c>
      <c r="I105" s="8">
        <f t="shared" si="26"/>
        <v>29.63666666666667</v>
      </c>
      <c r="J105" s="24">
        <f t="shared" ref="J105" si="30">(J11+J14+J17+J20+J23+J26+J29+J32+J35+J38+J41+J44+J47+J50+J53+J56+J59+J62+J65+J68+J71+J74+J77+J80+J83+J86+J89+J92+J95+J98)/30</f>
        <v>10.425925925925924</v>
      </c>
      <c r="K105" s="24">
        <f>(K11+K14+K17+K20+K23+K26+K29+K32+K35+K38+K41+K44+K47+K50+K53+K56+K59+K62+K65+K68+K71+K74+K77+K80+K83+K86+K89+K92+K95+K98)/30</f>
        <v>1003.6121458403883</v>
      </c>
      <c r="M105" s="1" t="s">
        <v>620</v>
      </c>
      <c r="P105" s="21">
        <f>(P103/X103)*100</f>
        <v>0</v>
      </c>
      <c r="Q105" s="21">
        <f>(Q103/X103)*100</f>
        <v>6.3492063492063489</v>
      </c>
      <c r="R105" s="21">
        <f>(R103/X103)*100</f>
        <v>15.873015873015872</v>
      </c>
      <c r="S105" s="21">
        <f>(S103/X103)*100</f>
        <v>9.5238095238095237</v>
      </c>
      <c r="T105" s="21">
        <f>(T103/X103)*100</f>
        <v>0</v>
      </c>
      <c r="U105" s="21">
        <f>(U103/X103)*100</f>
        <v>30.158730158730158</v>
      </c>
      <c r="V105" s="21">
        <f>(V103/X103)*100</f>
        <v>31.746031746031743</v>
      </c>
      <c r="W105" s="21">
        <f>(W103/X103)*100</f>
        <v>6.3492063492063489</v>
      </c>
    </row>
    <row r="107" spans="3:24">
      <c r="I107" s="1" t="s">
        <v>624</v>
      </c>
      <c r="J107" s="25">
        <f>MAX(J9:J98)</f>
        <v>20.555555555555554</v>
      </c>
    </row>
    <row r="108" spans="3:24">
      <c r="I108" s="1" t="s">
        <v>625</v>
      </c>
      <c r="J108" s="25">
        <f>MIN(J9:J98)</f>
        <v>5</v>
      </c>
      <c r="P108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3</vt:i4>
      </vt:variant>
    </vt:vector>
  </HeadingPairs>
  <TitlesOfParts>
    <vt:vector size="17" baseType="lpstr">
      <vt:lpstr>JAN</vt:lpstr>
      <vt:lpstr>FEB</vt:lpstr>
      <vt:lpstr>MARCH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ANNUAL</vt:lpstr>
      <vt:lpstr>Comparisons</vt:lpstr>
      <vt:lpstr>rain days &amp;c</vt:lpstr>
      <vt:lpstr>wind rose</vt:lpstr>
      <vt:lpstr>AP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Wheeler</dc:creator>
  <cp:lastModifiedBy>Dennis Wheeler</cp:lastModifiedBy>
  <dcterms:created xsi:type="dcterms:W3CDTF">2015-06-09T07:40:36Z</dcterms:created>
  <dcterms:modified xsi:type="dcterms:W3CDTF">2015-09-11T20:30:29Z</dcterms:modified>
</cp:coreProperties>
</file>