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y-start" sheetId="1" r:id="rId4"/>
    <sheet state="visible" name="roster-start" sheetId="2" r:id="rId5"/>
    <sheet state="visible" name="attendance" sheetId="3" r:id="rId6"/>
    <sheet state="visible" name="tickets" sheetId="4" r:id="rId7"/>
    <sheet state="visible" name="all_star" sheetId="5" r:id="rId8"/>
  </sheets>
  <definedNames/>
  <calcPr/>
</workbook>
</file>

<file path=xl/sharedStrings.xml><?xml version="1.0" encoding="utf-8"?>
<sst xmlns="http://schemas.openxmlformats.org/spreadsheetml/2006/main" count="417" uniqueCount="119">
  <si>
    <t>year_id</t>
  </si>
  <si>
    <t>games_played</t>
  </si>
  <si>
    <t>wins</t>
  </si>
  <si>
    <t>losses</t>
  </si>
  <si>
    <t>win_percentage</t>
  </si>
  <si>
    <t>game_average_attendance</t>
  </si>
  <si>
    <t>season_total_attendance</t>
  </si>
  <si>
    <t>nl_average_attendance</t>
  </si>
  <si>
    <t>attendance_difference_absolute</t>
  </si>
  <si>
    <t>avg_ticket_price</t>
  </si>
  <si>
    <t>Start</t>
  </si>
  <si>
    <t>Duration</t>
  </si>
  <si>
    <t>Average win_percentage</t>
  </si>
  <si>
    <t>Total attendance</t>
  </si>
  <si>
    <t>Total revenue</t>
  </si>
  <si>
    <t>Name</t>
  </si>
  <si>
    <t>Age</t>
  </si>
  <si>
    <t>B</t>
  </si>
  <si>
    <t>T</t>
  </si>
  <si>
    <t>Ht</t>
  </si>
  <si>
    <t>Wt</t>
  </si>
  <si>
    <t>DoB</t>
  </si>
  <si>
    <t>Yrs</t>
  </si>
  <si>
    <t>G</t>
  </si>
  <si>
    <t>GS</t>
  </si>
  <si>
    <t>Batting</t>
  </si>
  <si>
    <t>Defense</t>
  </si>
  <si>
    <t>P</t>
  </si>
  <si>
    <t>C</t>
  </si>
  <si>
    <t>1B</t>
  </si>
  <si>
    <t>2B</t>
  </si>
  <si>
    <t>3B</t>
  </si>
  <si>
    <t>SS</t>
  </si>
  <si>
    <t>LF</t>
  </si>
  <si>
    <t>CF</t>
  </si>
  <si>
    <t>RF</t>
  </si>
  <si>
    <t>OF</t>
  </si>
  <si>
    <t>DH</t>
  </si>
  <si>
    <t>PH</t>
  </si>
  <si>
    <t>PR</t>
  </si>
  <si>
    <t>WAR</t>
  </si>
  <si>
    <t>Spencer Patton</t>
  </si>
  <si>
    <t>us US</t>
  </si>
  <si>
    <t>R</t>
  </si>
  <si>
    <t>6' 1"</t>
  </si>
  <si>
    <t>Ryan Kalish</t>
  </si>
  <si>
    <t>L</t>
  </si>
  <si>
    <t>6' 0"</t>
  </si>
  <si>
    <t>Jason Hammel</t>
  </si>
  <si>
    <t>6' 6"</t>
  </si>
  <si>
    <t>Aroldis Chapman</t>
  </si>
  <si>
    <t>cu CU</t>
  </si>
  <si>
    <t>6' 4"</t>
  </si>
  <si>
    <t>Adam Warren</t>
  </si>
  <si>
    <t>Chris Coghlan</t>
  </si>
  <si>
    <t>Felix Pena</t>
  </si>
  <si>
    <t>do DO</t>
  </si>
  <si>
    <t>6' 2"</t>
  </si>
  <si>
    <t>1st</t>
  </si>
  <si>
    <t>Tim Federowicz</t>
  </si>
  <si>
    <t>5' 10"</t>
  </si>
  <si>
    <t>Joel Peralta</t>
  </si>
  <si>
    <t>Jorge Soler</t>
  </si>
  <si>
    <t>Javier Baez</t>
  </si>
  <si>
    <t>pr PR</t>
  </si>
  <si>
    <t>Kyle Hendricks</t>
  </si>
  <si>
    <t>6' 3"</t>
  </si>
  <si>
    <t>Joe Nathan</t>
  </si>
  <si>
    <t>Brian Matusz</t>
  </si>
  <si>
    <t>6' 5"</t>
  </si>
  <si>
    <t>Travis Wood</t>
  </si>
  <si>
    <t>5' 11"</t>
  </si>
  <si>
    <t>Jason Heyward</t>
  </si>
  <si>
    <t>Trevor Cahill</t>
  </si>
  <si>
    <t>Tommy La Stella</t>
  </si>
  <si>
    <t>Addison Russell</t>
  </si>
  <si>
    <t>David Ross</t>
  </si>
  <si>
    <t>Matt Szczur</t>
  </si>
  <si>
    <t>Mike Montgomery</t>
  </si>
  <si>
    <t>Dexter Fowler</t>
  </si>
  <si>
    <t>Miguel Montero</t>
  </si>
  <si>
    <t>ve VE</t>
  </si>
  <si>
    <t>Anthony Rizzo</t>
  </si>
  <si>
    <t>Joe Smith</t>
  </si>
  <si>
    <t>Justin Grimm</t>
  </si>
  <si>
    <t>Kris Bryant</t>
  </si>
  <si>
    <t>Rob Zastryzny</t>
  </si>
  <si>
    <t>ca CA</t>
  </si>
  <si>
    <t>John Lackey</t>
  </si>
  <si>
    <t>Neil Ramirez</t>
  </si>
  <si>
    <t>Jake Arrieta</t>
  </si>
  <si>
    <t>Willson Contreras</t>
  </si>
  <si>
    <t>Munenori Kawasaki</t>
  </si>
  <si>
    <t>jp JP</t>
  </si>
  <si>
    <t>Jake Buchanan</t>
  </si>
  <si>
    <t>Clayton Richard</t>
  </si>
  <si>
    <t>Jon Lester</t>
  </si>
  <si>
    <t>Gerardo Concepcion</t>
  </si>
  <si>
    <t>Ben Zobrist</t>
  </si>
  <si>
    <t>Jeimer Candelario</t>
  </si>
  <si>
    <t>Hector Rondon</t>
  </si>
  <si>
    <t>Carl Edwards Jr.</t>
  </si>
  <si>
    <t>Pedro Strop</t>
  </si>
  <si>
    <t>Kyle Schwarber</t>
  </si>
  <si>
    <t>Albert Almora</t>
  </si>
  <si>
    <t>Year</t>
  </si>
  <si>
    <t>Ballpark Name</t>
  </si>
  <si>
    <t>Game Average</t>
  </si>
  <si>
    <t>Season Total</t>
  </si>
  <si>
    <t>N.L. Average</t>
  </si>
  <si>
    <t>West Side Grounds</t>
  </si>
  <si>
    <t>Weeghman Park</t>
  </si>
  <si>
    <t>Cubs Park</t>
  </si>
  <si>
    <t>Wrigley Field</t>
  </si>
  <si>
    <t>1,13,6016</t>
  </si>
  <si>
    <t>--</t>
  </si>
  <si>
    <t>ticket_price</t>
  </si>
  <si>
    <t>all_star</t>
  </si>
  <si>
    <t>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</si>
</sst>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4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EF2CB"/>
        <bgColor rgb="FFFEF2CB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9" xfId="0" applyBorder="1" applyFill="1" applyFont="1" applyNumberFormat="1"/>
    <xf borderId="1" fillId="2" fontId="2" numFmtId="3" xfId="0" applyAlignment="1" applyBorder="1" applyFont="1" applyNumberFormat="1">
      <alignment shrinkToFit="0" wrapText="1"/>
    </xf>
    <xf borderId="1" fillId="2" fontId="2" numFmtId="4" xfId="0" applyAlignment="1" applyBorder="1" applyFont="1" applyNumberFormat="1">
      <alignment shrinkToFit="0" wrapText="1"/>
    </xf>
    <xf borderId="0" fillId="0" fontId="2" numFmtId="9" xfId="0" applyFont="1" applyNumberFormat="1"/>
    <xf borderId="0" fillId="0" fontId="1" numFmtId="3" xfId="0" applyFont="1" applyNumberFormat="1"/>
    <xf borderId="0" fillId="0" fontId="2" numFmtId="3" xfId="0" applyFont="1" applyNumberFormat="1"/>
    <xf borderId="0" fillId="0" fontId="3" numFmtId="0" xfId="0" applyAlignment="1" applyFont="1">
      <alignment readingOrder="0"/>
    </xf>
    <xf borderId="0" fillId="0" fontId="2" numFmtId="164" xfId="0" applyFont="1" applyNumberFormat="1"/>
    <xf borderId="0" fillId="0" fontId="2" numFmtId="1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E75B5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0"/>
    <col customWidth="1" min="2" max="2" width="11.0"/>
    <col customWidth="1" min="3" max="3" width="4.0"/>
    <col customWidth="1" min="4" max="4" width="5.0"/>
    <col customWidth="1" min="5" max="5" width="12.38"/>
    <col customWidth="1" min="6" max="6" width="16.0"/>
    <col customWidth="1" min="7" max="7" width="13.5"/>
    <col customWidth="1" min="8" max="8" width="7.5"/>
    <col customWidth="1" min="9" max="9" width="8.0"/>
    <col customWidth="1" min="10" max="11" width="7.63"/>
    <col customWidth="1" min="12" max="12" width="18.75"/>
    <col customWidth="1" min="13" max="13" width="10.0"/>
    <col customWidth="1" min="14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</row>
    <row r="2">
      <c r="A2" s="1">
        <v>2006.0</v>
      </c>
      <c r="B2" s="1">
        <v>162.0</v>
      </c>
      <c r="C2" s="1">
        <v>66.0</v>
      </c>
      <c r="D2" s="1">
        <v>96.0</v>
      </c>
      <c r="E2" s="5">
        <f t="shared" ref="E2:E13" si="1">ROUND(C2/B2,2)</f>
        <v>0.41</v>
      </c>
      <c r="F2" s="6">
        <f>ROUND(VLOOKUP($A2,attendance!$A$1:$E$119,3,FALSE),-3)</f>
        <v>39000</v>
      </c>
      <c r="G2" s="1">
        <f>ROUNDUP(VLOOKUP($A2,attendance!$A$1:$E$119,4,FALSE),-5)</f>
        <v>3200000</v>
      </c>
      <c r="H2" s="1">
        <f>ROUNDDOWN(VLOOKUP($A2,attendance!$A$1:$E$119,5,FALSE),-5)</f>
        <v>2500000</v>
      </c>
      <c r="I2" s="1">
        <f t="shared" ref="I2:I13" si="2">ABS(G2-H2)</f>
        <v>700000</v>
      </c>
      <c r="J2" s="1">
        <f>ROUND(VLOOKUP(A2,tickets!$A$1:$B$13,2,FALSE),0)</f>
        <v>34</v>
      </c>
      <c r="L2" s="7" t="s">
        <v>10</v>
      </c>
      <c r="M2" s="1">
        <v>2015.0</v>
      </c>
    </row>
    <row r="3">
      <c r="A3" s="1">
        <v>2007.0</v>
      </c>
      <c r="B3" s="1">
        <v>162.0</v>
      </c>
      <c r="C3" s="1">
        <v>85.0</v>
      </c>
      <c r="D3" s="1">
        <v>77.0</v>
      </c>
      <c r="E3" s="5">
        <f t="shared" si="1"/>
        <v>0.52</v>
      </c>
      <c r="F3" s="6">
        <f>ROUND(VLOOKUP($A3,attendance!$A$1:$E$119,3,FALSE),-3)</f>
        <v>40000</v>
      </c>
      <c r="G3" s="1">
        <f>ROUNDUP(VLOOKUP($A3,attendance!$A$1:$E$119,4,FALSE),-5)</f>
        <v>3300000</v>
      </c>
      <c r="H3" s="1">
        <f>ROUNDDOWN(VLOOKUP($A3,attendance!$A$1:$E$119,5,FALSE),-5)</f>
        <v>2700000</v>
      </c>
      <c r="I3" s="1">
        <f t="shared" si="2"/>
        <v>600000</v>
      </c>
      <c r="J3" s="1">
        <f>ROUND(VLOOKUP(A3,tickets!$A$1:$B$13,2,FALSE),0)</f>
        <v>34</v>
      </c>
      <c r="L3" s="7" t="s">
        <v>11</v>
      </c>
      <c r="M3" s="8">
        <v>7.0</v>
      </c>
    </row>
    <row r="4">
      <c r="A4" s="1">
        <v>2008.0</v>
      </c>
      <c r="B4" s="1">
        <v>161.0</v>
      </c>
      <c r="C4" s="1">
        <v>97.0</v>
      </c>
      <c r="D4" s="1">
        <v>64.0</v>
      </c>
      <c r="E4" s="5">
        <f t="shared" si="1"/>
        <v>0.6</v>
      </c>
      <c r="F4" s="6">
        <f>ROUND(VLOOKUP($A4,attendance!$A$1:$E$119,3,FALSE),-3)</f>
        <v>41000</v>
      </c>
      <c r="G4" s="1">
        <f>ROUNDUP(VLOOKUP($A4,attendance!$A$1:$E$119,4,FALSE),-5)</f>
        <v>3400000</v>
      </c>
      <c r="H4" s="1">
        <f>ROUNDDOWN(VLOOKUP($A4,attendance!$A$1:$E$119,5,FALSE),-5)</f>
        <v>2700000</v>
      </c>
      <c r="I4" s="1">
        <f t="shared" si="2"/>
        <v>700000</v>
      </c>
      <c r="J4" s="1">
        <f>ROUND(VLOOKUP(A4,tickets!$A$1:$B$13,2,FALSE),0)</f>
        <v>42</v>
      </c>
      <c r="L4" s="7" t="s">
        <v>12</v>
      </c>
      <c r="M4" s="9">
        <f>(AVERAGE(OFFSET(A1,MATCH(M2,A2:A13,0),4,M3)))</f>
        <v>0.6033333333</v>
      </c>
    </row>
    <row r="5">
      <c r="A5" s="1">
        <v>2009.0</v>
      </c>
      <c r="B5" s="1">
        <v>161.0</v>
      </c>
      <c r="C5" s="1">
        <v>83.0</v>
      </c>
      <c r="D5" s="1">
        <v>78.0</v>
      </c>
      <c r="E5" s="5">
        <f t="shared" si="1"/>
        <v>0.52</v>
      </c>
      <c r="F5" s="6">
        <f>ROUND(VLOOKUP($A5,attendance!$A$1:$E$119,3,FALSE),-3)</f>
        <v>40000</v>
      </c>
      <c r="G5" s="1">
        <f>ROUNDUP(VLOOKUP($A5,attendance!$A$1:$E$119,4,FALSE),-5)</f>
        <v>3200000</v>
      </c>
      <c r="H5" s="1">
        <f>ROUNDDOWN(VLOOKUP($A5,attendance!$A$1:$E$119,5,FALSE),-5)</f>
        <v>2500000</v>
      </c>
      <c r="I5" s="1">
        <f t="shared" si="2"/>
        <v>700000</v>
      </c>
      <c r="J5" s="1">
        <f>ROUND(VLOOKUP(A5,tickets!$A$1:$B$13,2,FALSE),0)</f>
        <v>48</v>
      </c>
      <c r="L5" s="7" t="s">
        <v>13</v>
      </c>
      <c r="M5" s="1">
        <f>SUM(OFFSET(A1,MATCH(M2,A2:A13,0),6,M3))</f>
        <v>9500000</v>
      </c>
    </row>
    <row r="6">
      <c r="A6" s="1">
        <v>2010.0</v>
      </c>
      <c r="B6" s="1">
        <v>162.0</v>
      </c>
      <c r="C6" s="1">
        <v>75.0</v>
      </c>
      <c r="D6" s="1">
        <v>87.0</v>
      </c>
      <c r="E6" s="5">
        <f t="shared" si="1"/>
        <v>0.46</v>
      </c>
      <c r="F6" s="6">
        <f>ROUND(VLOOKUP($A6,attendance!$A$1:$E$119,3,FALSE),-3)</f>
        <v>38000</v>
      </c>
      <c r="G6" s="1">
        <f>ROUNDUP(VLOOKUP($A6,attendance!$A$1:$E$119,4,FALSE),-5)</f>
        <v>3100000</v>
      </c>
      <c r="H6" s="1">
        <f>ROUNDDOWN(VLOOKUP($A6,attendance!$A$1:$E$119,5,FALSE),-5)</f>
        <v>2500000</v>
      </c>
      <c r="I6" s="1">
        <f t="shared" si="2"/>
        <v>600000</v>
      </c>
      <c r="J6" s="1">
        <f>ROUND(VLOOKUP(A6,tickets!$A$1:$B$13,2,FALSE),0)</f>
        <v>53</v>
      </c>
      <c r="L6" s="7"/>
    </row>
    <row r="7">
      <c r="A7" s="1">
        <v>2011.0</v>
      </c>
      <c r="B7" s="1">
        <v>162.0</v>
      </c>
      <c r="C7" s="1">
        <v>71.0</v>
      </c>
      <c r="D7" s="1">
        <v>91.0</v>
      </c>
      <c r="E7" s="5">
        <f t="shared" si="1"/>
        <v>0.44</v>
      </c>
      <c r="F7" s="6">
        <f>ROUND(VLOOKUP($A7,attendance!$A$1:$E$119,3,FALSE),-3)</f>
        <v>37000</v>
      </c>
      <c r="G7" s="1">
        <f>ROUNDUP(VLOOKUP($A7,attendance!$A$1:$E$119,4,FALSE),-5)</f>
        <v>3100000</v>
      </c>
      <c r="H7" s="1">
        <f>ROUNDDOWN(VLOOKUP($A7,attendance!$A$1:$E$119,5,FALSE),-5)</f>
        <v>2500000</v>
      </c>
      <c r="I7" s="1">
        <f t="shared" si="2"/>
        <v>600000</v>
      </c>
      <c r="J7" s="1">
        <f>ROUND(VLOOKUP(A7,tickets!$A$1:$B$13,2,FALSE),0)</f>
        <v>47</v>
      </c>
      <c r="L7" s="7"/>
    </row>
    <row r="8">
      <c r="A8" s="1">
        <v>2012.0</v>
      </c>
      <c r="B8" s="1">
        <v>162.0</v>
      </c>
      <c r="C8" s="1">
        <v>61.0</v>
      </c>
      <c r="D8" s="1">
        <v>101.0</v>
      </c>
      <c r="E8" s="5">
        <f t="shared" si="1"/>
        <v>0.38</v>
      </c>
      <c r="F8" s="6">
        <f>ROUND(VLOOKUP($A8,attendance!$A$1:$E$119,3,FALSE),-3)</f>
        <v>36000</v>
      </c>
      <c r="G8" s="1">
        <f>ROUNDUP(VLOOKUP($A8,attendance!$A$1:$E$119,4,FALSE),-5)</f>
        <v>2900000</v>
      </c>
      <c r="H8" s="1">
        <f>ROUNDDOWN(VLOOKUP($A8,attendance!$A$1:$E$119,5,FALSE),-5)</f>
        <v>2500000</v>
      </c>
      <c r="I8" s="1">
        <f t="shared" si="2"/>
        <v>400000</v>
      </c>
      <c r="J8" s="1">
        <f>ROUND(VLOOKUP(A8,tickets!$A$1:$B$13,2,FALSE),0)</f>
        <v>46</v>
      </c>
      <c r="L8" s="7" t="s">
        <v>14</v>
      </c>
      <c r="M8" s="1">
        <f>SUMPRODUCT(G2:G13,J2:J13)</f>
        <v>1693200000</v>
      </c>
    </row>
    <row r="9">
      <c r="A9" s="1">
        <v>2013.0</v>
      </c>
      <c r="B9" s="1">
        <v>162.0</v>
      </c>
      <c r="C9" s="1">
        <v>66.0</v>
      </c>
      <c r="D9" s="1">
        <v>96.0</v>
      </c>
      <c r="E9" s="5">
        <f t="shared" si="1"/>
        <v>0.41</v>
      </c>
      <c r="F9" s="6">
        <f>ROUND(VLOOKUP($A9,attendance!$A$1:$E$119,3,FALSE),-3)</f>
        <v>33000</v>
      </c>
      <c r="G9" s="1">
        <f>ROUNDUP(VLOOKUP($A9,attendance!$A$1:$E$119,4,FALSE),-5)</f>
        <v>2700000</v>
      </c>
      <c r="H9" s="1">
        <f>ROUNDDOWN(VLOOKUP($A9,attendance!$A$1:$E$119,5,FALSE),-5)</f>
        <v>2600000</v>
      </c>
      <c r="I9" s="1">
        <f t="shared" si="2"/>
        <v>100000</v>
      </c>
      <c r="J9" s="1">
        <f>ROUND(VLOOKUP(A9,tickets!$A$1:$B$13,2,FALSE),0)</f>
        <v>45</v>
      </c>
      <c r="L9" s="7"/>
    </row>
    <row r="10">
      <c r="A10" s="1">
        <v>2014.0</v>
      </c>
      <c r="B10" s="1">
        <v>162.0</v>
      </c>
      <c r="C10" s="1">
        <v>73.0</v>
      </c>
      <c r="D10" s="1">
        <v>89.0</v>
      </c>
      <c r="E10" s="5">
        <f t="shared" si="1"/>
        <v>0.45</v>
      </c>
      <c r="F10" s="6">
        <f>ROUND(VLOOKUP($A10,attendance!$A$1:$E$119,3,FALSE),-3)</f>
        <v>33000</v>
      </c>
      <c r="G10" s="1">
        <f>ROUNDUP(VLOOKUP($A10,attendance!$A$1:$E$119,4,FALSE),-5)</f>
        <v>2700000</v>
      </c>
      <c r="H10" s="1">
        <f>ROUNDDOWN(VLOOKUP($A10,attendance!$A$1:$E$119,5,FALSE),-5)</f>
        <v>2600000</v>
      </c>
      <c r="I10" s="1">
        <f t="shared" si="2"/>
        <v>100000</v>
      </c>
      <c r="J10" s="1">
        <f>ROUND(VLOOKUP(A10,tickets!$A$1:$B$13,2,FALSE),0)</f>
        <v>44</v>
      </c>
    </row>
    <row r="11">
      <c r="A11" s="1">
        <v>2015.0</v>
      </c>
      <c r="B11" s="1">
        <v>162.0</v>
      </c>
      <c r="C11" s="1">
        <v>97.0</v>
      </c>
      <c r="D11" s="1">
        <v>65.0</v>
      </c>
      <c r="E11" s="5">
        <f t="shared" si="1"/>
        <v>0.6</v>
      </c>
      <c r="F11" s="6">
        <f>ROUND(VLOOKUP($A11,attendance!$A$1:$E$119,3,FALSE),-3)</f>
        <v>36000</v>
      </c>
      <c r="G11" s="1">
        <f>ROUNDUP(VLOOKUP($A11,attendance!$A$1:$E$119,4,FALSE),-5)</f>
        <v>3000000</v>
      </c>
      <c r="H11" s="1">
        <f>ROUNDDOWN(VLOOKUP($A11,attendance!$A$1:$E$119,5,FALSE),-5)</f>
        <v>2500000</v>
      </c>
      <c r="I11" s="1">
        <f t="shared" si="2"/>
        <v>500000</v>
      </c>
      <c r="J11" s="1">
        <f>ROUND(VLOOKUP(A11,tickets!$A$1:$B$13,2,FALSE),0)</f>
        <v>45</v>
      </c>
    </row>
    <row r="12">
      <c r="A12" s="1">
        <v>2016.0</v>
      </c>
      <c r="B12" s="1">
        <v>162.0</v>
      </c>
      <c r="C12" s="1">
        <v>103.0</v>
      </c>
      <c r="D12" s="1">
        <v>58.0</v>
      </c>
      <c r="E12" s="5">
        <f t="shared" si="1"/>
        <v>0.64</v>
      </c>
      <c r="F12" s="6">
        <f>ROUND(VLOOKUP($A12,attendance!$A$1:$E$119,3,FALSE),-3)</f>
        <v>40000</v>
      </c>
      <c r="G12" s="1">
        <f>ROUNDUP(VLOOKUP($A12,attendance!$A$1:$E$119,4,FALSE),-5)</f>
        <v>3300000</v>
      </c>
      <c r="H12" s="1">
        <f>ROUNDDOWN(VLOOKUP($A12,attendance!$A$1:$E$119,5,FALSE),-5)</f>
        <v>2500000</v>
      </c>
      <c r="I12" s="1">
        <f t="shared" si="2"/>
        <v>800000</v>
      </c>
      <c r="J12" s="1">
        <f>ROUND(VLOOKUP(A12,tickets!$A$1:$B$13,2,FALSE),0)</f>
        <v>51</v>
      </c>
    </row>
    <row r="13">
      <c r="A13" s="1">
        <v>2017.0</v>
      </c>
      <c r="B13" s="1">
        <v>162.0</v>
      </c>
      <c r="C13" s="1">
        <v>92.0</v>
      </c>
      <c r="D13" s="1">
        <v>70.0</v>
      </c>
      <c r="E13" s="5">
        <f t="shared" si="1"/>
        <v>0.57</v>
      </c>
      <c r="F13" s="6">
        <f>ROUND(VLOOKUP($A13,attendance!$A$1:$E$119,3,FALSE),-3)</f>
        <v>40000</v>
      </c>
      <c r="G13" s="1">
        <f>ROUNDUP(VLOOKUP($A13,attendance!$A$1:$E$119,4,FALSE),-5)</f>
        <v>3200000</v>
      </c>
      <c r="H13" s="1">
        <f>ROUNDDOWN(VLOOKUP($A13,attendance!$A$1:$E$119,5,FALSE),-5)</f>
        <v>2500000</v>
      </c>
      <c r="I13" s="1">
        <f t="shared" si="2"/>
        <v>700000</v>
      </c>
      <c r="J13" s="1">
        <f>ROUND(VLOOKUP(A13,tickets!$A$1:$B$13,2,FALSE),0)</f>
        <v>59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5.5"/>
    <col customWidth="1" min="2" max="2" width="3.38"/>
    <col customWidth="1" min="3" max="3" width="5.25"/>
    <col customWidth="1" min="4" max="5" width="1.63"/>
    <col customWidth="1" min="6" max="6" width="4.88"/>
    <col customWidth="1" min="7" max="7" width="3.38"/>
    <col customWidth="1" min="8" max="8" width="8.38"/>
    <col customWidth="1" min="9" max="9" width="2.88"/>
    <col customWidth="1" min="10" max="11" width="3.38"/>
    <col customWidth="1" min="12" max="12" width="5.88"/>
    <col customWidth="1" min="13" max="13" width="6.63"/>
    <col customWidth="1" min="14" max="15" width="2.5"/>
    <col customWidth="1" min="16" max="19" width="3.38"/>
    <col customWidth="1" min="20" max="20" width="2.5"/>
    <col customWidth="1" min="21" max="23" width="3.38"/>
    <col customWidth="1" min="24" max="24" width="2.88"/>
    <col customWidth="1" min="25" max="25" width="2.75"/>
    <col customWidth="1" min="26" max="26" width="2.5"/>
    <col customWidth="1" min="27" max="27" width="4.25"/>
    <col customWidth="1" min="28" max="29" width="7.63"/>
  </cols>
  <sheetData>
    <row r="1">
      <c r="A1" s="1" t="s">
        <v>15</v>
      </c>
      <c r="B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>
        <f t="shared" ref="AB1:AB46" si="1">RAND()</f>
        <v>0.591899552</v>
      </c>
    </row>
    <row r="2">
      <c r="A2" s="1" t="s">
        <v>41</v>
      </c>
      <c r="B2" s="1">
        <v>28.0</v>
      </c>
      <c r="C2" s="1" t="s">
        <v>42</v>
      </c>
      <c r="D2" s="1" t="s">
        <v>43</v>
      </c>
      <c r="E2" s="1" t="s">
        <v>43</v>
      </c>
      <c r="F2" s="1" t="s">
        <v>44</v>
      </c>
      <c r="G2" s="1">
        <v>200.0</v>
      </c>
      <c r="H2" s="10">
        <v>32193.0</v>
      </c>
      <c r="I2" s="1">
        <v>3.0</v>
      </c>
      <c r="J2" s="1">
        <v>16.0</v>
      </c>
      <c r="K2" s="1">
        <v>0.0</v>
      </c>
      <c r="L2" s="1">
        <v>16.0</v>
      </c>
      <c r="M2" s="1">
        <v>16.0</v>
      </c>
      <c r="N2" s="1">
        <v>16.0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>
        <v>1.0</v>
      </c>
      <c r="U2" s="1">
        <v>0.0</v>
      </c>
      <c r="V2" s="1">
        <v>0.0</v>
      </c>
      <c r="W2" s="1">
        <v>1.0</v>
      </c>
      <c r="X2" s="1">
        <v>0.0</v>
      </c>
      <c r="Y2" s="1">
        <v>0.0</v>
      </c>
      <c r="Z2" s="1">
        <v>0.0</v>
      </c>
      <c r="AA2" s="1">
        <v>-0.5</v>
      </c>
      <c r="AB2" s="1">
        <f t="shared" si="1"/>
        <v>0.2708873201</v>
      </c>
      <c r="AC2" s="1" t="str">
        <f>IFERROR(VLOOKUP(A2,all_star!$A$1:$B$8,2,FALSE), "N")</f>
        <v>N</v>
      </c>
    </row>
    <row r="3">
      <c r="A3" s="1" t="s">
        <v>45</v>
      </c>
      <c r="B3" s="1">
        <v>28.0</v>
      </c>
      <c r="C3" s="1" t="s">
        <v>42</v>
      </c>
      <c r="D3" s="1" t="s">
        <v>46</v>
      </c>
      <c r="E3" s="1" t="s">
        <v>46</v>
      </c>
      <c r="F3" s="1" t="s">
        <v>47</v>
      </c>
      <c r="G3" s="1">
        <v>215.0</v>
      </c>
      <c r="H3" s="10">
        <v>32230.0</v>
      </c>
      <c r="I3" s="1">
        <v>4.0</v>
      </c>
      <c r="J3" s="1">
        <v>7.0</v>
      </c>
      <c r="K3" s="1">
        <v>1.0</v>
      </c>
      <c r="L3" s="1">
        <v>7.0</v>
      </c>
      <c r="M3" s="1">
        <v>3.0</v>
      </c>
      <c r="N3" s="1">
        <v>0.0</v>
      </c>
      <c r="O3" s="1">
        <v>0.0</v>
      </c>
      <c r="P3" s="1">
        <v>0.0</v>
      </c>
      <c r="Q3" s="1">
        <v>0.0</v>
      </c>
      <c r="R3" s="1">
        <v>0.0</v>
      </c>
      <c r="S3" s="1">
        <v>0.0</v>
      </c>
      <c r="T3" s="1">
        <v>2.0</v>
      </c>
      <c r="U3" s="1">
        <v>0.0</v>
      </c>
      <c r="V3" s="1">
        <v>1.0</v>
      </c>
      <c r="W3" s="1">
        <v>3.0</v>
      </c>
      <c r="X3" s="1">
        <v>0.0</v>
      </c>
      <c r="Y3" s="1">
        <v>6.0</v>
      </c>
      <c r="Z3" s="1">
        <v>0.0</v>
      </c>
      <c r="AA3" s="1">
        <v>0.1</v>
      </c>
      <c r="AB3" s="1">
        <f t="shared" si="1"/>
        <v>0.9906005882</v>
      </c>
      <c r="AC3" s="1" t="str">
        <f>IFERROR(VLOOKUP(A3,all_star!$A$1:$B$8,2,FALSE), "N")</f>
        <v>N</v>
      </c>
    </row>
    <row r="4">
      <c r="A4" s="1" t="s">
        <v>48</v>
      </c>
      <c r="B4" s="1">
        <v>33.0</v>
      </c>
      <c r="C4" s="1" t="s">
        <v>42</v>
      </c>
      <c r="D4" s="1" t="s">
        <v>43</v>
      </c>
      <c r="E4" s="1" t="s">
        <v>43</v>
      </c>
      <c r="F4" s="1" t="s">
        <v>49</v>
      </c>
      <c r="G4" s="1">
        <v>225.0</v>
      </c>
      <c r="H4" s="10">
        <v>30196.0</v>
      </c>
      <c r="I4" s="1">
        <v>11.0</v>
      </c>
      <c r="J4" s="1">
        <v>35.0</v>
      </c>
      <c r="K4" s="1">
        <v>30.0</v>
      </c>
      <c r="L4" s="1">
        <v>35.0</v>
      </c>
      <c r="M4" s="1">
        <v>30.0</v>
      </c>
      <c r="N4" s="1">
        <v>30.0</v>
      </c>
      <c r="O4" s="1">
        <v>0.0</v>
      </c>
      <c r="P4" s="1">
        <v>0.0</v>
      </c>
      <c r="Q4" s="1">
        <v>0.0</v>
      </c>
      <c r="R4" s="1">
        <v>0.0</v>
      </c>
      <c r="S4" s="1">
        <v>0.0</v>
      </c>
      <c r="T4" s="1">
        <v>0.0</v>
      </c>
      <c r="U4" s="1">
        <v>0.0</v>
      </c>
      <c r="V4" s="1">
        <v>0.0</v>
      </c>
      <c r="W4" s="1">
        <v>0.0</v>
      </c>
      <c r="X4" s="1">
        <v>0.0</v>
      </c>
      <c r="Y4" s="1">
        <v>5.0</v>
      </c>
      <c r="Z4" s="1">
        <v>0.0</v>
      </c>
      <c r="AA4" s="1">
        <v>1.7</v>
      </c>
      <c r="AB4" s="1">
        <f t="shared" si="1"/>
        <v>0.4884442914</v>
      </c>
      <c r="AC4" s="1" t="str">
        <f>IFERROR(VLOOKUP(A4,all_star!$A$1:$B$8,2,FALSE), "N")</f>
        <v>N</v>
      </c>
    </row>
    <row r="5">
      <c r="A5" s="1" t="s">
        <v>50</v>
      </c>
      <c r="B5" s="1">
        <v>28.0</v>
      </c>
      <c r="C5" s="1" t="s">
        <v>51</v>
      </c>
      <c r="D5" s="1" t="s">
        <v>46</v>
      </c>
      <c r="E5" s="1" t="s">
        <v>46</v>
      </c>
      <c r="F5" s="1" t="s">
        <v>52</v>
      </c>
      <c r="G5" s="1">
        <v>212.0</v>
      </c>
      <c r="H5" s="10">
        <v>32201.0</v>
      </c>
      <c r="I5" s="1">
        <v>7.0</v>
      </c>
      <c r="J5" s="1">
        <v>28.0</v>
      </c>
      <c r="K5" s="1">
        <v>0.0</v>
      </c>
      <c r="L5" s="1">
        <v>26.0</v>
      </c>
      <c r="M5" s="1">
        <v>28.0</v>
      </c>
      <c r="N5" s="1">
        <v>28.0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1.2</v>
      </c>
      <c r="AB5" s="1">
        <f t="shared" si="1"/>
        <v>0.8717416013</v>
      </c>
      <c r="AC5" s="1" t="str">
        <f>IFERROR(VLOOKUP(A5,all_star!$A$1:$B$8,2,FALSE), "N")</f>
        <v>N</v>
      </c>
    </row>
    <row r="6">
      <c r="A6" s="1" t="s">
        <v>53</v>
      </c>
      <c r="B6" s="1">
        <v>28.0</v>
      </c>
      <c r="C6" s="1" t="s">
        <v>42</v>
      </c>
      <c r="D6" s="1" t="s">
        <v>43</v>
      </c>
      <c r="E6" s="1" t="s">
        <v>43</v>
      </c>
      <c r="F6" s="1" t="s">
        <v>44</v>
      </c>
      <c r="G6" s="1">
        <v>224.0</v>
      </c>
      <c r="H6" s="10">
        <v>32014.0</v>
      </c>
      <c r="I6" s="1">
        <v>5.0</v>
      </c>
      <c r="J6" s="1">
        <v>29.0</v>
      </c>
      <c r="K6" s="1">
        <v>1.0</v>
      </c>
      <c r="L6" s="1">
        <v>29.0</v>
      </c>
      <c r="M6" s="1">
        <v>29.0</v>
      </c>
      <c r="N6" s="1">
        <v>29.0</v>
      </c>
      <c r="O6" s="1">
        <v>0.0</v>
      </c>
      <c r="P6" s="1">
        <v>0.0</v>
      </c>
      <c r="Q6" s="1">
        <v>0.0</v>
      </c>
      <c r="R6" s="1">
        <v>0.0</v>
      </c>
      <c r="S6" s="1">
        <v>0.0</v>
      </c>
      <c r="T6" s="1">
        <v>0.0</v>
      </c>
      <c r="U6" s="1">
        <v>0.0</v>
      </c>
      <c r="V6" s="1">
        <v>0.0</v>
      </c>
      <c r="W6" s="1">
        <v>0.0</v>
      </c>
      <c r="X6" s="1">
        <v>0.0</v>
      </c>
      <c r="Y6" s="1">
        <v>0.0</v>
      </c>
      <c r="Z6" s="1">
        <v>0.0</v>
      </c>
      <c r="AA6" s="1">
        <v>-0.9</v>
      </c>
      <c r="AB6" s="1">
        <f t="shared" si="1"/>
        <v>0.763517593</v>
      </c>
      <c r="AC6" s="1" t="str">
        <f>IFERROR(VLOOKUP(A6,all_star!$A$1:$B$8,2,FALSE), "N")</f>
        <v>N</v>
      </c>
    </row>
    <row r="7">
      <c r="A7" s="1" t="s">
        <v>54</v>
      </c>
      <c r="B7" s="1">
        <v>31.0</v>
      </c>
      <c r="C7" s="1" t="s">
        <v>42</v>
      </c>
      <c r="D7" s="1" t="s">
        <v>46</v>
      </c>
      <c r="E7" s="1" t="s">
        <v>43</v>
      </c>
      <c r="F7" s="1" t="s">
        <v>47</v>
      </c>
      <c r="G7" s="1">
        <v>195.0</v>
      </c>
      <c r="H7" s="10">
        <v>31216.0</v>
      </c>
      <c r="I7" s="1">
        <v>8.0</v>
      </c>
      <c r="J7" s="1">
        <v>48.0</v>
      </c>
      <c r="K7" s="1">
        <v>29.0</v>
      </c>
      <c r="L7" s="1">
        <v>48.0</v>
      </c>
      <c r="M7" s="1">
        <v>36.0</v>
      </c>
      <c r="N7" s="1">
        <v>0.0</v>
      </c>
      <c r="O7" s="1">
        <v>0.0</v>
      </c>
      <c r="P7" s="1">
        <v>6.0</v>
      </c>
      <c r="Q7" s="1">
        <v>0.0</v>
      </c>
      <c r="R7" s="1">
        <v>1.0</v>
      </c>
      <c r="S7" s="1">
        <v>0.0</v>
      </c>
      <c r="T7" s="1">
        <v>25.0</v>
      </c>
      <c r="U7" s="1">
        <v>0.0</v>
      </c>
      <c r="V7" s="1">
        <v>6.0</v>
      </c>
      <c r="W7" s="1">
        <v>31.0</v>
      </c>
      <c r="X7" s="1">
        <v>0.0</v>
      </c>
      <c r="Y7" s="1">
        <v>17.0</v>
      </c>
      <c r="Z7" s="1">
        <v>0.0</v>
      </c>
      <c r="AA7" s="1">
        <v>0.9</v>
      </c>
      <c r="AB7" s="1">
        <f t="shared" si="1"/>
        <v>0.2385944542</v>
      </c>
      <c r="AC7" s="1" t="str">
        <f>IFERROR(VLOOKUP(A7,all_star!$A$1:$B$8,2,FALSE), "N")</f>
        <v>N</v>
      </c>
    </row>
    <row r="8">
      <c r="A8" s="1" t="s">
        <v>55</v>
      </c>
      <c r="B8" s="1">
        <v>26.0</v>
      </c>
      <c r="C8" s="1" t="s">
        <v>56</v>
      </c>
      <c r="D8" s="1" t="s">
        <v>43</v>
      </c>
      <c r="E8" s="1" t="s">
        <v>43</v>
      </c>
      <c r="F8" s="1" t="s">
        <v>57</v>
      </c>
      <c r="G8" s="1">
        <v>220.0</v>
      </c>
      <c r="H8" s="10">
        <v>32929.0</v>
      </c>
      <c r="I8" s="1" t="s">
        <v>58</v>
      </c>
      <c r="J8" s="1">
        <v>11.0</v>
      </c>
      <c r="K8" s="1">
        <v>0.0</v>
      </c>
      <c r="L8" s="1">
        <v>11.0</v>
      </c>
      <c r="M8" s="1">
        <v>11.0</v>
      </c>
      <c r="N8" s="1">
        <v>11.0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f t="shared" si="1"/>
        <v>0.9048441887</v>
      </c>
      <c r="AC8" s="1" t="str">
        <f>IFERROR(VLOOKUP(A8,all_star!$A$1:$B$8,2,FALSE), "N")</f>
        <v>N</v>
      </c>
    </row>
    <row r="9">
      <c r="A9" s="1" t="s">
        <v>59</v>
      </c>
      <c r="B9" s="1">
        <v>28.0</v>
      </c>
      <c r="C9" s="1" t="s">
        <v>42</v>
      </c>
      <c r="D9" s="1" t="s">
        <v>43</v>
      </c>
      <c r="E9" s="1" t="s">
        <v>43</v>
      </c>
      <c r="F9" s="1" t="s">
        <v>60</v>
      </c>
      <c r="G9" s="1">
        <v>215.0</v>
      </c>
      <c r="H9" s="10">
        <v>31994.0</v>
      </c>
      <c r="I9" s="1">
        <v>5.0</v>
      </c>
      <c r="J9" s="1">
        <v>17.0</v>
      </c>
      <c r="K9" s="1">
        <v>7.0</v>
      </c>
      <c r="L9" s="1">
        <v>17.0</v>
      </c>
      <c r="M9" s="1">
        <v>12.0</v>
      </c>
      <c r="N9" s="1">
        <v>0.0</v>
      </c>
      <c r="O9" s="1">
        <v>12.0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9.0</v>
      </c>
      <c r="Z9" s="1">
        <v>0.0</v>
      </c>
      <c r="AA9" s="1">
        <v>-0.4</v>
      </c>
      <c r="AB9" s="1">
        <f t="shared" si="1"/>
        <v>0.8364893443</v>
      </c>
      <c r="AC9" s="1" t="str">
        <f>IFERROR(VLOOKUP(A9,all_star!$A$1:$B$8,2,FALSE), "N")</f>
        <v>N</v>
      </c>
    </row>
    <row r="10">
      <c r="A10" s="1" t="s">
        <v>61</v>
      </c>
      <c r="B10" s="1">
        <v>40.0</v>
      </c>
      <c r="C10" s="1" t="s">
        <v>56</v>
      </c>
      <c r="D10" s="1" t="s">
        <v>43</v>
      </c>
      <c r="E10" s="1" t="s">
        <v>43</v>
      </c>
      <c r="F10" s="1" t="s">
        <v>60</v>
      </c>
      <c r="G10" s="1">
        <v>210.0</v>
      </c>
      <c r="H10" s="10">
        <v>27842.0</v>
      </c>
      <c r="I10" s="1">
        <v>12.0</v>
      </c>
      <c r="J10" s="1">
        <v>5.0</v>
      </c>
      <c r="K10" s="1">
        <v>0.0</v>
      </c>
      <c r="L10" s="1">
        <v>5.0</v>
      </c>
      <c r="M10" s="1">
        <v>5.0</v>
      </c>
      <c r="N10" s="1">
        <v>5.0</v>
      </c>
      <c r="O10" s="1">
        <v>0.0</v>
      </c>
      <c r="P10" s="1">
        <v>0.0</v>
      </c>
      <c r="Q10" s="1">
        <v>0.0</v>
      </c>
      <c r="R10" s="1">
        <v>0.0</v>
      </c>
      <c r="S10" s="1">
        <v>0.0</v>
      </c>
      <c r="T10" s="1">
        <v>0.0</v>
      </c>
      <c r="U10" s="1">
        <v>0.0</v>
      </c>
      <c r="V10" s="1">
        <v>0.0</v>
      </c>
      <c r="W10" s="1">
        <v>0.0</v>
      </c>
      <c r="X10" s="1">
        <v>0.0</v>
      </c>
      <c r="Y10" s="1">
        <v>0.0</v>
      </c>
      <c r="Z10" s="1">
        <v>0.0</v>
      </c>
      <c r="AA10" s="1">
        <v>-0.4</v>
      </c>
      <c r="AB10" s="1">
        <f t="shared" si="1"/>
        <v>0.7341025025</v>
      </c>
      <c r="AC10" s="1" t="str">
        <f>IFERROR(VLOOKUP(A10,all_star!$A$1:$B$8,2,FALSE), "N")</f>
        <v>N</v>
      </c>
    </row>
    <row r="11">
      <c r="A11" s="1" t="s">
        <v>62</v>
      </c>
      <c r="B11" s="1">
        <v>24.0</v>
      </c>
      <c r="C11" s="1" t="s">
        <v>51</v>
      </c>
      <c r="D11" s="1" t="s">
        <v>43</v>
      </c>
      <c r="E11" s="1" t="s">
        <v>43</v>
      </c>
      <c r="F11" s="1" t="s">
        <v>52</v>
      </c>
      <c r="G11" s="1">
        <v>230.0</v>
      </c>
      <c r="H11" s="10">
        <v>33659.0</v>
      </c>
      <c r="I11" s="1">
        <v>3.0</v>
      </c>
      <c r="J11" s="1">
        <v>86.0</v>
      </c>
      <c r="K11" s="1">
        <v>63.0</v>
      </c>
      <c r="L11" s="1">
        <v>86.0</v>
      </c>
      <c r="M11" s="1">
        <v>60.0</v>
      </c>
      <c r="N11" s="1">
        <v>0.0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53.0</v>
      </c>
      <c r="U11" s="1">
        <v>0.0</v>
      </c>
      <c r="V11" s="1">
        <v>7.0</v>
      </c>
      <c r="W11" s="1">
        <v>60.0</v>
      </c>
      <c r="X11" s="1">
        <v>7.0</v>
      </c>
      <c r="Y11" s="1">
        <v>21.0</v>
      </c>
      <c r="Z11" s="1">
        <v>0.0</v>
      </c>
      <c r="AA11" s="1">
        <v>0.1</v>
      </c>
      <c r="AB11" s="1">
        <f t="shared" si="1"/>
        <v>0.4866137072</v>
      </c>
      <c r="AC11" s="1" t="str">
        <f>IFERROR(VLOOKUP(A11,all_star!$A$1:$B$8,2,FALSE), "N")</f>
        <v>N</v>
      </c>
    </row>
    <row r="12">
      <c r="A12" s="1" t="s">
        <v>63</v>
      </c>
      <c r="B12" s="1">
        <v>23.0</v>
      </c>
      <c r="C12" s="1" t="s">
        <v>64</v>
      </c>
      <c r="D12" s="1" t="s">
        <v>43</v>
      </c>
      <c r="E12" s="1" t="s">
        <v>43</v>
      </c>
      <c r="F12" s="1" t="s">
        <v>47</v>
      </c>
      <c r="G12" s="1">
        <v>190.0</v>
      </c>
      <c r="H12" s="10">
        <v>33939.0</v>
      </c>
      <c r="I12" s="1">
        <v>3.0</v>
      </c>
      <c r="J12" s="1">
        <v>142.0</v>
      </c>
      <c r="K12" s="1">
        <v>97.0</v>
      </c>
      <c r="L12" s="1">
        <v>142.0</v>
      </c>
      <c r="M12" s="1">
        <v>137.0</v>
      </c>
      <c r="N12" s="1">
        <v>0.0</v>
      </c>
      <c r="O12" s="1">
        <v>0.0</v>
      </c>
      <c r="P12" s="1">
        <v>6.0</v>
      </c>
      <c r="Q12" s="1">
        <v>59.0</v>
      </c>
      <c r="R12" s="1">
        <v>62.0</v>
      </c>
      <c r="S12" s="1">
        <v>25.0</v>
      </c>
      <c r="T12" s="1">
        <v>2.0</v>
      </c>
      <c r="U12" s="1">
        <v>0.0</v>
      </c>
      <c r="V12" s="1">
        <v>0.0</v>
      </c>
      <c r="W12" s="1">
        <v>2.0</v>
      </c>
      <c r="X12" s="1">
        <v>0.0</v>
      </c>
      <c r="Y12" s="1">
        <v>18.0</v>
      </c>
      <c r="Z12" s="1">
        <v>3.0</v>
      </c>
      <c r="AA12" s="1">
        <v>3.2</v>
      </c>
      <c r="AB12" s="1">
        <f t="shared" si="1"/>
        <v>0.03312034796</v>
      </c>
      <c r="AC12" s="1" t="str">
        <f>IFERROR(VLOOKUP(A12,all_star!$A$1:$B$8,2,FALSE), "N")</f>
        <v>N</v>
      </c>
    </row>
    <row r="13">
      <c r="A13" s="1" t="s">
        <v>65</v>
      </c>
      <c r="B13" s="1">
        <v>26.0</v>
      </c>
      <c r="C13" s="1" t="s">
        <v>42</v>
      </c>
      <c r="D13" s="1" t="s">
        <v>43</v>
      </c>
      <c r="E13" s="1" t="s">
        <v>43</v>
      </c>
      <c r="F13" s="1" t="s">
        <v>66</v>
      </c>
      <c r="G13" s="1">
        <v>190.0</v>
      </c>
      <c r="H13" s="10">
        <v>32849.0</v>
      </c>
      <c r="I13" s="1">
        <v>3.0</v>
      </c>
      <c r="J13" s="1">
        <v>32.0</v>
      </c>
      <c r="K13" s="1">
        <v>30.0</v>
      </c>
      <c r="L13" s="1">
        <v>30.0</v>
      </c>
      <c r="M13" s="1">
        <v>31.0</v>
      </c>
      <c r="N13" s="1">
        <v>31.0</v>
      </c>
      <c r="O13" s="1">
        <v>0.0</v>
      </c>
      <c r="P13" s="1">
        <v>0.0</v>
      </c>
      <c r="Q13" s="1">
        <v>0.0</v>
      </c>
      <c r="R13" s="1">
        <v>0.0</v>
      </c>
      <c r="S13" s="1">
        <v>0.0</v>
      </c>
      <c r="T13" s="1">
        <v>0.0</v>
      </c>
      <c r="U13" s="1">
        <v>0.0</v>
      </c>
      <c r="V13" s="1">
        <v>0.0</v>
      </c>
      <c r="W13" s="1">
        <v>0.0</v>
      </c>
      <c r="X13" s="1">
        <v>0.0</v>
      </c>
      <c r="Y13" s="1">
        <v>0.0</v>
      </c>
      <c r="Z13" s="1">
        <v>1.0</v>
      </c>
      <c r="AA13" s="1">
        <v>5.2</v>
      </c>
      <c r="AB13" s="1">
        <f t="shared" si="1"/>
        <v>0.5648950773</v>
      </c>
      <c r="AC13" s="1" t="str">
        <f>IFERROR(VLOOKUP(A13,all_star!$A$1:$B$8,2,FALSE), "N")</f>
        <v>N</v>
      </c>
    </row>
    <row r="14">
      <c r="A14" s="1" t="s">
        <v>67</v>
      </c>
      <c r="B14" s="1">
        <v>41.0</v>
      </c>
      <c r="C14" s="1" t="s">
        <v>42</v>
      </c>
      <c r="D14" s="1" t="s">
        <v>43</v>
      </c>
      <c r="E14" s="1" t="s">
        <v>43</v>
      </c>
      <c r="F14" s="1" t="s">
        <v>52</v>
      </c>
      <c r="G14" s="1">
        <v>230.0</v>
      </c>
      <c r="H14" s="10">
        <v>27355.0</v>
      </c>
      <c r="I14" s="1">
        <v>16.0</v>
      </c>
      <c r="J14" s="1">
        <v>3.0</v>
      </c>
      <c r="K14" s="1">
        <v>0.0</v>
      </c>
      <c r="L14" s="1">
        <v>2.0</v>
      </c>
      <c r="M14" s="1">
        <v>3.0</v>
      </c>
      <c r="N14" s="1">
        <v>3.0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0.1</v>
      </c>
      <c r="AB14" s="1">
        <f t="shared" si="1"/>
        <v>0.6086361282</v>
      </c>
      <c r="AC14" s="1" t="str">
        <f>IFERROR(VLOOKUP(A14,all_star!$A$1:$B$8,2,FALSE), "N")</f>
        <v>N</v>
      </c>
    </row>
    <row r="15">
      <c r="A15" s="1" t="s">
        <v>68</v>
      </c>
      <c r="B15" s="1">
        <v>29.0</v>
      </c>
      <c r="C15" s="1" t="s">
        <v>42</v>
      </c>
      <c r="D15" s="1" t="s">
        <v>46</v>
      </c>
      <c r="E15" s="1" t="s">
        <v>46</v>
      </c>
      <c r="F15" s="1" t="s">
        <v>69</v>
      </c>
      <c r="G15" s="1">
        <v>190.0</v>
      </c>
      <c r="H15" s="10">
        <v>31819.0</v>
      </c>
      <c r="I15" s="1">
        <v>8.0</v>
      </c>
      <c r="J15" s="1">
        <v>1.0</v>
      </c>
      <c r="K15" s="1">
        <v>1.0</v>
      </c>
      <c r="L15" s="1">
        <v>1.0</v>
      </c>
      <c r="M15" s="1">
        <v>1.0</v>
      </c>
      <c r="N15" s="1">
        <v>1.0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-0.3</v>
      </c>
      <c r="AB15" s="1">
        <f t="shared" si="1"/>
        <v>0.9795191637</v>
      </c>
      <c r="AC15" s="1" t="str">
        <f>IFERROR(VLOOKUP(A15,all_star!$A$1:$B$8,2,FALSE), "N")</f>
        <v>N</v>
      </c>
    </row>
    <row r="16">
      <c r="A16" s="1" t="s">
        <v>70</v>
      </c>
      <c r="B16" s="1">
        <v>29.0</v>
      </c>
      <c r="C16" s="1" t="s">
        <v>42</v>
      </c>
      <c r="D16" s="1" t="s">
        <v>43</v>
      </c>
      <c r="E16" s="1" t="s">
        <v>46</v>
      </c>
      <c r="F16" s="1" t="s">
        <v>71</v>
      </c>
      <c r="G16" s="1">
        <v>175.0</v>
      </c>
      <c r="H16" s="10">
        <v>31814.0</v>
      </c>
      <c r="I16" s="1">
        <v>7.0</v>
      </c>
      <c r="J16" s="1">
        <v>81.0</v>
      </c>
      <c r="K16" s="1">
        <v>0.0</v>
      </c>
      <c r="L16" s="1">
        <v>76.0</v>
      </c>
      <c r="M16" s="1">
        <v>78.0</v>
      </c>
      <c r="N16" s="1">
        <v>77.0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3.0</v>
      </c>
      <c r="U16" s="1">
        <v>0.0</v>
      </c>
      <c r="V16" s="1">
        <v>0.0</v>
      </c>
      <c r="W16" s="1">
        <v>3.0</v>
      </c>
      <c r="X16" s="1">
        <v>0.0</v>
      </c>
      <c r="Y16" s="1">
        <v>2.0</v>
      </c>
      <c r="Z16" s="1">
        <v>3.0</v>
      </c>
      <c r="AA16" s="1">
        <v>0.6</v>
      </c>
      <c r="AB16" s="1">
        <f t="shared" si="1"/>
        <v>0.1884267769</v>
      </c>
      <c r="AC16" s="1" t="str">
        <f>IFERROR(VLOOKUP(A16,all_star!$A$1:$B$8,2,FALSE), "N")</f>
        <v>N</v>
      </c>
    </row>
    <row r="17">
      <c r="A17" s="1" t="s">
        <v>72</v>
      </c>
      <c r="B17" s="1">
        <v>26.0</v>
      </c>
      <c r="C17" s="1" t="s">
        <v>42</v>
      </c>
      <c r="D17" s="1" t="s">
        <v>46</v>
      </c>
      <c r="E17" s="1" t="s">
        <v>46</v>
      </c>
      <c r="F17" s="1" t="s">
        <v>69</v>
      </c>
      <c r="G17" s="1">
        <v>240.0</v>
      </c>
      <c r="H17" s="10">
        <v>32729.0</v>
      </c>
      <c r="I17" s="1">
        <v>7.0</v>
      </c>
      <c r="J17" s="1">
        <v>142.0</v>
      </c>
      <c r="K17" s="1">
        <v>133.0</v>
      </c>
      <c r="L17" s="1">
        <v>142.0</v>
      </c>
      <c r="M17" s="1">
        <v>141.0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24.0</v>
      </c>
      <c r="V17" s="1">
        <v>131.0</v>
      </c>
      <c r="W17" s="1">
        <v>155.0</v>
      </c>
      <c r="X17" s="1">
        <v>0.0</v>
      </c>
      <c r="Y17" s="1">
        <v>2.0</v>
      </c>
      <c r="Z17" s="1">
        <v>0.0</v>
      </c>
      <c r="AA17" s="1">
        <v>1.3</v>
      </c>
      <c r="AB17" s="1">
        <f t="shared" si="1"/>
        <v>0.458905224</v>
      </c>
      <c r="AC17" s="1" t="str">
        <f>IFERROR(VLOOKUP(A17,all_star!$A$1:$B$8,2,FALSE), "N")</f>
        <v>N</v>
      </c>
    </row>
    <row r="18">
      <c r="A18" s="1" t="s">
        <v>73</v>
      </c>
      <c r="B18" s="1">
        <v>28.0</v>
      </c>
      <c r="C18" s="1" t="s">
        <v>42</v>
      </c>
      <c r="D18" s="1" t="s">
        <v>43</v>
      </c>
      <c r="E18" s="1" t="s">
        <v>43</v>
      </c>
      <c r="F18" s="1" t="s">
        <v>52</v>
      </c>
      <c r="G18" s="1">
        <v>230.0</v>
      </c>
      <c r="H18" s="10">
        <v>32203.0</v>
      </c>
      <c r="I18" s="1">
        <v>8.0</v>
      </c>
      <c r="J18" s="1">
        <v>51.0</v>
      </c>
      <c r="K18" s="1">
        <v>1.0</v>
      </c>
      <c r="L18" s="1">
        <v>49.0</v>
      </c>
      <c r="M18" s="1">
        <v>50.0</v>
      </c>
      <c r="N18" s="1">
        <v>50.0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0.0</v>
      </c>
      <c r="W18" s="1">
        <v>0.0</v>
      </c>
      <c r="X18" s="1">
        <v>0.0</v>
      </c>
      <c r="Y18" s="1">
        <v>1.0</v>
      </c>
      <c r="Z18" s="1">
        <v>0.0</v>
      </c>
      <c r="AA18" s="1">
        <v>1.0</v>
      </c>
      <c r="AB18" s="1">
        <f t="shared" si="1"/>
        <v>0.1549007955</v>
      </c>
      <c r="AC18" s="1" t="str">
        <f>IFERROR(VLOOKUP(A18,all_star!$A$1:$B$8,2,FALSE), "N")</f>
        <v>N</v>
      </c>
    </row>
    <row r="19">
      <c r="A19" s="1" t="s">
        <v>74</v>
      </c>
      <c r="B19" s="1">
        <v>27.0</v>
      </c>
      <c r="C19" s="1" t="s">
        <v>42</v>
      </c>
      <c r="D19" s="1" t="s">
        <v>46</v>
      </c>
      <c r="E19" s="1" t="s">
        <v>43</v>
      </c>
      <c r="F19" s="1" t="s">
        <v>71</v>
      </c>
      <c r="G19" s="1">
        <v>180.0</v>
      </c>
      <c r="H19" s="10">
        <v>32539.0</v>
      </c>
      <c r="I19" s="1">
        <v>3.0</v>
      </c>
      <c r="J19" s="1">
        <v>74.0</v>
      </c>
      <c r="K19" s="1">
        <v>31.0</v>
      </c>
      <c r="L19" s="1">
        <v>74.0</v>
      </c>
      <c r="M19" s="1">
        <v>41.0</v>
      </c>
      <c r="N19" s="1">
        <v>0.0</v>
      </c>
      <c r="O19" s="1">
        <v>0.0</v>
      </c>
      <c r="P19" s="1">
        <v>0.0</v>
      </c>
      <c r="Q19" s="1">
        <v>9.0</v>
      </c>
      <c r="R19" s="1">
        <v>33.0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37.0</v>
      </c>
      <c r="Z19" s="1">
        <v>0.0</v>
      </c>
      <c r="AA19" s="1">
        <v>0.5</v>
      </c>
      <c r="AB19" s="1">
        <f t="shared" si="1"/>
        <v>0.9039354831</v>
      </c>
      <c r="AC19" s="1" t="str">
        <f>IFERROR(VLOOKUP(A19,all_star!$A$1:$B$8,2,FALSE), "N")</f>
        <v>N</v>
      </c>
    </row>
    <row r="20">
      <c r="A20" s="1" t="s">
        <v>75</v>
      </c>
      <c r="B20" s="1">
        <v>22.0</v>
      </c>
      <c r="C20" s="1" t="s">
        <v>42</v>
      </c>
      <c r="D20" s="1" t="s">
        <v>43</v>
      </c>
      <c r="E20" s="1" t="s">
        <v>43</v>
      </c>
      <c r="F20" s="1" t="s">
        <v>47</v>
      </c>
      <c r="G20" s="1">
        <v>200.0</v>
      </c>
      <c r="H20" s="10">
        <v>34357.0</v>
      </c>
      <c r="I20" s="1">
        <v>2.0</v>
      </c>
      <c r="J20" s="1">
        <v>151.0</v>
      </c>
      <c r="K20" s="1">
        <v>141.0</v>
      </c>
      <c r="L20" s="1">
        <v>151.0</v>
      </c>
      <c r="M20" s="1">
        <v>148.0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148.0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6.0</v>
      </c>
      <c r="Z20" s="1">
        <v>0.0</v>
      </c>
      <c r="AA20" s="1">
        <v>4.1</v>
      </c>
      <c r="AB20" s="1">
        <f t="shared" si="1"/>
        <v>0.4846715388</v>
      </c>
      <c r="AC20" s="1" t="str">
        <f>IFERROR(VLOOKUP(A20,all_star!$A$1:$B$8,2,FALSE), "N")</f>
        <v>Y</v>
      </c>
    </row>
    <row r="21" ht="15.75" customHeight="1">
      <c r="A21" s="1" t="s">
        <v>76</v>
      </c>
      <c r="B21" s="1">
        <v>39.0</v>
      </c>
      <c r="C21" s="1" t="s">
        <v>42</v>
      </c>
      <c r="D21" s="1" t="s">
        <v>43</v>
      </c>
      <c r="E21" s="1" t="s">
        <v>43</v>
      </c>
      <c r="F21" s="1" t="s">
        <v>57</v>
      </c>
      <c r="G21" s="1">
        <v>230.0</v>
      </c>
      <c r="H21" s="10">
        <v>28203.0</v>
      </c>
      <c r="I21" s="1">
        <v>15.0</v>
      </c>
      <c r="J21" s="1">
        <v>67.0</v>
      </c>
      <c r="K21" s="1">
        <v>50.0</v>
      </c>
      <c r="L21" s="1">
        <v>67.0</v>
      </c>
      <c r="M21" s="1">
        <v>58.0</v>
      </c>
      <c r="N21" s="1">
        <v>0.0</v>
      </c>
      <c r="O21" s="1">
        <v>58.0</v>
      </c>
      <c r="P21" s="1">
        <v>0.0</v>
      </c>
      <c r="Q21" s="1">
        <v>0.0</v>
      </c>
      <c r="R21" s="1">
        <v>0.0</v>
      </c>
      <c r="S21" s="1">
        <v>0.0</v>
      </c>
      <c r="T21" s="1">
        <v>0.0</v>
      </c>
      <c r="U21" s="1">
        <v>0.0</v>
      </c>
      <c r="V21" s="1">
        <v>0.0</v>
      </c>
      <c r="W21" s="1">
        <v>0.0</v>
      </c>
      <c r="X21" s="1">
        <v>0.0</v>
      </c>
      <c r="Y21" s="1">
        <v>10.0</v>
      </c>
      <c r="Z21" s="1">
        <v>0.0</v>
      </c>
      <c r="AA21" s="1">
        <v>1.7</v>
      </c>
      <c r="AB21" s="1">
        <f t="shared" si="1"/>
        <v>0.3950466076</v>
      </c>
      <c r="AC21" s="1" t="str">
        <f>IFERROR(VLOOKUP(A21,all_star!$A$1:$B$8,2,FALSE), "N")</f>
        <v>N</v>
      </c>
    </row>
    <row r="22" ht="15.75" customHeight="1">
      <c r="A22" s="1" t="s">
        <v>77</v>
      </c>
      <c r="B22" s="1">
        <v>26.0</v>
      </c>
      <c r="C22" s="1" t="s">
        <v>42</v>
      </c>
      <c r="D22" s="1" t="s">
        <v>43</v>
      </c>
      <c r="E22" s="1" t="s">
        <v>43</v>
      </c>
      <c r="F22" s="1" t="s">
        <v>47</v>
      </c>
      <c r="G22" s="1">
        <v>200.0</v>
      </c>
      <c r="H22" s="10">
        <v>32709.0</v>
      </c>
      <c r="I22" s="1">
        <v>3.0</v>
      </c>
      <c r="J22" s="1">
        <v>107.0</v>
      </c>
      <c r="K22" s="1">
        <v>29.0</v>
      </c>
      <c r="L22" s="1">
        <v>107.0</v>
      </c>
      <c r="M22" s="1">
        <v>70.0</v>
      </c>
      <c r="N22" s="1">
        <v>0.0</v>
      </c>
      <c r="O22" s="1">
        <v>0.0</v>
      </c>
      <c r="P22" s="1">
        <v>0.0</v>
      </c>
      <c r="Q22" s="1">
        <v>0.0</v>
      </c>
      <c r="R22" s="1">
        <v>0.0</v>
      </c>
      <c r="S22" s="1">
        <v>0.0</v>
      </c>
      <c r="T22" s="1">
        <v>50.0</v>
      </c>
      <c r="U22" s="1">
        <v>15.0</v>
      </c>
      <c r="V22" s="1">
        <v>15.0</v>
      </c>
      <c r="W22" s="1">
        <v>80.0</v>
      </c>
      <c r="X22" s="1">
        <v>0.0</v>
      </c>
      <c r="Y22" s="1">
        <v>49.0</v>
      </c>
      <c r="Z22" s="1">
        <v>9.0</v>
      </c>
      <c r="AA22" s="1">
        <v>0.3</v>
      </c>
      <c r="AB22" s="1">
        <f t="shared" si="1"/>
        <v>0.3641142345</v>
      </c>
      <c r="AC22" s="1" t="str">
        <f>IFERROR(VLOOKUP(A22,all_star!$A$1:$B$8,2,FALSE), "N")</f>
        <v>N</v>
      </c>
    </row>
    <row r="23" ht="15.75" customHeight="1">
      <c r="A23" s="1" t="s">
        <v>78</v>
      </c>
      <c r="B23" s="1">
        <v>26.0</v>
      </c>
      <c r="C23" s="1" t="s">
        <v>42</v>
      </c>
      <c r="D23" s="1" t="s">
        <v>46</v>
      </c>
      <c r="E23" s="1" t="s">
        <v>46</v>
      </c>
      <c r="F23" s="1" t="s">
        <v>69</v>
      </c>
      <c r="G23" s="1">
        <v>215.0</v>
      </c>
      <c r="H23" s="10">
        <v>32690.0</v>
      </c>
      <c r="I23" s="1">
        <v>2.0</v>
      </c>
      <c r="J23" s="1">
        <v>17.0</v>
      </c>
      <c r="K23" s="1">
        <v>5.0</v>
      </c>
      <c r="L23" s="1">
        <v>16.0</v>
      </c>
      <c r="M23" s="1">
        <v>17.0</v>
      </c>
      <c r="N23" s="1">
        <v>17.0</v>
      </c>
      <c r="O23" s="1">
        <v>0.0</v>
      </c>
      <c r="P23" s="1">
        <v>0.0</v>
      </c>
      <c r="Q23" s="1">
        <v>0.0</v>
      </c>
      <c r="R23" s="1">
        <v>0.0</v>
      </c>
      <c r="S23" s="1">
        <v>0.0</v>
      </c>
      <c r="T23" s="1">
        <v>0.0</v>
      </c>
      <c r="U23" s="1">
        <v>0.0</v>
      </c>
      <c r="V23" s="1">
        <v>0.0</v>
      </c>
      <c r="W23" s="1">
        <v>0.0</v>
      </c>
      <c r="X23" s="1">
        <v>0.0</v>
      </c>
      <c r="Y23" s="1">
        <v>0.0</v>
      </c>
      <c r="Z23" s="1">
        <v>0.0</v>
      </c>
      <c r="AA23" s="1">
        <v>0.5</v>
      </c>
      <c r="AB23" s="1">
        <f t="shared" si="1"/>
        <v>0.9156964085</v>
      </c>
      <c r="AC23" s="1" t="str">
        <f>IFERROR(VLOOKUP(A23,all_star!$A$1:$B$8,2,FALSE), "N")</f>
        <v>N</v>
      </c>
    </row>
    <row r="24" ht="15.75" customHeight="1">
      <c r="A24" s="1" t="s">
        <v>79</v>
      </c>
      <c r="B24" s="1">
        <v>30.0</v>
      </c>
      <c r="C24" s="1" t="s">
        <v>42</v>
      </c>
      <c r="D24" s="1" t="s">
        <v>17</v>
      </c>
      <c r="E24" s="1" t="s">
        <v>43</v>
      </c>
      <c r="F24" s="1" t="s">
        <v>69</v>
      </c>
      <c r="G24" s="1">
        <v>195.0</v>
      </c>
      <c r="H24" s="10">
        <v>31493.0</v>
      </c>
      <c r="I24" s="1">
        <v>9.0</v>
      </c>
      <c r="J24" s="1">
        <v>125.0</v>
      </c>
      <c r="K24" s="1">
        <v>118.0</v>
      </c>
      <c r="L24" s="1">
        <v>125.0</v>
      </c>
      <c r="M24" s="1">
        <v>121.0</v>
      </c>
      <c r="N24" s="1">
        <v>0.0</v>
      </c>
      <c r="O24" s="1">
        <v>0.0</v>
      </c>
      <c r="P24" s="1">
        <v>0.0</v>
      </c>
      <c r="Q24" s="1">
        <v>0.0</v>
      </c>
      <c r="R24" s="1">
        <v>0.0</v>
      </c>
      <c r="S24" s="1">
        <v>0.0</v>
      </c>
      <c r="T24" s="1">
        <v>0.0</v>
      </c>
      <c r="U24" s="1">
        <v>121.0</v>
      </c>
      <c r="V24" s="1">
        <v>0.0</v>
      </c>
      <c r="W24" s="1">
        <v>121.0</v>
      </c>
      <c r="X24" s="1">
        <v>1.0</v>
      </c>
      <c r="Y24" s="1">
        <v>4.0</v>
      </c>
      <c r="Z24" s="1">
        <v>0.0</v>
      </c>
      <c r="AA24" s="1">
        <v>4.1</v>
      </c>
      <c r="AB24" s="1">
        <f t="shared" si="1"/>
        <v>0.9135465741</v>
      </c>
      <c r="AC24" s="1" t="str">
        <f>IFERROR(VLOOKUP(A24,all_star!$A$1:$B$8,2,FALSE), "N")</f>
        <v>Y</v>
      </c>
    </row>
    <row r="25" ht="15.75" customHeight="1">
      <c r="A25" s="1" t="s">
        <v>80</v>
      </c>
      <c r="B25" s="1">
        <v>32.0</v>
      </c>
      <c r="C25" s="1" t="s">
        <v>81</v>
      </c>
      <c r="D25" s="1" t="s">
        <v>46</v>
      </c>
      <c r="E25" s="1" t="s">
        <v>43</v>
      </c>
      <c r="F25" s="1" t="s">
        <v>71</v>
      </c>
      <c r="G25" s="1">
        <v>221.0</v>
      </c>
      <c r="H25" s="10">
        <v>30506.0</v>
      </c>
      <c r="I25" s="1">
        <v>11.0</v>
      </c>
      <c r="J25" s="1">
        <v>86.0</v>
      </c>
      <c r="K25" s="1">
        <v>65.0</v>
      </c>
      <c r="L25" s="1">
        <v>86.0</v>
      </c>
      <c r="M25" s="1">
        <v>72.0</v>
      </c>
      <c r="N25" s="1">
        <v>1.0</v>
      </c>
      <c r="O25" s="1">
        <v>71.0</v>
      </c>
      <c r="P25" s="1">
        <v>0.0</v>
      </c>
      <c r="Q25" s="1">
        <v>0.0</v>
      </c>
      <c r="R25" s="1">
        <v>0.0</v>
      </c>
      <c r="S25" s="1">
        <v>0.0</v>
      </c>
      <c r="T25" s="1">
        <v>0.0</v>
      </c>
      <c r="U25" s="1">
        <v>0.0</v>
      </c>
      <c r="V25" s="1">
        <v>0.0</v>
      </c>
      <c r="W25" s="1">
        <v>0.0</v>
      </c>
      <c r="X25" s="1">
        <v>1.0</v>
      </c>
      <c r="Y25" s="1">
        <v>19.0</v>
      </c>
      <c r="Z25" s="1">
        <v>0.0</v>
      </c>
      <c r="AA25" s="1">
        <v>-0.5</v>
      </c>
      <c r="AB25" s="1">
        <f t="shared" si="1"/>
        <v>0.2761011164</v>
      </c>
      <c r="AC25" s="1" t="str">
        <f>IFERROR(VLOOKUP(A25,all_star!$A$1:$B$8,2,FALSE), "N")</f>
        <v>N</v>
      </c>
    </row>
    <row r="26" ht="15.75" customHeight="1">
      <c r="A26" s="1" t="s">
        <v>82</v>
      </c>
      <c r="B26" s="1">
        <v>26.0</v>
      </c>
      <c r="C26" s="1" t="s">
        <v>42</v>
      </c>
      <c r="D26" s="1" t="s">
        <v>46</v>
      </c>
      <c r="E26" s="1" t="s">
        <v>46</v>
      </c>
      <c r="F26" s="1" t="s">
        <v>66</v>
      </c>
      <c r="G26" s="1">
        <v>240.0</v>
      </c>
      <c r="H26" s="10">
        <v>32728.0</v>
      </c>
      <c r="I26" s="1">
        <v>6.0</v>
      </c>
      <c r="J26" s="1">
        <v>155.0</v>
      </c>
      <c r="K26" s="1">
        <v>151.0</v>
      </c>
      <c r="L26" s="1">
        <v>155.0</v>
      </c>
      <c r="M26" s="1">
        <v>154.0</v>
      </c>
      <c r="N26" s="1">
        <v>0.0</v>
      </c>
      <c r="O26" s="1">
        <v>0.0</v>
      </c>
      <c r="P26" s="1">
        <v>154.0</v>
      </c>
      <c r="Q26" s="1">
        <v>1.0</v>
      </c>
      <c r="R26" s="1">
        <v>0.0</v>
      </c>
      <c r="S26" s="1">
        <v>0.0</v>
      </c>
      <c r="T26" s="1">
        <v>0.0</v>
      </c>
      <c r="U26" s="1">
        <v>0.0</v>
      </c>
      <c r="V26" s="1">
        <v>0.0</v>
      </c>
      <c r="W26" s="1">
        <v>0.0</v>
      </c>
      <c r="X26" s="1">
        <v>0.0</v>
      </c>
      <c r="Y26" s="1">
        <v>2.0</v>
      </c>
      <c r="Z26" s="1">
        <v>0.0</v>
      </c>
      <c r="AA26" s="1">
        <v>5.5</v>
      </c>
      <c r="AB26" s="1">
        <f t="shared" si="1"/>
        <v>0.101647565</v>
      </c>
      <c r="AC26" s="1" t="str">
        <f>IFERROR(VLOOKUP(A26,all_star!$A$1:$B$8,2,FALSE), "N")</f>
        <v>Y</v>
      </c>
    </row>
    <row r="27" ht="15.75" customHeight="1">
      <c r="A27" s="1" t="s">
        <v>83</v>
      </c>
      <c r="B27" s="1">
        <v>32.0</v>
      </c>
      <c r="C27" s="1" t="s">
        <v>42</v>
      </c>
      <c r="D27" s="1" t="s">
        <v>43</v>
      </c>
      <c r="E27" s="1" t="s">
        <v>43</v>
      </c>
      <c r="F27" s="1" t="s">
        <v>57</v>
      </c>
      <c r="G27" s="1">
        <v>205.0</v>
      </c>
      <c r="H27" s="10">
        <v>30763.0</v>
      </c>
      <c r="I27" s="1">
        <v>10.0</v>
      </c>
      <c r="J27" s="1">
        <v>16.0</v>
      </c>
      <c r="K27" s="1">
        <v>0.0</v>
      </c>
      <c r="L27" s="1">
        <v>15.0</v>
      </c>
      <c r="M27" s="1">
        <v>16.0</v>
      </c>
      <c r="N27" s="1">
        <v>16.0</v>
      </c>
      <c r="O27" s="1">
        <v>0.0</v>
      </c>
      <c r="P27" s="1">
        <v>0.0</v>
      </c>
      <c r="Q27" s="1">
        <v>0.0</v>
      </c>
      <c r="R27" s="1">
        <v>0.0</v>
      </c>
      <c r="S27" s="1">
        <v>0.0</v>
      </c>
      <c r="T27" s="1">
        <v>0.0</v>
      </c>
      <c r="U27" s="1">
        <v>0.0</v>
      </c>
      <c r="V27" s="1">
        <v>0.0</v>
      </c>
      <c r="W27" s="1">
        <v>0.0</v>
      </c>
      <c r="X27" s="1">
        <v>0.0</v>
      </c>
      <c r="Y27" s="1">
        <v>0.0</v>
      </c>
      <c r="Z27" s="1">
        <v>0.0</v>
      </c>
      <c r="AA27" s="1">
        <v>0.3</v>
      </c>
      <c r="AB27" s="1">
        <f t="shared" si="1"/>
        <v>0.2405064199</v>
      </c>
      <c r="AC27" s="1" t="str">
        <f>IFERROR(VLOOKUP(A27,all_star!$A$1:$B$8,2,FALSE), "N")</f>
        <v>N</v>
      </c>
    </row>
    <row r="28" ht="15.75" customHeight="1">
      <c r="A28" s="1" t="s">
        <v>84</v>
      </c>
      <c r="B28" s="1">
        <v>27.0</v>
      </c>
      <c r="C28" s="1" t="s">
        <v>42</v>
      </c>
      <c r="D28" s="1" t="s">
        <v>43</v>
      </c>
      <c r="E28" s="1" t="s">
        <v>43</v>
      </c>
      <c r="F28" s="1" t="s">
        <v>66</v>
      </c>
      <c r="G28" s="1">
        <v>210.0</v>
      </c>
      <c r="H28" s="10">
        <v>32371.0</v>
      </c>
      <c r="I28" s="1">
        <v>5.0</v>
      </c>
      <c r="J28" s="1">
        <v>68.0</v>
      </c>
      <c r="K28" s="1">
        <v>0.0</v>
      </c>
      <c r="L28" s="1">
        <v>64.0</v>
      </c>
      <c r="M28" s="1">
        <v>68.0</v>
      </c>
      <c r="N28" s="1">
        <v>68.0</v>
      </c>
      <c r="O28" s="1">
        <v>0.0</v>
      </c>
      <c r="P28" s="1">
        <v>0.0</v>
      </c>
      <c r="Q28" s="1">
        <v>0.0</v>
      </c>
      <c r="R28" s="1">
        <v>0.0</v>
      </c>
      <c r="S28" s="1">
        <v>0.0</v>
      </c>
      <c r="T28" s="1">
        <v>0.0</v>
      </c>
      <c r="U28" s="1">
        <v>0.0</v>
      </c>
      <c r="V28" s="1">
        <v>0.0</v>
      </c>
      <c r="W28" s="1">
        <v>0.0</v>
      </c>
      <c r="X28" s="1">
        <v>0.0</v>
      </c>
      <c r="Y28" s="1">
        <v>0.0</v>
      </c>
      <c r="Z28" s="1">
        <v>0.0</v>
      </c>
      <c r="AA28" s="1">
        <v>0.2</v>
      </c>
      <c r="AB28" s="1">
        <f t="shared" si="1"/>
        <v>0.04536530053</v>
      </c>
      <c r="AC28" s="1" t="str">
        <f>IFERROR(VLOOKUP(A28,all_star!$A$1:$B$8,2,FALSE), "N")</f>
        <v>N</v>
      </c>
    </row>
    <row r="29" ht="15.75" customHeight="1">
      <c r="A29" s="1" t="s">
        <v>85</v>
      </c>
      <c r="B29" s="1">
        <v>24.0</v>
      </c>
      <c r="C29" s="1" t="s">
        <v>42</v>
      </c>
      <c r="D29" s="1" t="s">
        <v>43</v>
      </c>
      <c r="E29" s="1" t="s">
        <v>43</v>
      </c>
      <c r="F29" s="1" t="s">
        <v>69</v>
      </c>
      <c r="G29" s="1">
        <v>230.0</v>
      </c>
      <c r="H29" s="10">
        <v>33607.0</v>
      </c>
      <c r="I29" s="1">
        <v>2.0</v>
      </c>
      <c r="J29" s="1">
        <v>155.0</v>
      </c>
      <c r="K29" s="1">
        <v>155.0</v>
      </c>
      <c r="L29" s="1">
        <v>155.0</v>
      </c>
      <c r="M29" s="1">
        <v>154.0</v>
      </c>
      <c r="N29" s="1">
        <v>0.0</v>
      </c>
      <c r="O29" s="1">
        <v>0.0</v>
      </c>
      <c r="P29" s="1">
        <v>9.0</v>
      </c>
      <c r="Q29" s="1">
        <v>0.0</v>
      </c>
      <c r="R29" s="1">
        <v>107.0</v>
      </c>
      <c r="S29" s="1">
        <v>1.0</v>
      </c>
      <c r="T29" s="1">
        <v>60.0</v>
      </c>
      <c r="U29" s="1">
        <v>1.0</v>
      </c>
      <c r="V29" s="1">
        <v>14.0</v>
      </c>
      <c r="W29" s="1">
        <v>75.0</v>
      </c>
      <c r="X29" s="1">
        <v>1.0</v>
      </c>
      <c r="Y29" s="1">
        <v>0.0</v>
      </c>
      <c r="Z29" s="1">
        <v>0.0</v>
      </c>
      <c r="AA29" s="1">
        <v>7.4</v>
      </c>
      <c r="AB29" s="1">
        <f t="shared" si="1"/>
        <v>0.7012392589</v>
      </c>
      <c r="AC29" s="1" t="str">
        <f>IFERROR(VLOOKUP(A29,all_star!$A$1:$B$8,2,FALSE), "N")</f>
        <v>Y</v>
      </c>
    </row>
    <row r="30" ht="15.75" customHeight="1">
      <c r="A30" s="1" t="s">
        <v>86</v>
      </c>
      <c r="B30" s="1">
        <v>24.0</v>
      </c>
      <c r="C30" s="1" t="s">
        <v>87</v>
      </c>
      <c r="D30" s="1" t="s">
        <v>43</v>
      </c>
      <c r="E30" s="1" t="s">
        <v>46</v>
      </c>
      <c r="F30" s="1" t="s">
        <v>66</v>
      </c>
      <c r="G30" s="1">
        <v>205.0</v>
      </c>
      <c r="H30" s="10">
        <v>33689.0</v>
      </c>
      <c r="I30" s="1" t="s">
        <v>58</v>
      </c>
      <c r="J30" s="1">
        <v>8.0</v>
      </c>
      <c r="K30" s="1">
        <v>1.0</v>
      </c>
      <c r="L30" s="1">
        <v>8.0</v>
      </c>
      <c r="M30" s="1">
        <v>8.0</v>
      </c>
      <c r="N30" s="1">
        <v>8.0</v>
      </c>
      <c r="O30" s="1">
        <v>0.0</v>
      </c>
      <c r="P30" s="1">
        <v>0.0</v>
      </c>
      <c r="Q30" s="1">
        <v>0.0</v>
      </c>
      <c r="R30" s="1">
        <v>0.0</v>
      </c>
      <c r="S30" s="1">
        <v>0.0</v>
      </c>
      <c r="T30" s="1">
        <v>0.0</v>
      </c>
      <c r="U30" s="1">
        <v>0.0</v>
      </c>
      <c r="V30" s="1">
        <v>0.0</v>
      </c>
      <c r="W30" s="1">
        <v>0.0</v>
      </c>
      <c r="X30" s="1">
        <v>0.0</v>
      </c>
      <c r="Y30" s="1">
        <v>0.0</v>
      </c>
      <c r="Z30" s="1">
        <v>0.0</v>
      </c>
      <c r="AA30" s="1">
        <v>0.6</v>
      </c>
      <c r="AB30" s="1">
        <f t="shared" si="1"/>
        <v>0.450306239</v>
      </c>
      <c r="AC30" s="1" t="str">
        <f>IFERROR(VLOOKUP(A30,all_star!$A$1:$B$8,2,FALSE), "N")</f>
        <v>N</v>
      </c>
    </row>
    <row r="31" ht="15.75" customHeight="1">
      <c r="A31" s="1" t="s">
        <v>88</v>
      </c>
      <c r="B31" s="1">
        <v>37.0</v>
      </c>
      <c r="C31" s="1" t="s">
        <v>42</v>
      </c>
      <c r="D31" s="1" t="s">
        <v>43</v>
      </c>
      <c r="E31" s="1" t="s">
        <v>43</v>
      </c>
      <c r="F31" s="1" t="s">
        <v>49</v>
      </c>
      <c r="G31" s="1">
        <v>235.0</v>
      </c>
      <c r="H31" s="10">
        <v>28786.0</v>
      </c>
      <c r="I31" s="1">
        <v>14.0</v>
      </c>
      <c r="J31" s="1">
        <v>29.0</v>
      </c>
      <c r="K31" s="1">
        <v>29.0</v>
      </c>
      <c r="L31" s="1">
        <v>28.0</v>
      </c>
      <c r="M31" s="1">
        <v>29.0</v>
      </c>
      <c r="N31" s="1">
        <v>29.0</v>
      </c>
      <c r="O31" s="1">
        <v>0.0</v>
      </c>
      <c r="P31" s="1">
        <v>0.0</v>
      </c>
      <c r="Q31" s="1">
        <v>0.0</v>
      </c>
      <c r="R31" s="1">
        <v>0.0</v>
      </c>
      <c r="S31" s="1">
        <v>0.0</v>
      </c>
      <c r="T31" s="1">
        <v>0.0</v>
      </c>
      <c r="U31" s="1">
        <v>0.0</v>
      </c>
      <c r="V31" s="1">
        <v>0.0</v>
      </c>
      <c r="W31" s="1">
        <v>0.0</v>
      </c>
      <c r="X31" s="1">
        <v>0.0</v>
      </c>
      <c r="Y31" s="1">
        <v>0.0</v>
      </c>
      <c r="Z31" s="1">
        <v>0.0</v>
      </c>
      <c r="AA31" s="1">
        <v>2.5</v>
      </c>
      <c r="AB31" s="1">
        <f t="shared" si="1"/>
        <v>0.4551492151</v>
      </c>
      <c r="AC31" s="1" t="str">
        <f>IFERROR(VLOOKUP(A31,all_star!$A$1:$B$8,2,FALSE), "N")</f>
        <v>N</v>
      </c>
    </row>
    <row r="32" ht="15.75" customHeight="1">
      <c r="A32" s="1" t="s">
        <v>89</v>
      </c>
      <c r="B32" s="1">
        <v>27.0</v>
      </c>
      <c r="C32" s="1" t="s">
        <v>42</v>
      </c>
      <c r="D32" s="1" t="s">
        <v>43</v>
      </c>
      <c r="E32" s="1" t="s">
        <v>43</v>
      </c>
      <c r="F32" s="1" t="s">
        <v>52</v>
      </c>
      <c r="G32" s="1">
        <v>215.0</v>
      </c>
      <c r="H32" s="10">
        <v>32653.0</v>
      </c>
      <c r="I32" s="1">
        <v>3.0</v>
      </c>
      <c r="J32" s="1">
        <v>8.0</v>
      </c>
      <c r="K32" s="1">
        <v>0.0</v>
      </c>
      <c r="L32" s="1">
        <v>8.0</v>
      </c>
      <c r="M32" s="1">
        <v>8.0</v>
      </c>
      <c r="N32" s="1">
        <v>8.0</v>
      </c>
      <c r="O32" s="1">
        <v>0.0</v>
      </c>
      <c r="P32" s="1">
        <v>0.0</v>
      </c>
      <c r="Q32" s="1">
        <v>0.0</v>
      </c>
      <c r="R32" s="1">
        <v>0.0</v>
      </c>
      <c r="S32" s="1">
        <v>0.0</v>
      </c>
      <c r="T32" s="1">
        <v>0.0</v>
      </c>
      <c r="U32" s="1">
        <v>0.0</v>
      </c>
      <c r="V32" s="1">
        <v>0.0</v>
      </c>
      <c r="W32" s="1">
        <v>0.0</v>
      </c>
      <c r="X32" s="1">
        <v>0.0</v>
      </c>
      <c r="Y32" s="1">
        <v>0.0</v>
      </c>
      <c r="Z32" s="1">
        <v>0.0</v>
      </c>
      <c r="AA32" s="1">
        <v>0.0</v>
      </c>
      <c r="AB32" s="1">
        <f t="shared" si="1"/>
        <v>0.3870173911</v>
      </c>
      <c r="AC32" s="1" t="str">
        <f>IFERROR(VLOOKUP(A32,all_star!$A$1:$B$8,2,FALSE), "N")</f>
        <v>N</v>
      </c>
    </row>
    <row r="33" ht="15.75" customHeight="1">
      <c r="A33" s="1" t="s">
        <v>90</v>
      </c>
      <c r="B33" s="1">
        <v>30.0</v>
      </c>
      <c r="C33" s="1" t="s">
        <v>42</v>
      </c>
      <c r="D33" s="1" t="s">
        <v>43</v>
      </c>
      <c r="E33" s="1" t="s">
        <v>43</v>
      </c>
      <c r="F33" s="1" t="s">
        <v>52</v>
      </c>
      <c r="G33" s="1">
        <v>225.0</v>
      </c>
      <c r="H33" s="10">
        <v>31477.0</v>
      </c>
      <c r="I33" s="1">
        <v>7.0</v>
      </c>
      <c r="J33" s="1">
        <v>31.0</v>
      </c>
      <c r="K33" s="1">
        <v>31.0</v>
      </c>
      <c r="L33" s="1">
        <v>27.0</v>
      </c>
      <c r="M33" s="1">
        <v>31.0</v>
      </c>
      <c r="N33" s="1">
        <v>31.0</v>
      </c>
      <c r="O33" s="1">
        <v>0.0</v>
      </c>
      <c r="P33" s="1">
        <v>0.0</v>
      </c>
      <c r="Q33" s="1">
        <v>0.0</v>
      </c>
      <c r="R33" s="1">
        <v>0.0</v>
      </c>
      <c r="S33" s="1">
        <v>0.0</v>
      </c>
      <c r="T33" s="1">
        <v>0.0</v>
      </c>
      <c r="U33" s="1">
        <v>0.0</v>
      </c>
      <c r="V33" s="1">
        <v>0.0</v>
      </c>
      <c r="W33" s="1">
        <v>0.0</v>
      </c>
      <c r="X33" s="1">
        <v>0.0</v>
      </c>
      <c r="Y33" s="1">
        <v>0.0</v>
      </c>
      <c r="Z33" s="1">
        <v>0.0</v>
      </c>
      <c r="AA33" s="1">
        <v>4.5</v>
      </c>
      <c r="AB33" s="1">
        <f t="shared" si="1"/>
        <v>0.8526653797</v>
      </c>
      <c r="AC33" s="1" t="str">
        <f>IFERROR(VLOOKUP(A33,all_star!$A$1:$B$8,2,FALSE), "N")</f>
        <v>Y</v>
      </c>
    </row>
    <row r="34" ht="15.75" customHeight="1">
      <c r="A34" s="1" t="s">
        <v>91</v>
      </c>
      <c r="B34" s="1">
        <v>24.0</v>
      </c>
      <c r="C34" s="1" t="s">
        <v>81</v>
      </c>
      <c r="D34" s="1" t="s">
        <v>43</v>
      </c>
      <c r="E34" s="1" t="s">
        <v>43</v>
      </c>
      <c r="F34" s="1" t="s">
        <v>44</v>
      </c>
      <c r="G34" s="1">
        <v>210.0</v>
      </c>
      <c r="H34" s="10">
        <v>33737.0</v>
      </c>
      <c r="I34" s="1" t="s">
        <v>58</v>
      </c>
      <c r="J34" s="1">
        <v>76.0</v>
      </c>
      <c r="K34" s="1">
        <v>64.0</v>
      </c>
      <c r="L34" s="1">
        <v>76.0</v>
      </c>
      <c r="M34" s="1">
        <v>74.0</v>
      </c>
      <c r="N34" s="1">
        <v>0.0</v>
      </c>
      <c r="O34" s="1">
        <v>57.0</v>
      </c>
      <c r="P34" s="1">
        <v>3.0</v>
      </c>
      <c r="Q34" s="1">
        <v>0.0</v>
      </c>
      <c r="R34" s="1">
        <v>0.0</v>
      </c>
      <c r="S34" s="1">
        <v>0.0</v>
      </c>
      <c r="T34" s="1">
        <v>24.0</v>
      </c>
      <c r="U34" s="1">
        <v>0.0</v>
      </c>
      <c r="V34" s="1">
        <v>0.0</v>
      </c>
      <c r="W34" s="1">
        <v>24.0</v>
      </c>
      <c r="X34" s="1">
        <v>0.0</v>
      </c>
      <c r="Y34" s="1">
        <v>5.0</v>
      </c>
      <c r="Z34" s="1">
        <v>0.0</v>
      </c>
      <c r="AA34" s="1">
        <v>1.7</v>
      </c>
      <c r="AB34" s="1">
        <f t="shared" si="1"/>
        <v>0.05736169576</v>
      </c>
      <c r="AC34" s="1" t="str">
        <f>IFERROR(VLOOKUP(A34,all_star!$A$1:$B$8,2,FALSE), "N")</f>
        <v>N</v>
      </c>
    </row>
    <row r="35" ht="15.75" customHeight="1">
      <c r="A35" s="1" t="s">
        <v>92</v>
      </c>
      <c r="B35" s="1">
        <v>35.0</v>
      </c>
      <c r="C35" s="1" t="s">
        <v>93</v>
      </c>
      <c r="D35" s="1" t="s">
        <v>46</v>
      </c>
      <c r="E35" s="1" t="s">
        <v>43</v>
      </c>
      <c r="F35" s="1" t="s">
        <v>71</v>
      </c>
      <c r="G35" s="1">
        <v>175.0</v>
      </c>
      <c r="H35" s="10">
        <v>29740.0</v>
      </c>
      <c r="I35" s="1">
        <v>5.0</v>
      </c>
      <c r="J35" s="1">
        <v>14.0</v>
      </c>
      <c r="K35" s="1">
        <v>4.0</v>
      </c>
      <c r="L35" s="1">
        <v>14.0</v>
      </c>
      <c r="M35" s="1">
        <v>11.0</v>
      </c>
      <c r="N35" s="1">
        <v>0.0</v>
      </c>
      <c r="O35" s="1">
        <v>0.0</v>
      </c>
      <c r="P35" s="1">
        <v>0.0</v>
      </c>
      <c r="Q35" s="1">
        <v>10.0</v>
      </c>
      <c r="R35" s="1">
        <v>1.0</v>
      </c>
      <c r="S35" s="1">
        <v>0.0</v>
      </c>
      <c r="T35" s="1">
        <v>0.0</v>
      </c>
      <c r="U35" s="1">
        <v>0.0</v>
      </c>
      <c r="V35" s="1">
        <v>0.0</v>
      </c>
      <c r="W35" s="1">
        <v>0.0</v>
      </c>
      <c r="X35" s="1">
        <v>0.0</v>
      </c>
      <c r="Y35" s="1">
        <v>5.0</v>
      </c>
      <c r="Z35" s="1">
        <v>1.0</v>
      </c>
      <c r="AA35" s="1">
        <v>0.2</v>
      </c>
      <c r="AB35" s="1">
        <f t="shared" si="1"/>
        <v>0.2645809962</v>
      </c>
      <c r="AC35" s="1" t="str">
        <f>IFERROR(VLOOKUP(A35,all_star!$A$1:$B$8,2,FALSE), "N")</f>
        <v>N</v>
      </c>
    </row>
    <row r="36" ht="15.75" customHeight="1">
      <c r="A36" s="1" t="s">
        <v>94</v>
      </c>
      <c r="B36" s="1">
        <v>26.0</v>
      </c>
      <c r="C36" s="1" t="s">
        <v>42</v>
      </c>
      <c r="D36" s="1" t="s">
        <v>43</v>
      </c>
      <c r="E36" s="1" t="s">
        <v>43</v>
      </c>
      <c r="F36" s="1" t="s">
        <v>47</v>
      </c>
      <c r="G36" s="1">
        <v>232.0</v>
      </c>
      <c r="H36" s="10">
        <v>32775.0</v>
      </c>
      <c r="I36" s="1">
        <v>3.0</v>
      </c>
      <c r="J36" s="1">
        <v>2.0</v>
      </c>
      <c r="K36" s="1">
        <v>1.0</v>
      </c>
      <c r="L36" s="1">
        <v>2.0</v>
      </c>
      <c r="M36" s="1">
        <v>2.0</v>
      </c>
      <c r="N36" s="1">
        <v>2.0</v>
      </c>
      <c r="O36" s="1">
        <v>0.0</v>
      </c>
      <c r="P36" s="1">
        <v>0.0</v>
      </c>
      <c r="Q36" s="1">
        <v>0.0</v>
      </c>
      <c r="R36" s="1">
        <v>0.0</v>
      </c>
      <c r="S36" s="1">
        <v>0.0</v>
      </c>
      <c r="T36" s="1">
        <v>0.0</v>
      </c>
      <c r="U36" s="1">
        <v>0.0</v>
      </c>
      <c r="V36" s="1">
        <v>0.0</v>
      </c>
      <c r="W36" s="1">
        <v>0.0</v>
      </c>
      <c r="X36" s="1">
        <v>0.0</v>
      </c>
      <c r="Y36" s="1">
        <v>0.0</v>
      </c>
      <c r="Z36" s="1">
        <v>0.0</v>
      </c>
      <c r="AA36" s="1">
        <v>0.2</v>
      </c>
      <c r="AB36" s="1">
        <f t="shared" si="1"/>
        <v>0.7731694432</v>
      </c>
      <c r="AC36" s="1" t="str">
        <f>IFERROR(VLOOKUP(A36,all_star!$A$1:$B$8,2,FALSE), "N")</f>
        <v>N</v>
      </c>
    </row>
    <row r="37" ht="15.75" customHeight="1">
      <c r="A37" s="1" t="s">
        <v>95</v>
      </c>
      <c r="B37" s="1">
        <v>32.0</v>
      </c>
      <c r="C37" s="1" t="s">
        <v>42</v>
      </c>
      <c r="D37" s="1" t="s">
        <v>46</v>
      </c>
      <c r="E37" s="1" t="s">
        <v>46</v>
      </c>
      <c r="F37" s="1" t="s">
        <v>69</v>
      </c>
      <c r="G37" s="1">
        <v>240.0</v>
      </c>
      <c r="H37" s="10">
        <v>30571.0</v>
      </c>
      <c r="I37" s="1">
        <v>8.0</v>
      </c>
      <c r="J37" s="1">
        <v>26.0</v>
      </c>
      <c r="K37" s="1">
        <v>0.0</v>
      </c>
      <c r="L37" s="1">
        <v>26.0</v>
      </c>
      <c r="M37" s="1">
        <v>25.0</v>
      </c>
      <c r="N37" s="1">
        <v>25.0</v>
      </c>
      <c r="O37" s="1">
        <v>0.0</v>
      </c>
      <c r="P37" s="1">
        <v>0.0</v>
      </c>
      <c r="Q37" s="1">
        <v>0.0</v>
      </c>
      <c r="R37" s="1">
        <v>0.0</v>
      </c>
      <c r="S37" s="1">
        <v>0.0</v>
      </c>
      <c r="T37" s="1">
        <v>0.0</v>
      </c>
      <c r="U37" s="1">
        <v>0.0</v>
      </c>
      <c r="V37" s="1">
        <v>0.0</v>
      </c>
      <c r="W37" s="1">
        <v>0.0</v>
      </c>
      <c r="X37" s="1">
        <v>0.0</v>
      </c>
      <c r="Y37" s="1">
        <v>1.0</v>
      </c>
      <c r="Z37" s="1">
        <v>0.0</v>
      </c>
      <c r="AA37" s="1">
        <v>-0.6</v>
      </c>
      <c r="AB37" s="1">
        <f t="shared" si="1"/>
        <v>0.9829604262</v>
      </c>
      <c r="AC37" s="1" t="str">
        <f>IFERROR(VLOOKUP(A37,all_star!$A$1:$B$8,2,FALSE), "N")</f>
        <v>N</v>
      </c>
    </row>
    <row r="38" ht="15.75" customHeight="1">
      <c r="A38" s="1" t="s">
        <v>96</v>
      </c>
      <c r="B38" s="1">
        <v>32.0</v>
      </c>
      <c r="C38" s="1" t="s">
        <v>42</v>
      </c>
      <c r="D38" s="1" t="s">
        <v>46</v>
      </c>
      <c r="E38" s="1" t="s">
        <v>46</v>
      </c>
      <c r="F38" s="1" t="s">
        <v>52</v>
      </c>
      <c r="G38" s="1">
        <v>240.0</v>
      </c>
      <c r="H38" s="10">
        <v>30688.0</v>
      </c>
      <c r="I38" s="1">
        <v>11.0</v>
      </c>
      <c r="J38" s="1">
        <v>33.0</v>
      </c>
      <c r="K38" s="1">
        <v>32.0</v>
      </c>
      <c r="L38" s="1">
        <v>30.0</v>
      </c>
      <c r="M38" s="1">
        <v>32.0</v>
      </c>
      <c r="N38" s="1">
        <v>32.0</v>
      </c>
      <c r="O38" s="1">
        <v>0.0</v>
      </c>
      <c r="P38" s="1">
        <v>0.0</v>
      </c>
      <c r="Q38" s="1">
        <v>0.0</v>
      </c>
      <c r="R38" s="1">
        <v>0.0</v>
      </c>
      <c r="S38" s="1">
        <v>0.0</v>
      </c>
      <c r="T38" s="1">
        <v>0.0</v>
      </c>
      <c r="U38" s="1">
        <v>0.0</v>
      </c>
      <c r="V38" s="1">
        <v>0.0</v>
      </c>
      <c r="W38" s="1">
        <v>0.0</v>
      </c>
      <c r="X38" s="1">
        <v>0.0</v>
      </c>
      <c r="Y38" s="1">
        <v>1.0</v>
      </c>
      <c r="Z38" s="1">
        <v>0.0</v>
      </c>
      <c r="AA38" s="1">
        <v>5.5</v>
      </c>
      <c r="AB38" s="1">
        <f t="shared" si="1"/>
        <v>0.3404670741</v>
      </c>
      <c r="AC38" s="1" t="str">
        <f>IFERROR(VLOOKUP(A38,all_star!$A$1:$B$8,2,FALSE), "N")</f>
        <v>Y</v>
      </c>
    </row>
    <row r="39" ht="15.75" customHeight="1">
      <c r="A39" s="1" t="s">
        <v>97</v>
      </c>
      <c r="B39" s="1">
        <v>24.0</v>
      </c>
      <c r="C39" s="1" t="s">
        <v>51</v>
      </c>
      <c r="D39" s="1" t="s">
        <v>46</v>
      </c>
      <c r="E39" s="1" t="s">
        <v>46</v>
      </c>
      <c r="F39" s="1" t="s">
        <v>57</v>
      </c>
      <c r="G39" s="1">
        <v>200.0</v>
      </c>
      <c r="H39" s="10">
        <v>33663.0</v>
      </c>
      <c r="I39" s="1" t="s">
        <v>58</v>
      </c>
      <c r="J39" s="1">
        <v>3.0</v>
      </c>
      <c r="K39" s="1">
        <v>0.0</v>
      </c>
      <c r="L39" s="1">
        <v>3.0</v>
      </c>
      <c r="M39" s="1">
        <v>3.0</v>
      </c>
      <c r="N39" s="1">
        <v>3.0</v>
      </c>
      <c r="O39" s="1">
        <v>0.0</v>
      </c>
      <c r="P39" s="1">
        <v>0.0</v>
      </c>
      <c r="Q39" s="1">
        <v>0.0</v>
      </c>
      <c r="R39" s="1">
        <v>0.0</v>
      </c>
      <c r="S39" s="1">
        <v>0.0</v>
      </c>
      <c r="T39" s="1">
        <v>0.0</v>
      </c>
      <c r="U39" s="1">
        <v>0.0</v>
      </c>
      <c r="V39" s="1">
        <v>0.0</v>
      </c>
      <c r="W39" s="1">
        <v>0.0</v>
      </c>
      <c r="X39" s="1">
        <v>0.0</v>
      </c>
      <c r="Y39" s="1">
        <v>0.0</v>
      </c>
      <c r="Z39" s="1">
        <v>0.0</v>
      </c>
      <c r="AA39" s="1">
        <v>0.0</v>
      </c>
      <c r="AB39" s="1">
        <f t="shared" si="1"/>
        <v>0.2045046432</v>
      </c>
      <c r="AC39" s="1" t="str">
        <f>IFERROR(VLOOKUP(A39,all_star!$A$1:$B$8,2,FALSE), "N")</f>
        <v>N</v>
      </c>
    </row>
    <row r="40" ht="15.75" customHeight="1">
      <c r="A40" s="1" t="s">
        <v>98</v>
      </c>
      <c r="B40" s="1">
        <v>35.0</v>
      </c>
      <c r="C40" s="1" t="s">
        <v>42</v>
      </c>
      <c r="D40" s="1" t="s">
        <v>17</v>
      </c>
      <c r="E40" s="1" t="s">
        <v>43</v>
      </c>
      <c r="F40" s="1" t="s">
        <v>66</v>
      </c>
      <c r="G40" s="1">
        <v>210.0</v>
      </c>
      <c r="H40" s="10">
        <v>29732.0</v>
      </c>
      <c r="I40" s="1">
        <v>11.0</v>
      </c>
      <c r="J40" s="1">
        <v>147.0</v>
      </c>
      <c r="K40" s="1">
        <v>142.0</v>
      </c>
      <c r="L40" s="1">
        <v>147.0</v>
      </c>
      <c r="M40" s="1">
        <v>146.0</v>
      </c>
      <c r="N40" s="1">
        <v>0.0</v>
      </c>
      <c r="O40" s="1">
        <v>0.0</v>
      </c>
      <c r="P40" s="1">
        <v>1.0</v>
      </c>
      <c r="Q40" s="1">
        <v>119.0</v>
      </c>
      <c r="R40" s="1">
        <v>0.0</v>
      </c>
      <c r="S40" s="1">
        <v>1.0</v>
      </c>
      <c r="T40" s="1">
        <v>27.0</v>
      </c>
      <c r="U40" s="1">
        <v>0.0</v>
      </c>
      <c r="V40" s="1">
        <v>24.0</v>
      </c>
      <c r="W40" s="1">
        <v>51.0</v>
      </c>
      <c r="X40" s="1">
        <v>0.0</v>
      </c>
      <c r="Y40" s="1">
        <v>4.0</v>
      </c>
      <c r="Z40" s="1">
        <v>0.0</v>
      </c>
      <c r="AA40" s="1">
        <v>3.7</v>
      </c>
      <c r="AB40" s="1">
        <f t="shared" si="1"/>
        <v>0.1639111588</v>
      </c>
      <c r="AC40" s="1" t="str">
        <f>IFERROR(VLOOKUP(A40,all_star!$A$1:$B$8,2,FALSE), "N")</f>
        <v>Y</v>
      </c>
    </row>
    <row r="41" ht="15.75" customHeight="1">
      <c r="A41" s="1" t="s">
        <v>99</v>
      </c>
      <c r="B41" s="1">
        <v>22.0</v>
      </c>
      <c r="C41" s="1" t="s">
        <v>42</v>
      </c>
      <c r="D41" s="1" t="s">
        <v>17</v>
      </c>
      <c r="E41" s="1" t="s">
        <v>43</v>
      </c>
      <c r="F41" s="1" t="s">
        <v>44</v>
      </c>
      <c r="G41" s="1">
        <v>221.0</v>
      </c>
      <c r="H41" s="10">
        <v>34297.0</v>
      </c>
      <c r="I41" s="1" t="s">
        <v>58</v>
      </c>
      <c r="J41" s="1">
        <v>5.0</v>
      </c>
      <c r="K41" s="1">
        <v>2.0</v>
      </c>
      <c r="L41" s="1">
        <v>5.0</v>
      </c>
      <c r="M41" s="1">
        <v>3.0</v>
      </c>
      <c r="N41" s="1">
        <v>0.0</v>
      </c>
      <c r="O41" s="1">
        <v>0.0</v>
      </c>
      <c r="P41" s="1">
        <v>0.0</v>
      </c>
      <c r="Q41" s="1">
        <v>0.0</v>
      </c>
      <c r="R41" s="1">
        <v>3.0</v>
      </c>
      <c r="S41" s="1">
        <v>0.0</v>
      </c>
      <c r="T41" s="1">
        <v>0.0</v>
      </c>
      <c r="U41" s="1">
        <v>0.0</v>
      </c>
      <c r="V41" s="1">
        <v>0.0</v>
      </c>
      <c r="W41" s="1">
        <v>0.0</v>
      </c>
      <c r="X41" s="1">
        <v>0.0</v>
      </c>
      <c r="Y41" s="1">
        <v>2.0</v>
      </c>
      <c r="Z41" s="1">
        <v>0.0</v>
      </c>
      <c r="AA41" s="1">
        <v>-0.2</v>
      </c>
      <c r="AB41" s="1">
        <f t="shared" si="1"/>
        <v>0.079690725</v>
      </c>
      <c r="AC41" s="1" t="str">
        <f>IFERROR(VLOOKUP(A41,all_star!$A$1:$B$8,2,FALSE), "N")</f>
        <v>N</v>
      </c>
    </row>
    <row r="42" ht="15.75" customHeight="1">
      <c r="A42" s="1" t="s">
        <v>100</v>
      </c>
      <c r="B42" s="1">
        <v>28.0</v>
      </c>
      <c r="C42" s="1" t="s">
        <v>81</v>
      </c>
      <c r="D42" s="1" t="s">
        <v>43</v>
      </c>
      <c r="E42" s="1" t="s">
        <v>43</v>
      </c>
      <c r="F42" s="1" t="s">
        <v>66</v>
      </c>
      <c r="G42" s="1">
        <v>230.0</v>
      </c>
      <c r="H42" s="10">
        <v>32199.0</v>
      </c>
      <c r="I42" s="1">
        <v>4.0</v>
      </c>
      <c r="J42" s="1">
        <v>54.0</v>
      </c>
      <c r="K42" s="1">
        <v>0.0</v>
      </c>
      <c r="L42" s="1">
        <v>53.0</v>
      </c>
      <c r="M42" s="1">
        <v>54.0</v>
      </c>
      <c r="N42" s="1">
        <v>54.0</v>
      </c>
      <c r="O42" s="1">
        <v>0.0</v>
      </c>
      <c r="P42" s="1">
        <v>0.0</v>
      </c>
      <c r="Q42" s="1">
        <v>0.0</v>
      </c>
      <c r="R42" s="1">
        <v>0.0</v>
      </c>
      <c r="S42" s="1">
        <v>0.0</v>
      </c>
      <c r="T42" s="1">
        <v>0.0</v>
      </c>
      <c r="U42" s="1">
        <v>0.0</v>
      </c>
      <c r="V42" s="1">
        <v>0.0</v>
      </c>
      <c r="W42" s="1">
        <v>0.0</v>
      </c>
      <c r="X42" s="1">
        <v>0.0</v>
      </c>
      <c r="Y42" s="1">
        <v>0.0</v>
      </c>
      <c r="Z42" s="1">
        <v>0.0</v>
      </c>
      <c r="AA42" s="1">
        <v>0.4</v>
      </c>
      <c r="AB42" s="1">
        <f t="shared" si="1"/>
        <v>0.1077849245</v>
      </c>
      <c r="AC42" s="1" t="str">
        <f>IFERROR(VLOOKUP(A42,all_star!$A$1:$B$8,2,FALSE), "N")</f>
        <v>N</v>
      </c>
    </row>
    <row r="43" ht="15.75" customHeight="1">
      <c r="A43" s="1" t="s">
        <v>101</v>
      </c>
      <c r="B43" s="1">
        <v>24.0</v>
      </c>
      <c r="C43" s="1" t="s">
        <v>42</v>
      </c>
      <c r="D43" s="1" t="s">
        <v>43</v>
      </c>
      <c r="E43" s="1" t="s">
        <v>43</v>
      </c>
      <c r="F43" s="1" t="s">
        <v>66</v>
      </c>
      <c r="G43" s="1">
        <v>170.0</v>
      </c>
      <c r="H43" s="10">
        <v>33484.0</v>
      </c>
      <c r="I43" s="1">
        <v>2.0</v>
      </c>
      <c r="J43" s="1">
        <v>37.0</v>
      </c>
      <c r="K43" s="1">
        <v>0.0</v>
      </c>
      <c r="L43" s="1">
        <v>34.0</v>
      </c>
      <c r="M43" s="1">
        <v>36.0</v>
      </c>
      <c r="N43" s="1">
        <v>36.0</v>
      </c>
      <c r="O43" s="1">
        <v>0.0</v>
      </c>
      <c r="P43" s="1">
        <v>0.0</v>
      </c>
      <c r="Q43" s="1">
        <v>0.0</v>
      </c>
      <c r="R43" s="1">
        <v>0.0</v>
      </c>
      <c r="S43" s="1">
        <v>0.0</v>
      </c>
      <c r="T43" s="1">
        <v>0.0</v>
      </c>
      <c r="U43" s="1">
        <v>0.0</v>
      </c>
      <c r="V43" s="1">
        <v>0.0</v>
      </c>
      <c r="W43" s="1">
        <v>0.0</v>
      </c>
      <c r="X43" s="1">
        <v>0.0</v>
      </c>
      <c r="Y43" s="1">
        <v>0.0</v>
      </c>
      <c r="Z43" s="1">
        <v>1.0</v>
      </c>
      <c r="AA43" s="1">
        <v>0.3</v>
      </c>
      <c r="AB43" s="1">
        <f t="shared" si="1"/>
        <v>0.2195284386</v>
      </c>
      <c r="AC43" s="1" t="str">
        <f>IFERROR(VLOOKUP(A43,all_star!$A$1:$B$8,2,FALSE), "N")</f>
        <v>N</v>
      </c>
    </row>
    <row r="44" ht="15.75" customHeight="1">
      <c r="A44" s="1" t="s">
        <v>102</v>
      </c>
      <c r="B44" s="1">
        <v>31.0</v>
      </c>
      <c r="C44" s="1" t="s">
        <v>56</v>
      </c>
      <c r="D44" s="1" t="s">
        <v>43</v>
      </c>
      <c r="E44" s="1" t="s">
        <v>43</v>
      </c>
      <c r="F44" s="1" t="s">
        <v>44</v>
      </c>
      <c r="G44" s="1">
        <v>220.0</v>
      </c>
      <c r="H44" s="10">
        <v>31211.0</v>
      </c>
      <c r="I44" s="1">
        <v>8.0</v>
      </c>
      <c r="J44" s="1">
        <v>55.0</v>
      </c>
      <c r="K44" s="1">
        <v>0.0</v>
      </c>
      <c r="L44" s="1">
        <v>52.0</v>
      </c>
      <c r="M44" s="1">
        <v>54.0</v>
      </c>
      <c r="N44" s="1">
        <v>54.0</v>
      </c>
      <c r="O44" s="1">
        <v>0.0</v>
      </c>
      <c r="P44" s="1">
        <v>0.0</v>
      </c>
      <c r="Q44" s="1">
        <v>0.0</v>
      </c>
      <c r="R44" s="1">
        <v>0.0</v>
      </c>
      <c r="S44" s="1">
        <v>0.0</v>
      </c>
      <c r="T44" s="1">
        <v>1.0</v>
      </c>
      <c r="U44" s="1">
        <v>0.0</v>
      </c>
      <c r="V44" s="1">
        <v>0.0</v>
      </c>
      <c r="W44" s="1">
        <v>1.0</v>
      </c>
      <c r="X44" s="1">
        <v>0.0</v>
      </c>
      <c r="Y44" s="1">
        <v>0.0</v>
      </c>
      <c r="Z44" s="1">
        <v>0.0</v>
      </c>
      <c r="AA44" s="1">
        <v>0.8</v>
      </c>
      <c r="AB44" s="1">
        <f t="shared" si="1"/>
        <v>0.8753667278</v>
      </c>
      <c r="AC44" s="1" t="str">
        <f>IFERROR(VLOOKUP(A44,all_star!$A$1:$B$8,2,FALSE), "N")</f>
        <v>N</v>
      </c>
    </row>
    <row r="45" ht="15.75" customHeight="1">
      <c r="A45" s="1" t="s">
        <v>103</v>
      </c>
      <c r="B45" s="1">
        <v>23.0</v>
      </c>
      <c r="C45" s="1" t="s">
        <v>42</v>
      </c>
      <c r="D45" s="1" t="s">
        <v>46</v>
      </c>
      <c r="E45" s="1" t="s">
        <v>43</v>
      </c>
      <c r="F45" s="1" t="s">
        <v>47</v>
      </c>
      <c r="G45" s="1">
        <v>235.0</v>
      </c>
      <c r="H45" s="10">
        <v>34033.0</v>
      </c>
      <c r="I45" s="1">
        <v>2.0</v>
      </c>
      <c r="J45" s="1">
        <v>2.0</v>
      </c>
      <c r="K45" s="1">
        <v>2.0</v>
      </c>
      <c r="L45" s="1">
        <v>2.0</v>
      </c>
      <c r="M45" s="1">
        <v>2.0</v>
      </c>
      <c r="N45" s="1">
        <v>0.0</v>
      </c>
      <c r="O45" s="1">
        <v>0.0</v>
      </c>
      <c r="P45" s="1">
        <v>0.0</v>
      </c>
      <c r="Q45" s="1">
        <v>0.0</v>
      </c>
      <c r="R45" s="1">
        <v>0.0</v>
      </c>
      <c r="S45" s="1">
        <v>0.0</v>
      </c>
      <c r="T45" s="1">
        <v>2.0</v>
      </c>
      <c r="U45" s="1">
        <v>0.0</v>
      </c>
      <c r="V45" s="1">
        <v>0.0</v>
      </c>
      <c r="W45" s="1">
        <v>2.0</v>
      </c>
      <c r="X45" s="1">
        <v>0.0</v>
      </c>
      <c r="Y45" s="1">
        <v>0.0</v>
      </c>
      <c r="Z45" s="1">
        <v>0.0</v>
      </c>
      <c r="AA45" s="1">
        <v>-0.1</v>
      </c>
      <c r="AB45" s="1">
        <f t="shared" si="1"/>
        <v>0.3824845329</v>
      </c>
      <c r="AC45" s="1" t="str">
        <f>IFERROR(VLOOKUP(A45,all_star!$A$1:$B$8,2,FALSE), "N")</f>
        <v>N</v>
      </c>
    </row>
    <row r="46" ht="15.75" customHeight="1">
      <c r="A46" s="1" t="s">
        <v>104</v>
      </c>
      <c r="B46" s="1">
        <v>22.0</v>
      </c>
      <c r="C46" s="1" t="s">
        <v>42</v>
      </c>
      <c r="D46" s="1" t="s">
        <v>43</v>
      </c>
      <c r="E46" s="1" t="s">
        <v>43</v>
      </c>
      <c r="F46" s="1" t="s">
        <v>57</v>
      </c>
      <c r="G46" s="1">
        <v>190.0</v>
      </c>
      <c r="H46" s="10">
        <v>34440.0</v>
      </c>
      <c r="I46" s="1" t="s">
        <v>58</v>
      </c>
      <c r="J46" s="1">
        <v>47.0</v>
      </c>
      <c r="K46" s="1">
        <v>22.0</v>
      </c>
      <c r="L46" s="1">
        <v>47.0</v>
      </c>
      <c r="M46" s="1">
        <v>41.0</v>
      </c>
      <c r="N46" s="1">
        <v>0.0</v>
      </c>
      <c r="O46" s="1">
        <v>0.0</v>
      </c>
      <c r="P46" s="1">
        <v>0.0</v>
      </c>
      <c r="Q46" s="1">
        <v>0.0</v>
      </c>
      <c r="R46" s="1">
        <v>0.0</v>
      </c>
      <c r="S46" s="1">
        <v>0.0</v>
      </c>
      <c r="T46" s="1">
        <v>8.0</v>
      </c>
      <c r="U46" s="1">
        <v>33.0</v>
      </c>
      <c r="V46" s="1">
        <v>2.0</v>
      </c>
      <c r="W46" s="1">
        <v>43.0</v>
      </c>
      <c r="X46" s="1">
        <v>0.0</v>
      </c>
      <c r="Y46" s="1">
        <v>10.0</v>
      </c>
      <c r="Z46" s="1">
        <v>1.0</v>
      </c>
      <c r="AA46" s="1">
        <v>0.7</v>
      </c>
      <c r="AB46" s="1">
        <f t="shared" si="1"/>
        <v>0.004101020346</v>
      </c>
      <c r="AC46" s="1" t="str">
        <f>IFERROR(VLOOKUP(A46,all_star!$A$1:$B$8,2,FALSE), "N")</f>
        <v>N</v>
      </c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0000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.25"/>
    <col customWidth="1" min="2" max="2" width="14.5"/>
    <col customWidth="1" min="3" max="3" width="11.13"/>
    <col customWidth="1" min="4" max="4" width="9.88"/>
    <col customWidth="1" min="5" max="5" width="9.75"/>
    <col customWidth="1" min="6" max="26" width="7.63"/>
  </cols>
  <sheetData>
    <row r="1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</row>
    <row r="2">
      <c r="A2" s="1">
        <v>1902.0</v>
      </c>
      <c r="B2" s="1" t="s">
        <v>110</v>
      </c>
      <c r="C2" s="7">
        <v>3740.0</v>
      </c>
      <c r="D2" s="7">
        <v>263700.0</v>
      </c>
      <c r="E2" s="7">
        <v>210377.0</v>
      </c>
    </row>
    <row r="3">
      <c r="A3" s="1">
        <v>1903.0</v>
      </c>
      <c r="B3" s="1" t="s">
        <v>110</v>
      </c>
      <c r="C3" s="7">
        <v>5557.0</v>
      </c>
      <c r="D3" s="7">
        <v>386205.0</v>
      </c>
      <c r="E3" s="7">
        <v>298795.0</v>
      </c>
    </row>
    <row r="4">
      <c r="A4" s="1">
        <v>1904.0</v>
      </c>
      <c r="B4" s="1" t="s">
        <v>110</v>
      </c>
      <c r="C4" s="7">
        <v>5629.0</v>
      </c>
      <c r="D4" s="7">
        <v>439100.0</v>
      </c>
      <c r="E4" s="7">
        <v>333034.0</v>
      </c>
    </row>
    <row r="5">
      <c r="A5" s="1">
        <v>1905.0</v>
      </c>
      <c r="B5" s="1" t="s">
        <v>110</v>
      </c>
      <c r="C5" s="7">
        <v>6579.0</v>
      </c>
      <c r="D5" s="7">
        <v>509900.0</v>
      </c>
      <c r="E5" s="7">
        <v>341789.0</v>
      </c>
    </row>
    <row r="6">
      <c r="A6" s="1">
        <v>1906.0</v>
      </c>
      <c r="B6" s="1" t="s">
        <v>110</v>
      </c>
      <c r="C6" s="7">
        <v>8443.0</v>
      </c>
      <c r="D6" s="7">
        <v>654300.0</v>
      </c>
      <c r="E6" s="7">
        <v>347652.0</v>
      </c>
    </row>
    <row r="7">
      <c r="A7" s="1">
        <v>1907.0</v>
      </c>
      <c r="B7" s="1" t="s">
        <v>110</v>
      </c>
      <c r="C7" s="7">
        <v>5452.0</v>
      </c>
      <c r="D7" s="7">
        <v>422550.0</v>
      </c>
      <c r="E7" s="7">
        <v>330028.0</v>
      </c>
    </row>
    <row r="8">
      <c r="A8" s="1">
        <v>1908.0</v>
      </c>
      <c r="B8" s="1" t="s">
        <v>110</v>
      </c>
      <c r="C8" s="7">
        <v>8422.0</v>
      </c>
      <c r="D8" s="7">
        <v>665325.0</v>
      </c>
      <c r="E8" s="7">
        <v>439014.0</v>
      </c>
    </row>
    <row r="9">
      <c r="A9" s="1">
        <v>1909.0</v>
      </c>
      <c r="B9" s="1" t="s">
        <v>110</v>
      </c>
      <c r="C9" s="7">
        <v>8174.0</v>
      </c>
      <c r="D9" s="7">
        <v>633480.0</v>
      </c>
      <c r="E9" s="7">
        <v>437053.0</v>
      </c>
    </row>
    <row r="10">
      <c r="A10" s="1">
        <v>1910.0</v>
      </c>
      <c r="B10" s="1" t="s">
        <v>110</v>
      </c>
      <c r="C10" s="7">
        <v>6833.0</v>
      </c>
      <c r="D10" s="7">
        <v>526152.0</v>
      </c>
      <c r="E10" s="7">
        <v>366970.0</v>
      </c>
    </row>
    <row r="11">
      <c r="A11" s="1">
        <v>1911.0</v>
      </c>
      <c r="B11" s="1" t="s">
        <v>110</v>
      </c>
      <c r="C11" s="7">
        <v>7338.0</v>
      </c>
      <c r="D11" s="7">
        <v>576000.0</v>
      </c>
      <c r="E11" s="7">
        <v>403971.0</v>
      </c>
    </row>
    <row r="12">
      <c r="A12" s="1">
        <v>1912.0</v>
      </c>
      <c r="B12" s="1" t="s">
        <v>110</v>
      </c>
      <c r="C12" s="7">
        <v>6763.0</v>
      </c>
      <c r="D12" s="7">
        <v>514000.0</v>
      </c>
      <c r="E12" s="7">
        <v>341970.0</v>
      </c>
    </row>
    <row r="13">
      <c r="A13" s="1">
        <v>1913.0</v>
      </c>
      <c r="B13" s="1" t="s">
        <v>110</v>
      </c>
      <c r="C13" s="7">
        <v>5406.0</v>
      </c>
      <c r="D13" s="7">
        <v>419000.0</v>
      </c>
      <c r="E13" s="7">
        <v>353941.0</v>
      </c>
    </row>
    <row r="14">
      <c r="A14" s="1">
        <v>1914.0</v>
      </c>
      <c r="B14" s="1" t="s">
        <v>110</v>
      </c>
      <c r="C14" s="7">
        <v>2596.0</v>
      </c>
      <c r="D14" s="7">
        <v>202516.0</v>
      </c>
      <c r="E14" s="7">
        <v>213425.0</v>
      </c>
    </row>
    <row r="15">
      <c r="A15" s="1">
        <v>1915.0</v>
      </c>
      <c r="B15" s="1" t="s">
        <v>110</v>
      </c>
      <c r="C15" s="7">
        <v>2783.0</v>
      </c>
      <c r="D15" s="7">
        <v>217058.0</v>
      </c>
      <c r="E15" s="7">
        <v>303768.0</v>
      </c>
    </row>
    <row r="16">
      <c r="A16" s="1">
        <v>1916.0</v>
      </c>
      <c r="B16" s="1" t="s">
        <v>111</v>
      </c>
      <c r="C16" s="7">
        <v>5816.0</v>
      </c>
      <c r="D16" s="7">
        <v>453685.0</v>
      </c>
      <c r="E16" s="7">
        <v>381454.0</v>
      </c>
    </row>
    <row r="17">
      <c r="A17" s="1">
        <v>1917.0</v>
      </c>
      <c r="B17" s="1" t="s">
        <v>111</v>
      </c>
      <c r="C17" s="7">
        <v>4589.0</v>
      </c>
      <c r="D17" s="7">
        <v>360218.0</v>
      </c>
      <c r="E17" s="7">
        <v>295142.0</v>
      </c>
    </row>
    <row r="18">
      <c r="A18" s="1">
        <v>1918.0</v>
      </c>
      <c r="B18" s="1" t="s">
        <v>111</v>
      </c>
      <c r="C18" s="7">
        <v>5149.0</v>
      </c>
      <c r="D18" s="7">
        <v>337256.0</v>
      </c>
      <c r="E18" s="7">
        <v>171516.0</v>
      </c>
    </row>
    <row r="19">
      <c r="A19" s="1">
        <v>1919.0</v>
      </c>
      <c r="B19" s="1" t="s">
        <v>111</v>
      </c>
      <c r="C19" s="7">
        <v>6063.0</v>
      </c>
      <c r="D19" s="7">
        <v>424430.0</v>
      </c>
      <c r="E19" s="7">
        <v>359775.0</v>
      </c>
    </row>
    <row r="20">
      <c r="A20" s="1">
        <v>1920.0</v>
      </c>
      <c r="B20" s="1" t="s">
        <v>112</v>
      </c>
      <c r="C20" s="7">
        <v>6244.0</v>
      </c>
      <c r="D20" s="7">
        <v>480783.0</v>
      </c>
      <c r="E20" s="7">
        <v>504572.0</v>
      </c>
    </row>
    <row r="21" ht="15.75" customHeight="1">
      <c r="A21" s="1">
        <v>1921.0</v>
      </c>
      <c r="B21" s="1" t="s">
        <v>112</v>
      </c>
      <c r="C21" s="7">
        <v>5361.0</v>
      </c>
      <c r="D21" s="7">
        <v>410107.0</v>
      </c>
      <c r="E21" s="7">
        <v>498373.0</v>
      </c>
    </row>
    <row r="22" ht="15.75" customHeight="1">
      <c r="A22" s="1">
        <v>1922.0</v>
      </c>
      <c r="B22" s="1" t="s">
        <v>112</v>
      </c>
      <c r="C22" s="7">
        <v>6952.0</v>
      </c>
      <c r="D22" s="7">
        <v>542283.0</v>
      </c>
      <c r="E22" s="7">
        <v>492728.0</v>
      </c>
    </row>
    <row r="23" ht="15.75" customHeight="1">
      <c r="A23" s="1">
        <v>1923.0</v>
      </c>
      <c r="B23" s="1" t="s">
        <v>112</v>
      </c>
      <c r="C23" s="7">
        <v>9139.0</v>
      </c>
      <c r="D23" s="7">
        <v>703705.0</v>
      </c>
      <c r="E23" s="7">
        <v>508727.0</v>
      </c>
    </row>
    <row r="24" ht="15.75" customHeight="1">
      <c r="A24" s="1">
        <v>1924.0</v>
      </c>
      <c r="B24" s="1" t="s">
        <v>112</v>
      </c>
      <c r="C24" s="7">
        <v>9311.0</v>
      </c>
      <c r="D24" s="7">
        <v>716922.0</v>
      </c>
      <c r="E24" s="7">
        <v>542581.0</v>
      </c>
    </row>
    <row r="25" ht="15.75" customHeight="1">
      <c r="A25" s="1">
        <v>1925.0</v>
      </c>
      <c r="B25" s="1" t="s">
        <v>112</v>
      </c>
      <c r="C25" s="7">
        <v>8086.0</v>
      </c>
      <c r="D25" s="7">
        <v>622610.0</v>
      </c>
      <c r="E25" s="7">
        <v>544213.0</v>
      </c>
    </row>
    <row r="26" ht="15.75" customHeight="1">
      <c r="A26" s="1">
        <v>1926.0</v>
      </c>
      <c r="B26" s="1" t="s">
        <v>113</v>
      </c>
      <c r="C26" s="7">
        <v>11420.0</v>
      </c>
      <c r="D26" s="7">
        <v>885063.0</v>
      </c>
      <c r="E26" s="7">
        <v>615050.0</v>
      </c>
    </row>
    <row r="27" ht="15.75" customHeight="1">
      <c r="A27" s="1">
        <v>1927.0</v>
      </c>
      <c r="B27" s="1" t="s">
        <v>113</v>
      </c>
      <c r="C27" s="7">
        <v>15153.0</v>
      </c>
      <c r="D27" s="7">
        <v>1159168.0</v>
      </c>
      <c r="E27" s="7">
        <v>663740.0</v>
      </c>
    </row>
    <row r="28" ht="15.75" customHeight="1">
      <c r="A28" s="1">
        <v>1928.0</v>
      </c>
      <c r="B28" s="1" t="s">
        <v>113</v>
      </c>
      <c r="C28" s="7">
        <v>14854.0</v>
      </c>
      <c r="D28" s="7">
        <v>1143740.0</v>
      </c>
      <c r="E28" s="7">
        <v>610137.0</v>
      </c>
    </row>
    <row r="29" ht="15.75" customHeight="1">
      <c r="A29" s="1">
        <v>1929.0</v>
      </c>
      <c r="B29" s="1" t="s">
        <v>113</v>
      </c>
      <c r="C29" s="7">
        <v>19041.0</v>
      </c>
      <c r="D29" s="7">
        <v>1485166.0</v>
      </c>
      <c r="E29" s="7">
        <v>615714.0</v>
      </c>
    </row>
    <row r="30" ht="15.75" customHeight="1">
      <c r="A30" s="1">
        <v>1930.0</v>
      </c>
      <c r="B30" s="1" t="s">
        <v>113</v>
      </c>
      <c r="C30" s="7">
        <v>18764.0</v>
      </c>
      <c r="D30" s="7">
        <v>1463624.0</v>
      </c>
      <c r="E30" s="7">
        <v>680817.0</v>
      </c>
    </row>
    <row r="31" ht="15.75" customHeight="1">
      <c r="A31" s="1">
        <v>1931.0</v>
      </c>
      <c r="B31" s="1" t="s">
        <v>113</v>
      </c>
      <c r="C31" s="7">
        <v>13928.0</v>
      </c>
      <c r="D31" s="7">
        <v>1086422.0</v>
      </c>
      <c r="E31" s="7">
        <v>572977.0</v>
      </c>
    </row>
    <row r="32" ht="15.75" customHeight="1">
      <c r="A32" s="1">
        <v>1932.0</v>
      </c>
      <c r="B32" s="1" t="s">
        <v>113</v>
      </c>
      <c r="C32" s="7">
        <v>12658.0</v>
      </c>
      <c r="D32" s="7">
        <v>974688.0</v>
      </c>
      <c r="E32" s="7">
        <v>480167.0</v>
      </c>
    </row>
    <row r="33" ht="15.75" customHeight="1">
      <c r="A33" s="1">
        <v>1933.0</v>
      </c>
      <c r="B33" s="1" t="s">
        <v>113</v>
      </c>
      <c r="C33" s="7">
        <v>7716.0</v>
      </c>
      <c r="D33" s="7">
        <v>594112.0</v>
      </c>
      <c r="E33" s="7">
        <v>395353.0</v>
      </c>
    </row>
    <row r="34" ht="15.75" customHeight="1">
      <c r="A34" s="1">
        <v>1934.0</v>
      </c>
      <c r="B34" s="1" t="s">
        <v>113</v>
      </c>
      <c r="C34" s="7">
        <v>9310.0</v>
      </c>
      <c r="D34" s="7">
        <v>707525.0</v>
      </c>
      <c r="E34" s="7">
        <v>400013.0</v>
      </c>
    </row>
    <row r="35" ht="15.75" customHeight="1">
      <c r="A35" s="1">
        <v>1935.0</v>
      </c>
      <c r="B35" s="1" t="s">
        <v>113</v>
      </c>
      <c r="C35" s="7">
        <v>8995.0</v>
      </c>
      <c r="D35" s="7">
        <v>692604.0</v>
      </c>
      <c r="E35" s="7">
        <v>457164.0</v>
      </c>
    </row>
    <row r="36" ht="15.75" customHeight="1">
      <c r="A36" s="1">
        <v>1936.0</v>
      </c>
      <c r="B36" s="1" t="s">
        <v>113</v>
      </c>
      <c r="C36" s="7">
        <v>9083.0</v>
      </c>
      <c r="D36" s="7">
        <v>699370.0</v>
      </c>
      <c r="E36" s="7">
        <v>487961.0</v>
      </c>
    </row>
    <row r="37" ht="15.75" customHeight="1">
      <c r="A37" s="1">
        <v>1937.0</v>
      </c>
      <c r="B37" s="1" t="s">
        <v>113</v>
      </c>
      <c r="C37" s="7">
        <v>11624.0</v>
      </c>
      <c r="D37" s="7">
        <v>895020.0</v>
      </c>
      <c r="E37" s="7">
        <v>525529.0</v>
      </c>
    </row>
    <row r="38" ht="15.75" customHeight="1">
      <c r="A38" s="1">
        <v>1938.0</v>
      </c>
      <c r="B38" s="1" t="s">
        <v>113</v>
      </c>
      <c r="C38" s="7">
        <v>12359.0</v>
      </c>
      <c r="D38" s="7">
        <v>951640.0</v>
      </c>
      <c r="E38" s="7">
        <v>570103.0</v>
      </c>
    </row>
    <row r="39" ht="15.75" customHeight="1">
      <c r="A39" s="1">
        <v>1939.0</v>
      </c>
      <c r="B39" s="1" t="s">
        <v>113</v>
      </c>
      <c r="C39" s="7">
        <v>9316.0</v>
      </c>
      <c r="D39" s="7">
        <v>726663.0</v>
      </c>
      <c r="E39" s="7">
        <v>588397.0</v>
      </c>
    </row>
    <row r="40" ht="15.75" customHeight="1">
      <c r="A40" s="1">
        <v>1940.0</v>
      </c>
      <c r="B40" s="1" t="s">
        <v>113</v>
      </c>
      <c r="C40" s="7">
        <v>6946.0</v>
      </c>
      <c r="D40" s="7">
        <v>534878.0</v>
      </c>
      <c r="E40" s="7">
        <v>548712.0</v>
      </c>
    </row>
    <row r="41" ht="15.75" customHeight="1">
      <c r="A41" s="1">
        <v>1941.0</v>
      </c>
      <c r="B41" s="1" t="s">
        <v>113</v>
      </c>
      <c r="C41" s="7">
        <v>7034.0</v>
      </c>
      <c r="D41" s="7">
        <v>545159.0</v>
      </c>
      <c r="E41" s="7">
        <v>597206.0</v>
      </c>
    </row>
    <row r="42" ht="15.75" customHeight="1">
      <c r="A42" s="1">
        <v>1942.0</v>
      </c>
      <c r="B42" s="1" t="s">
        <v>113</v>
      </c>
      <c r="C42" s="7">
        <v>7625.0</v>
      </c>
      <c r="D42" s="7">
        <v>590972.0</v>
      </c>
      <c r="E42" s="7">
        <v>544169.0</v>
      </c>
    </row>
    <row r="43" ht="15.75" customHeight="1">
      <c r="A43" s="1">
        <v>1943.0</v>
      </c>
      <c r="B43" s="1" t="s">
        <v>113</v>
      </c>
      <c r="C43" s="7">
        <v>6601.0</v>
      </c>
      <c r="D43" s="7">
        <v>508247.0</v>
      </c>
      <c r="E43" s="7">
        <v>471168.0</v>
      </c>
    </row>
    <row r="44" ht="15.75" customHeight="1">
      <c r="A44" s="1">
        <v>1944.0</v>
      </c>
      <c r="B44" s="1" t="s">
        <v>113</v>
      </c>
      <c r="C44" s="7">
        <v>8154.0</v>
      </c>
      <c r="D44" s="7">
        <v>640110.0</v>
      </c>
      <c r="E44" s="7">
        <v>496824.0</v>
      </c>
    </row>
    <row r="45" ht="15.75" customHeight="1">
      <c r="A45" s="1">
        <v>1945.0</v>
      </c>
      <c r="B45" s="1" t="s">
        <v>113</v>
      </c>
      <c r="C45" s="7">
        <v>13373.0</v>
      </c>
      <c r="D45" s="7">
        <v>1036386.0</v>
      </c>
      <c r="E45" s="7">
        <v>657588.0</v>
      </c>
    </row>
    <row r="46" ht="15.75" customHeight="1">
      <c r="A46" s="1">
        <v>1946.0</v>
      </c>
      <c r="B46" s="1" t="s">
        <v>113</v>
      </c>
      <c r="C46" s="7">
        <v>17329.0</v>
      </c>
      <c r="D46" s="7">
        <v>1342970.0</v>
      </c>
      <c r="E46" s="7">
        <v>1112763.0</v>
      </c>
    </row>
    <row r="47" ht="15.75" customHeight="1">
      <c r="A47" s="1">
        <v>1947.0</v>
      </c>
      <c r="B47" s="1" t="s">
        <v>113</v>
      </c>
      <c r="C47" s="7">
        <v>17601.0</v>
      </c>
      <c r="D47" s="7">
        <v>1364039.0</v>
      </c>
      <c r="E47" s="7">
        <v>1298559.0</v>
      </c>
    </row>
    <row r="48" ht="15.75" customHeight="1">
      <c r="A48" s="1">
        <v>1948.0</v>
      </c>
      <c r="B48" s="1" t="s">
        <v>113</v>
      </c>
      <c r="C48" s="7">
        <v>15972.0</v>
      </c>
      <c r="D48" s="7">
        <v>1237792.0</v>
      </c>
      <c r="E48" s="7">
        <v>1221343.0</v>
      </c>
    </row>
    <row r="49" ht="15.75" customHeight="1">
      <c r="A49" s="1">
        <v>1949.0</v>
      </c>
      <c r="B49" s="1" t="s">
        <v>113</v>
      </c>
      <c r="C49" s="7">
        <v>14846.0</v>
      </c>
      <c r="D49" s="7">
        <v>1143139.0</v>
      </c>
      <c r="E49" s="7">
        <v>1185590.0</v>
      </c>
    </row>
    <row r="50" ht="15.75" customHeight="1">
      <c r="A50" s="1">
        <v>1950.0</v>
      </c>
      <c r="B50" s="1" t="s">
        <v>113</v>
      </c>
      <c r="C50" s="7">
        <v>15142.0</v>
      </c>
      <c r="D50" s="7">
        <v>1165944.0</v>
      </c>
      <c r="E50" s="7">
        <v>1040077.0</v>
      </c>
    </row>
    <row r="51" ht="15.75" customHeight="1">
      <c r="A51" s="1">
        <v>1951.0</v>
      </c>
      <c r="B51" s="1" t="s">
        <v>113</v>
      </c>
      <c r="C51" s="7">
        <v>11541.0</v>
      </c>
      <c r="D51" s="7">
        <v>894415.0</v>
      </c>
      <c r="E51" s="7">
        <v>905500.0</v>
      </c>
    </row>
    <row r="52" ht="15.75" customHeight="1">
      <c r="A52" s="1">
        <v>1952.0</v>
      </c>
      <c r="B52" s="1" t="s">
        <v>113</v>
      </c>
      <c r="C52" s="7">
        <v>13224.0</v>
      </c>
      <c r="D52" s="7">
        <v>1024826.0</v>
      </c>
      <c r="E52" s="7">
        <v>792394.0</v>
      </c>
    </row>
    <row r="53" ht="15.75" customHeight="1">
      <c r="A53" s="1">
        <v>1953.0</v>
      </c>
      <c r="B53" s="1" t="s">
        <v>113</v>
      </c>
      <c r="C53" s="7">
        <v>9854.0</v>
      </c>
      <c r="D53" s="7">
        <v>763658.0</v>
      </c>
      <c r="E53" s="7">
        <v>927465.0</v>
      </c>
    </row>
    <row r="54" ht="15.75" customHeight="1">
      <c r="A54" s="1">
        <v>1954.0</v>
      </c>
      <c r="B54" s="1" t="s">
        <v>113</v>
      </c>
      <c r="C54" s="7">
        <v>9717.0</v>
      </c>
      <c r="D54" s="7">
        <v>748183.0</v>
      </c>
      <c r="E54" s="7">
        <v>1001690.0</v>
      </c>
    </row>
    <row r="55" ht="15.75" customHeight="1">
      <c r="A55" s="1">
        <v>1955.0</v>
      </c>
      <c r="B55" s="1" t="s">
        <v>113</v>
      </c>
      <c r="C55" s="7">
        <v>11374.0</v>
      </c>
      <c r="D55" s="7">
        <v>875800.0</v>
      </c>
      <c r="E55" s="7">
        <v>959302.0</v>
      </c>
    </row>
    <row r="56" ht="15.75" customHeight="1">
      <c r="A56" s="1">
        <v>1956.0</v>
      </c>
      <c r="B56" s="1" t="s">
        <v>113</v>
      </c>
      <c r="C56" s="7">
        <v>9173.0</v>
      </c>
      <c r="D56" s="7">
        <v>720118.0</v>
      </c>
      <c r="E56" s="7">
        <v>1081196.0</v>
      </c>
    </row>
    <row r="57" ht="15.75" customHeight="1">
      <c r="A57" s="1">
        <v>1957.0</v>
      </c>
      <c r="B57" s="1" t="s">
        <v>113</v>
      </c>
      <c r="C57" s="7">
        <v>8598.0</v>
      </c>
      <c r="D57" s="7">
        <v>670629.0</v>
      </c>
      <c r="E57" s="7">
        <v>1102450.0</v>
      </c>
    </row>
    <row r="58" ht="15.75" customHeight="1">
      <c r="A58" s="1">
        <v>1958.0</v>
      </c>
      <c r="B58" s="1" t="s">
        <v>113</v>
      </c>
      <c r="C58" s="7">
        <v>12726.0</v>
      </c>
      <c r="D58" s="7">
        <v>979904.0</v>
      </c>
      <c r="E58" s="7">
        <v>1270575.0</v>
      </c>
    </row>
    <row r="59" ht="15.75" customHeight="1">
      <c r="A59" s="1">
        <v>1959.0</v>
      </c>
      <c r="B59" s="1" t="s">
        <v>113</v>
      </c>
      <c r="C59" s="7">
        <v>11074.0</v>
      </c>
      <c r="D59" s="7">
        <v>858255.0</v>
      </c>
      <c r="E59" s="7">
        <v>1249316.0</v>
      </c>
    </row>
    <row r="60" ht="15.75" customHeight="1">
      <c r="A60" s="1">
        <v>1960.0</v>
      </c>
      <c r="B60" s="1" t="s">
        <v>113</v>
      </c>
      <c r="C60" s="7">
        <v>10382.0</v>
      </c>
      <c r="D60" s="7">
        <v>809770.0</v>
      </c>
      <c r="E60" s="7">
        <v>1335620.0</v>
      </c>
    </row>
    <row r="61" ht="15.75" customHeight="1">
      <c r="A61" s="1">
        <v>1961.0</v>
      </c>
      <c r="B61" s="1" t="s">
        <v>113</v>
      </c>
      <c r="C61" s="7">
        <v>8629.0</v>
      </c>
      <c r="D61" s="7">
        <v>673057.0</v>
      </c>
      <c r="E61" s="7">
        <v>1091438.0</v>
      </c>
    </row>
    <row r="62" ht="15.75" customHeight="1">
      <c r="A62" s="1">
        <v>1962.0</v>
      </c>
      <c r="B62" s="1" t="s">
        <v>113</v>
      </c>
      <c r="C62" s="7">
        <v>7528.0</v>
      </c>
      <c r="D62" s="7">
        <v>609802.0</v>
      </c>
      <c r="E62" s="1" t="s">
        <v>114</v>
      </c>
    </row>
    <row r="63" ht="15.75" customHeight="1">
      <c r="A63" s="1">
        <v>1963.0</v>
      </c>
      <c r="B63" s="1" t="s">
        <v>113</v>
      </c>
      <c r="C63" s="7">
        <v>12093.0</v>
      </c>
      <c r="D63" s="7">
        <v>979551.0</v>
      </c>
      <c r="E63" s="7">
        <v>1138223.0</v>
      </c>
    </row>
    <row r="64" ht="15.75" customHeight="1">
      <c r="A64" s="1">
        <v>1964.0</v>
      </c>
      <c r="B64" s="1" t="s">
        <v>113</v>
      </c>
      <c r="C64" s="7">
        <v>9280.0</v>
      </c>
      <c r="D64" s="7">
        <v>751647.0</v>
      </c>
      <c r="E64" s="7">
        <v>1204519.0</v>
      </c>
    </row>
    <row r="65" ht="15.75" customHeight="1">
      <c r="A65" s="1">
        <v>1965.0</v>
      </c>
      <c r="B65" s="1" t="s">
        <v>113</v>
      </c>
      <c r="C65" s="7">
        <v>7821.0</v>
      </c>
      <c r="D65" s="7">
        <v>641361.0</v>
      </c>
      <c r="E65" s="7">
        <v>1358114.0</v>
      </c>
    </row>
    <row r="66" ht="15.75" customHeight="1">
      <c r="A66" s="1">
        <v>1966.0</v>
      </c>
      <c r="B66" s="1" t="s">
        <v>113</v>
      </c>
      <c r="C66" s="7">
        <v>7851.0</v>
      </c>
      <c r="D66" s="7">
        <v>635891.0</v>
      </c>
      <c r="E66" s="7">
        <v>1501547.0</v>
      </c>
    </row>
    <row r="67" ht="15.75" customHeight="1">
      <c r="A67" s="1">
        <v>1967.0</v>
      </c>
      <c r="B67" s="1" t="s">
        <v>113</v>
      </c>
      <c r="C67" s="7">
        <v>12065.0</v>
      </c>
      <c r="D67" s="7">
        <v>977226.0</v>
      </c>
      <c r="E67" s="7">
        <v>1297143.0</v>
      </c>
    </row>
    <row r="68" ht="15.75" customHeight="1">
      <c r="A68" s="1">
        <v>1968.0</v>
      </c>
      <c r="B68" s="1" t="s">
        <v>113</v>
      </c>
      <c r="C68" s="7">
        <v>12803.0</v>
      </c>
      <c r="D68" s="7">
        <v>1043409.0</v>
      </c>
      <c r="E68" s="7">
        <v>1178536.0</v>
      </c>
    </row>
    <row r="69" ht="15.75" customHeight="1">
      <c r="A69" s="1">
        <v>1969.0</v>
      </c>
      <c r="B69" s="1" t="s">
        <v>113</v>
      </c>
      <c r="C69" s="7">
        <v>20552.0</v>
      </c>
      <c r="D69" s="7">
        <v>1674993.0</v>
      </c>
      <c r="E69" s="7">
        <v>1257912.0</v>
      </c>
    </row>
    <row r="70" ht="15.75" customHeight="1">
      <c r="A70" s="1">
        <v>1970.0</v>
      </c>
      <c r="B70" s="1" t="s">
        <v>113</v>
      </c>
      <c r="C70" s="7">
        <v>20280.0</v>
      </c>
      <c r="D70" s="7">
        <v>1642705.0</v>
      </c>
      <c r="E70" s="7">
        <v>1388517.0</v>
      </c>
    </row>
    <row r="71" ht="15.75" customHeight="1">
      <c r="A71" s="1">
        <v>1971.0</v>
      </c>
      <c r="B71" s="1" t="s">
        <v>113</v>
      </c>
      <c r="C71" s="7">
        <v>20407.0</v>
      </c>
      <c r="D71" s="7">
        <v>1653007.0</v>
      </c>
      <c r="E71" s="7">
        <v>1443738.0</v>
      </c>
    </row>
    <row r="72" ht="15.75" customHeight="1">
      <c r="A72" s="1">
        <v>1972.0</v>
      </c>
      <c r="B72" s="1" t="s">
        <v>113</v>
      </c>
      <c r="C72" s="7">
        <v>16656.0</v>
      </c>
      <c r="D72" s="7">
        <v>1299163.0</v>
      </c>
      <c r="E72" s="7">
        <v>1294144.0</v>
      </c>
    </row>
    <row r="73" ht="15.75" customHeight="1">
      <c r="A73" s="1">
        <v>1973.0</v>
      </c>
      <c r="B73" s="1" t="s">
        <v>113</v>
      </c>
      <c r="C73" s="7">
        <v>16791.0</v>
      </c>
      <c r="D73" s="7">
        <v>1351705.0</v>
      </c>
      <c r="E73" s="7">
        <v>1389610.0</v>
      </c>
    </row>
    <row r="74" ht="15.75" customHeight="1">
      <c r="A74" s="1">
        <v>1974.0</v>
      </c>
      <c r="B74" s="1" t="s">
        <v>113</v>
      </c>
      <c r="C74" s="7">
        <v>12536.0</v>
      </c>
      <c r="D74" s="7">
        <v>1015378.0</v>
      </c>
      <c r="E74" s="7">
        <v>1414860.0</v>
      </c>
      <c r="F74" s="7"/>
    </row>
    <row r="75" ht="15.75" customHeight="1">
      <c r="A75" s="1">
        <v>1975.0</v>
      </c>
      <c r="B75" s="1" t="s">
        <v>113</v>
      </c>
      <c r="C75" s="7">
        <v>12776.0</v>
      </c>
      <c r="D75" s="7">
        <v>1034819.0</v>
      </c>
      <c r="E75" s="7">
        <v>1383374.0</v>
      </c>
      <c r="F75" s="7"/>
    </row>
    <row r="76" ht="15.75" customHeight="1">
      <c r="A76" s="1">
        <v>1976.0</v>
      </c>
      <c r="B76" s="1" t="s">
        <v>113</v>
      </c>
      <c r="C76" s="7">
        <v>12669.0</v>
      </c>
      <c r="D76" s="7">
        <v>1026217.0</v>
      </c>
      <c r="E76" s="7">
        <v>1388377.0</v>
      </c>
      <c r="F76" s="7"/>
    </row>
    <row r="77" ht="15.75" customHeight="1">
      <c r="A77" s="1">
        <v>1977.0</v>
      </c>
      <c r="B77" s="1" t="s">
        <v>113</v>
      </c>
      <c r="C77" s="7">
        <v>17776.0</v>
      </c>
      <c r="D77" s="7">
        <v>1439834.0</v>
      </c>
      <c r="E77" s="7">
        <v>1589186.0</v>
      </c>
      <c r="F77" s="7"/>
    </row>
    <row r="78" ht="15.75" customHeight="1">
      <c r="A78" s="1">
        <v>1978.0</v>
      </c>
      <c r="B78" s="1" t="s">
        <v>113</v>
      </c>
      <c r="C78" s="7">
        <v>18831.0</v>
      </c>
      <c r="D78" s="7">
        <v>1525311.0</v>
      </c>
      <c r="E78" s="7">
        <v>1675577.0</v>
      </c>
      <c r="F78" s="7"/>
    </row>
    <row r="79" ht="15.75" customHeight="1">
      <c r="A79" s="1">
        <v>1979.0</v>
      </c>
      <c r="B79" s="1" t="s">
        <v>113</v>
      </c>
      <c r="C79" s="7">
        <v>20353.0</v>
      </c>
      <c r="D79" s="7">
        <v>1648587.0</v>
      </c>
      <c r="E79" s="7">
        <v>1764868.0</v>
      </c>
      <c r="F79" s="7"/>
    </row>
    <row r="80" ht="15.75" customHeight="1">
      <c r="A80" s="1">
        <v>1980.0</v>
      </c>
      <c r="B80" s="1" t="s">
        <v>113</v>
      </c>
      <c r="C80" s="7">
        <v>14898.0</v>
      </c>
      <c r="D80" s="7">
        <v>1206776.0</v>
      </c>
      <c r="E80" s="7">
        <v>1760340.0</v>
      </c>
      <c r="F80" s="7"/>
    </row>
    <row r="81" ht="15.75" customHeight="1">
      <c r="A81" s="1">
        <v>1981.0</v>
      </c>
      <c r="B81" s="1" t="s">
        <v>113</v>
      </c>
      <c r="C81" s="7">
        <v>10672.0</v>
      </c>
      <c r="D81" s="7">
        <v>565637.0</v>
      </c>
      <c r="E81" s="7">
        <v>1039866.0</v>
      </c>
      <c r="F81" s="7"/>
    </row>
    <row r="82" ht="15.75" customHeight="1">
      <c r="A82" s="1">
        <v>1982.0</v>
      </c>
      <c r="B82" s="1" t="s">
        <v>113</v>
      </c>
      <c r="C82" s="7">
        <v>15423.0</v>
      </c>
      <c r="D82" s="7">
        <v>1249278.0</v>
      </c>
      <c r="E82" s="7">
        <v>1792285.0</v>
      </c>
      <c r="F82" s="7"/>
    </row>
    <row r="83" ht="15.75" customHeight="1">
      <c r="A83" s="1">
        <v>1983.0</v>
      </c>
      <c r="B83" s="1" t="s">
        <v>113</v>
      </c>
      <c r="C83" s="7">
        <v>18268.0</v>
      </c>
      <c r="D83" s="7">
        <v>1479717.0</v>
      </c>
      <c r="E83" s="7">
        <v>1795774.0</v>
      </c>
      <c r="F83" s="7"/>
    </row>
    <row r="84" ht="15.75" customHeight="1">
      <c r="A84" s="1">
        <v>1984.0</v>
      </c>
      <c r="B84" s="1" t="s">
        <v>113</v>
      </c>
      <c r="C84" s="7">
        <v>26182.0</v>
      </c>
      <c r="D84" s="7">
        <v>2107655.0</v>
      </c>
      <c r="E84" s="7">
        <v>1731786.0</v>
      </c>
      <c r="F84" s="7"/>
    </row>
    <row r="85" ht="15.75" customHeight="1">
      <c r="A85" s="1">
        <v>1985.0</v>
      </c>
      <c r="B85" s="1" t="s">
        <v>113</v>
      </c>
      <c r="C85" s="7">
        <v>26686.0</v>
      </c>
      <c r="D85" s="7">
        <v>2161534.0</v>
      </c>
      <c r="E85" s="7">
        <v>1857680.0</v>
      </c>
      <c r="F85" s="7"/>
    </row>
    <row r="86" ht="15.75" customHeight="1">
      <c r="A86" s="1">
        <v>1986.0</v>
      </c>
      <c r="B86" s="1" t="s">
        <v>113</v>
      </c>
      <c r="C86" s="7">
        <v>23239.0</v>
      </c>
      <c r="D86" s="7">
        <v>1859102.0</v>
      </c>
      <c r="E86" s="7">
        <v>1861123.0</v>
      </c>
      <c r="F86" s="7"/>
    </row>
    <row r="87" ht="15.75" customHeight="1">
      <c r="A87" s="1">
        <v>1987.0</v>
      </c>
      <c r="B87" s="1" t="s">
        <v>113</v>
      </c>
      <c r="C87" s="7">
        <v>25281.0</v>
      </c>
      <c r="D87" s="7">
        <v>2035130.0</v>
      </c>
      <c r="E87" s="7">
        <v>2061180.0</v>
      </c>
      <c r="F87" s="7"/>
    </row>
    <row r="88" ht="15.75" customHeight="1">
      <c r="A88" s="1">
        <v>1988.0</v>
      </c>
      <c r="B88" s="1" t="s">
        <v>113</v>
      </c>
      <c r="C88" s="7">
        <v>25632.0</v>
      </c>
      <c r="D88" s="7">
        <v>2089034.0</v>
      </c>
      <c r="E88" s="7">
        <v>2041606.0</v>
      </c>
      <c r="F88" s="7"/>
    </row>
    <row r="89" ht="15.75" customHeight="1">
      <c r="A89" s="1">
        <v>1989.0</v>
      </c>
      <c r="B89" s="1" t="s">
        <v>113</v>
      </c>
      <c r="C89" s="7">
        <v>30765.0</v>
      </c>
      <c r="D89" s="7">
        <v>2491942.0</v>
      </c>
      <c r="E89" s="7">
        <v>2110320.0</v>
      </c>
      <c r="F89" s="7"/>
    </row>
    <row r="90" ht="15.75" customHeight="1">
      <c r="A90" s="1">
        <v>1990.0</v>
      </c>
      <c r="B90" s="1" t="s">
        <v>113</v>
      </c>
      <c r="C90" s="7">
        <v>27701.0</v>
      </c>
      <c r="D90" s="7">
        <v>2243791.0</v>
      </c>
      <c r="E90" s="7">
        <v>2040959.0</v>
      </c>
      <c r="F90" s="7"/>
    </row>
    <row r="91" ht="15.75" customHeight="1">
      <c r="A91" s="1">
        <v>1991.0</v>
      </c>
      <c r="B91" s="1" t="s">
        <v>113</v>
      </c>
      <c r="C91" s="7">
        <v>28928.0</v>
      </c>
      <c r="D91" s="7">
        <v>2314250.0</v>
      </c>
      <c r="E91" s="7">
        <v>2058014.0</v>
      </c>
      <c r="F91" s="7"/>
    </row>
    <row r="92" ht="15.75" customHeight="1">
      <c r="A92" s="1">
        <v>1992.0</v>
      </c>
      <c r="B92" s="1" t="s">
        <v>113</v>
      </c>
      <c r="C92" s="7">
        <v>26256.0</v>
      </c>
      <c r="D92" s="7">
        <v>2126720.0</v>
      </c>
      <c r="E92" s="7">
        <v>2009261.0</v>
      </c>
      <c r="F92" s="7"/>
    </row>
    <row r="93" ht="15.75" customHeight="1">
      <c r="A93" s="1">
        <v>1993.0</v>
      </c>
      <c r="B93" s="1" t="s">
        <v>113</v>
      </c>
      <c r="C93" s="7">
        <v>32562.0</v>
      </c>
      <c r="D93" s="7">
        <v>2653763.0</v>
      </c>
      <c r="E93" s="7">
        <v>2637470.0</v>
      </c>
      <c r="F93" s="7"/>
    </row>
    <row r="94" ht="15.75" customHeight="1">
      <c r="A94" s="1">
        <v>1994.0</v>
      </c>
      <c r="B94" s="1" t="s">
        <v>113</v>
      </c>
      <c r="C94" s="7">
        <v>32659.0</v>
      </c>
      <c r="D94" s="7">
        <v>1845208.0</v>
      </c>
      <c r="E94" s="7">
        <v>1843416.0</v>
      </c>
      <c r="F94" s="7"/>
    </row>
    <row r="95" ht="15.75" customHeight="1">
      <c r="A95" s="1">
        <v>1995.0</v>
      </c>
      <c r="B95" s="1" t="s">
        <v>113</v>
      </c>
      <c r="C95" s="7">
        <v>26643.0</v>
      </c>
      <c r="D95" s="7">
        <v>1918265.0</v>
      </c>
      <c r="E95" s="7">
        <v>1793589.0</v>
      </c>
      <c r="F95" s="7"/>
    </row>
    <row r="96" ht="15.75" customHeight="1">
      <c r="A96" s="1">
        <v>1996.0</v>
      </c>
      <c r="B96" s="1" t="s">
        <v>113</v>
      </c>
      <c r="C96" s="7">
        <v>27228.0</v>
      </c>
      <c r="D96" s="7">
        <v>2219110.0</v>
      </c>
      <c r="E96" s="7">
        <v>2169949.0</v>
      </c>
      <c r="F96" s="7"/>
    </row>
    <row r="97" ht="15.75" customHeight="1">
      <c r="A97" s="1">
        <v>1997.0</v>
      </c>
      <c r="B97" s="1" t="s">
        <v>113</v>
      </c>
      <c r="C97" s="7">
        <v>27041.0</v>
      </c>
      <c r="D97" s="7">
        <v>2190308.0</v>
      </c>
      <c r="E97" s="7">
        <v>2277526.0</v>
      </c>
      <c r="F97" s="7"/>
    </row>
    <row r="98" ht="15.75" customHeight="1">
      <c r="A98" s="1">
        <v>1998.0</v>
      </c>
      <c r="B98" s="1" t="s">
        <v>113</v>
      </c>
      <c r="C98" s="7">
        <v>32186.0</v>
      </c>
      <c r="D98" s="7">
        <v>2623194.0</v>
      </c>
      <c r="E98" s="7">
        <v>2401674.0</v>
      </c>
      <c r="F98" s="7"/>
    </row>
    <row r="99" ht="15.75" customHeight="1">
      <c r="A99" s="1">
        <v>1999.0</v>
      </c>
      <c r="B99" s="1" t="s">
        <v>113</v>
      </c>
      <c r="C99" s="7">
        <v>34739.0</v>
      </c>
      <c r="D99" s="7">
        <v>2813854.0</v>
      </c>
      <c r="E99" s="7">
        <v>2380436.0</v>
      </c>
      <c r="F99" s="7"/>
    </row>
    <row r="100" ht="15.75" customHeight="1">
      <c r="A100" s="1">
        <v>2000.0</v>
      </c>
      <c r="B100" s="1" t="s">
        <v>113</v>
      </c>
      <c r="C100" s="7">
        <v>34438.0</v>
      </c>
      <c r="D100" s="7">
        <v>2789511.0</v>
      </c>
      <c r="E100" s="7">
        <v>2480194.0</v>
      </c>
      <c r="F100" s="7"/>
    </row>
    <row r="101" ht="15.75" customHeight="1">
      <c r="A101" s="1">
        <v>2001.0</v>
      </c>
      <c r="B101" s="1" t="s">
        <v>113</v>
      </c>
      <c r="C101" s="7">
        <v>35196.0</v>
      </c>
      <c r="D101" s="7">
        <v>2780465.0</v>
      </c>
      <c r="E101" s="7">
        <v>2481346.0</v>
      </c>
      <c r="F101" s="7"/>
    </row>
    <row r="102" ht="15.75" customHeight="1">
      <c r="A102" s="1">
        <v>2002.0</v>
      </c>
      <c r="B102" s="1" t="s">
        <v>113</v>
      </c>
      <c r="C102" s="7">
        <v>33248.0</v>
      </c>
      <c r="D102" s="7">
        <v>2693071.0</v>
      </c>
      <c r="E102" s="7">
        <v>2309294.0</v>
      </c>
      <c r="F102" s="7"/>
    </row>
    <row r="103" ht="15.75" customHeight="1">
      <c r="A103" s="1">
        <v>2003.0</v>
      </c>
      <c r="B103" s="1" t="s">
        <v>113</v>
      </c>
      <c r="C103" s="7">
        <v>37032.0</v>
      </c>
      <c r="D103" s="7">
        <v>2962630.0</v>
      </c>
      <c r="E103" s="7">
        <v>2273813.0</v>
      </c>
      <c r="F103" s="7"/>
    </row>
    <row r="104" ht="15.75" customHeight="1">
      <c r="A104" s="1">
        <v>2004.0</v>
      </c>
      <c r="B104" s="1" t="s">
        <v>113</v>
      </c>
      <c r="C104" s="7">
        <v>39138.0</v>
      </c>
      <c r="D104" s="7">
        <v>3170184.0</v>
      </c>
      <c r="E104" s="7">
        <v>2512690.0</v>
      </c>
      <c r="F104" s="7"/>
    </row>
    <row r="105" ht="15.75" customHeight="1">
      <c r="A105" s="1">
        <v>2005.0</v>
      </c>
      <c r="B105" s="1" t="s">
        <v>113</v>
      </c>
      <c r="C105" s="7">
        <v>38753.0</v>
      </c>
      <c r="D105" s="7">
        <v>3100262.0</v>
      </c>
      <c r="E105" s="7">
        <v>2583685.0</v>
      </c>
      <c r="F105" s="7"/>
    </row>
    <row r="106" ht="15.75" customHeight="1">
      <c r="A106" s="1">
        <v>2006.0</v>
      </c>
      <c r="B106" s="1" t="s">
        <v>113</v>
      </c>
      <c r="C106" s="7">
        <v>39040.0</v>
      </c>
      <c r="D106" s="7">
        <v>3123215.0</v>
      </c>
      <c r="E106" s="7">
        <v>2598741.0</v>
      </c>
      <c r="F106" s="7"/>
    </row>
    <row r="107" ht="15.75" customHeight="1">
      <c r="A107" s="1">
        <v>2007.0</v>
      </c>
      <c r="B107" s="1" t="s">
        <v>113</v>
      </c>
      <c r="C107" s="7">
        <v>40153.0</v>
      </c>
      <c r="D107" s="7">
        <v>3252462.0</v>
      </c>
      <c r="E107" s="7">
        <v>2756384.0</v>
      </c>
      <c r="F107" s="7"/>
    </row>
    <row r="108" ht="15.75" customHeight="1">
      <c r="A108" s="1">
        <v>2008.0</v>
      </c>
      <c r="B108" s="1" t="s">
        <v>113</v>
      </c>
      <c r="C108" s="7">
        <v>40743.0</v>
      </c>
      <c r="D108" s="7">
        <v>3300200.0</v>
      </c>
      <c r="E108" s="7">
        <v>2755082.0</v>
      </c>
      <c r="F108" s="7"/>
    </row>
    <row r="109" ht="15.75" customHeight="1">
      <c r="A109" s="1">
        <v>2009.0</v>
      </c>
      <c r="B109" s="1" t="s">
        <v>113</v>
      </c>
      <c r="C109" s="7">
        <v>39610.0</v>
      </c>
      <c r="D109" s="7">
        <v>3168859.0</v>
      </c>
      <c r="E109" s="7">
        <v>2571627.0</v>
      </c>
      <c r="F109" s="7"/>
    </row>
    <row r="110" ht="15.75" customHeight="1">
      <c r="A110" s="1">
        <v>2010.0</v>
      </c>
      <c r="B110" s="1" t="s">
        <v>113</v>
      </c>
      <c r="C110" s="7">
        <v>37814.0</v>
      </c>
      <c r="D110" s="7">
        <v>3062973.0</v>
      </c>
      <c r="E110" s="7">
        <v>2563111.0</v>
      </c>
      <c r="F110" s="7"/>
    </row>
    <row r="111" ht="15.75" customHeight="1">
      <c r="A111" s="1">
        <v>2011.0</v>
      </c>
      <c r="B111" s="1" t="s">
        <v>113</v>
      </c>
      <c r="C111" s="7">
        <v>37259.0</v>
      </c>
      <c r="D111" s="7">
        <v>3017966.0</v>
      </c>
      <c r="E111" s="7">
        <v>2547018.0</v>
      </c>
      <c r="F111" s="7"/>
    </row>
    <row r="112" ht="15.75" customHeight="1">
      <c r="A112" s="1">
        <v>2012.0</v>
      </c>
      <c r="B112" s="1" t="s">
        <v>113</v>
      </c>
      <c r="C112" s="7">
        <v>35589.0</v>
      </c>
      <c r="D112" s="7">
        <v>2882756.0</v>
      </c>
      <c r="E112" s="7">
        <v>2592218.0</v>
      </c>
      <c r="F112" s="7"/>
    </row>
    <row r="113" ht="15.75" customHeight="1">
      <c r="A113" s="1">
        <v>2013.0</v>
      </c>
      <c r="B113" s="1" t="s">
        <v>113</v>
      </c>
      <c r="C113" s="7">
        <v>32626.0</v>
      </c>
      <c r="D113" s="7">
        <v>2642682.0</v>
      </c>
      <c r="E113" s="7">
        <v>2629060.0</v>
      </c>
      <c r="F113" s="7"/>
    </row>
    <row r="114" ht="15.75" customHeight="1">
      <c r="A114" s="1">
        <v>2014.0</v>
      </c>
      <c r="B114" s="1" t="s">
        <v>113</v>
      </c>
      <c r="C114" s="7">
        <v>32742.0</v>
      </c>
      <c r="D114" s="7">
        <v>2652113.0</v>
      </c>
      <c r="E114" s="7">
        <v>2615565.0</v>
      </c>
      <c r="F114" s="7"/>
    </row>
    <row r="115" ht="15.75" customHeight="1">
      <c r="A115" s="1">
        <v>2015.0</v>
      </c>
      <c r="B115" s="1" t="s">
        <v>113</v>
      </c>
      <c r="C115" s="7">
        <v>36039.0</v>
      </c>
      <c r="D115" s="7">
        <v>2919122.0</v>
      </c>
      <c r="E115" s="7">
        <v>2593535.0</v>
      </c>
      <c r="F115" s="7"/>
    </row>
    <row r="116" ht="15.75" customHeight="1">
      <c r="A116" s="1">
        <v>2016.0</v>
      </c>
      <c r="B116" s="1" t="s">
        <v>113</v>
      </c>
      <c r="C116" s="7">
        <v>39906.0</v>
      </c>
      <c r="D116" s="7">
        <v>3232420.0</v>
      </c>
      <c r="E116" s="7">
        <v>2540903.0</v>
      </c>
      <c r="F116" s="7"/>
    </row>
    <row r="117" ht="15.75" customHeight="1">
      <c r="A117" s="1">
        <v>2017.0</v>
      </c>
      <c r="B117" s="1" t="s">
        <v>113</v>
      </c>
      <c r="C117" s="7">
        <v>39500.0</v>
      </c>
      <c r="D117" s="7">
        <v>3199562.0</v>
      </c>
      <c r="E117" s="7">
        <v>2553787.0</v>
      </c>
      <c r="F117" s="7"/>
    </row>
    <row r="118" ht="15.75" customHeight="1">
      <c r="A118" s="1">
        <v>2018.0</v>
      </c>
      <c r="B118" s="1" t="s">
        <v>113</v>
      </c>
      <c r="C118" s="7">
        <v>38793.0</v>
      </c>
      <c r="D118" s="7">
        <v>3181089.0</v>
      </c>
      <c r="E118" s="7">
        <v>2481939.0</v>
      </c>
      <c r="F118" s="7"/>
    </row>
    <row r="119" ht="15.75" customHeight="1">
      <c r="A119" s="1">
        <v>2019.0</v>
      </c>
      <c r="B119" s="1" t="s">
        <v>113</v>
      </c>
      <c r="C119" s="1" t="s">
        <v>115</v>
      </c>
      <c r="D119" s="1" t="s">
        <v>115</v>
      </c>
      <c r="E119" s="1" t="s">
        <v>115</v>
      </c>
      <c r="F119" s="7"/>
    </row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00000"/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105</v>
      </c>
      <c r="B1" s="1" t="s">
        <v>116</v>
      </c>
    </row>
    <row r="2">
      <c r="A2" s="1">
        <v>2006.0</v>
      </c>
      <c r="B2" s="1">
        <v>34.3</v>
      </c>
    </row>
    <row r="3">
      <c r="A3" s="1">
        <v>2007.0</v>
      </c>
      <c r="B3" s="1">
        <v>34.3</v>
      </c>
    </row>
    <row r="4">
      <c r="A4" s="1">
        <v>2008.0</v>
      </c>
      <c r="B4" s="1">
        <v>42.49</v>
      </c>
    </row>
    <row r="5">
      <c r="A5" s="1">
        <v>2009.0</v>
      </c>
      <c r="B5" s="1">
        <v>47.75</v>
      </c>
    </row>
    <row r="6">
      <c r="A6" s="1">
        <v>2010.0</v>
      </c>
      <c r="B6" s="1">
        <v>52.56</v>
      </c>
    </row>
    <row r="7">
      <c r="A7" s="1">
        <v>2011.0</v>
      </c>
      <c r="B7" s="1">
        <v>46.9</v>
      </c>
    </row>
    <row r="8">
      <c r="A8" s="1">
        <v>2012.0</v>
      </c>
      <c r="B8" s="1">
        <v>46.3</v>
      </c>
    </row>
    <row r="9">
      <c r="A9" s="1">
        <v>2013.0</v>
      </c>
      <c r="B9" s="1">
        <v>44.55</v>
      </c>
    </row>
    <row r="10">
      <c r="A10" s="1">
        <v>2014.0</v>
      </c>
      <c r="B10" s="1">
        <v>44.16</v>
      </c>
    </row>
    <row r="11">
      <c r="A11" s="1">
        <v>2015.0</v>
      </c>
      <c r="B11" s="1">
        <v>44.81</v>
      </c>
    </row>
    <row r="12">
      <c r="A12" s="1">
        <v>2016.0</v>
      </c>
      <c r="B12" s="1">
        <v>51.33</v>
      </c>
    </row>
    <row r="13">
      <c r="A13" s="1">
        <v>2017.0</v>
      </c>
      <c r="B13" s="1">
        <v>58.57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00000"/>
    <pageSetUpPr/>
  </sheetPr>
  <sheetViews>
    <sheetView workbookViewId="0"/>
  </sheetViews>
  <sheetFormatPr customHeight="1" defaultColWidth="12.63" defaultRowHeight="15.0"/>
  <cols>
    <col customWidth="1" min="1" max="1" width="12.0"/>
    <col customWidth="1" min="2" max="26" width="7.63"/>
  </cols>
  <sheetData>
    <row r="1">
      <c r="A1" s="1" t="s">
        <v>15</v>
      </c>
      <c r="B1" s="1" t="s">
        <v>117</v>
      </c>
    </row>
    <row r="2">
      <c r="A2" s="1" t="s">
        <v>90</v>
      </c>
      <c r="B2" s="1" t="s">
        <v>118</v>
      </c>
    </row>
    <row r="3">
      <c r="A3" s="1" t="s">
        <v>85</v>
      </c>
      <c r="B3" s="1" t="s">
        <v>118</v>
      </c>
    </row>
    <row r="4">
      <c r="A4" s="1" t="s">
        <v>79</v>
      </c>
      <c r="B4" s="1" t="s">
        <v>118</v>
      </c>
    </row>
    <row r="5">
      <c r="A5" s="1" t="s">
        <v>96</v>
      </c>
      <c r="B5" s="1" t="s">
        <v>118</v>
      </c>
    </row>
    <row r="6">
      <c r="A6" s="1" t="s">
        <v>82</v>
      </c>
      <c r="B6" s="1" t="s">
        <v>118</v>
      </c>
    </row>
    <row r="7">
      <c r="A7" s="1" t="s">
        <v>75</v>
      </c>
      <c r="B7" s="1" t="s">
        <v>118</v>
      </c>
    </row>
    <row r="8">
      <c r="A8" s="1" t="s">
        <v>98</v>
      </c>
      <c r="B8" s="1" t="s">
        <v>118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