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rikj\Box Sync\Davies_WorkSpace\MatlabZdata\Z3172\"/>
    </mc:Choice>
  </mc:AlternateContent>
  <xr:revisionPtr revIDLastSave="0" documentId="13_ncr:1_{5A87A6BF-DA82-4273-9E34-4BC7E96B0DFD}" xr6:coauthVersionLast="45" xr6:coauthVersionMax="45" xr10:uidLastSave="{00000000-0000-0000-0000-000000000000}"/>
  <bookViews>
    <workbookView xWindow="6810" yWindow="0" windowWidth="19350" windowHeight="14415" activeTab="2" xr2:uid="{B0D7B495-FF2E-429A-B0C3-F14E0E192E0F}"/>
  </bookViews>
  <sheets>
    <sheet name="North 1" sheetId="1" r:id="rId1"/>
    <sheet name="North 2" sheetId="6" r:id="rId2"/>
    <sheet name="North 3" sheetId="3" r:id="rId3"/>
    <sheet name="Templat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7" i="3" l="1"/>
  <c r="P16" i="3"/>
  <c r="P15" i="3"/>
  <c r="P14" i="3"/>
  <c r="P12" i="3"/>
  <c r="P11" i="3"/>
  <c r="P10" i="3"/>
  <c r="P9" i="3"/>
  <c r="P7" i="3"/>
  <c r="P6" i="3"/>
  <c r="P5" i="3"/>
  <c r="P4" i="3"/>
  <c r="P12" i="6"/>
  <c r="P11" i="6"/>
  <c r="P10" i="6"/>
  <c r="P9" i="6"/>
  <c r="P7" i="6"/>
  <c r="P6" i="6"/>
  <c r="P5" i="6"/>
  <c r="P4" i="6"/>
  <c r="K26" i="6" s="1"/>
  <c r="P17" i="1"/>
  <c r="P16" i="1"/>
  <c r="P15" i="1"/>
  <c r="P14" i="1"/>
  <c r="P12" i="1"/>
  <c r="P11" i="1"/>
  <c r="P10" i="1"/>
  <c r="P9" i="1"/>
  <c r="P7" i="1"/>
  <c r="P6" i="1"/>
  <c r="P5" i="1"/>
  <c r="P4" i="1"/>
  <c r="M17" i="1" l="1"/>
  <c r="L17" i="1"/>
  <c r="M16" i="1"/>
  <c r="L16" i="1"/>
  <c r="M15" i="1"/>
  <c r="L15" i="1"/>
  <c r="M14" i="1"/>
  <c r="L14" i="1"/>
  <c r="M12" i="1"/>
  <c r="L12" i="1"/>
  <c r="M11" i="1"/>
  <c r="L11" i="1"/>
  <c r="M10" i="1"/>
  <c r="L10" i="1"/>
  <c r="M9" i="1"/>
  <c r="L9" i="1"/>
  <c r="O7" i="6" l="1"/>
  <c r="N7" i="6"/>
  <c r="M7" i="6"/>
  <c r="L7" i="6"/>
  <c r="K7" i="6"/>
  <c r="O6" i="6"/>
  <c r="N6" i="6"/>
  <c r="M6" i="6"/>
  <c r="L6" i="6"/>
  <c r="K6" i="6"/>
  <c r="O5" i="6"/>
  <c r="N5" i="6"/>
  <c r="M5" i="6"/>
  <c r="L5" i="6"/>
  <c r="K5" i="6"/>
  <c r="O4" i="6"/>
  <c r="N4" i="6"/>
  <c r="M4" i="6"/>
  <c r="L4" i="6"/>
  <c r="K4" i="6"/>
  <c r="O17" i="3"/>
  <c r="N17" i="3"/>
  <c r="K17" i="3"/>
  <c r="O16" i="3"/>
  <c r="N16" i="3"/>
  <c r="K16" i="3"/>
  <c r="O15" i="3"/>
  <c r="N15" i="3"/>
  <c r="K15" i="3"/>
  <c r="O14" i="3"/>
  <c r="N14" i="3"/>
  <c r="K14" i="3"/>
  <c r="O7" i="3"/>
  <c r="N7" i="3"/>
  <c r="K7" i="3"/>
  <c r="O6" i="3"/>
  <c r="N6" i="3"/>
  <c r="K6" i="3"/>
  <c r="O5" i="3"/>
  <c r="N5" i="3"/>
  <c r="K5" i="3"/>
  <c r="O4" i="3"/>
  <c r="N4" i="3"/>
  <c r="K4" i="3"/>
  <c r="O12" i="1"/>
  <c r="O11" i="1"/>
  <c r="O10" i="1"/>
  <c r="O9" i="1"/>
  <c r="O12" i="6"/>
  <c r="N12" i="6"/>
  <c r="M12" i="6"/>
  <c r="L12" i="6"/>
  <c r="K12" i="6"/>
  <c r="O11" i="6"/>
  <c r="N11" i="6"/>
  <c r="M11" i="6"/>
  <c r="L11" i="6"/>
  <c r="K11" i="6"/>
  <c r="O10" i="6"/>
  <c r="N10" i="6"/>
  <c r="M10" i="6"/>
  <c r="L10" i="6"/>
  <c r="K10" i="6"/>
  <c r="O9" i="6"/>
  <c r="N9" i="6"/>
  <c r="M9" i="6"/>
  <c r="L9" i="6"/>
  <c r="K9" i="6"/>
  <c r="Q21" i="6" l="1"/>
  <c r="Q23" i="6" s="1"/>
  <c r="L21" i="6"/>
  <c r="O21" i="6"/>
  <c r="O26" i="6"/>
  <c r="R26" i="6"/>
  <c r="L26" i="6"/>
  <c r="R21" i="6"/>
  <c r="N21" i="6"/>
  <c r="N26" i="6"/>
  <c r="Q26" i="6"/>
  <c r="K21" i="6"/>
  <c r="R23" i="6" l="1"/>
  <c r="L23" i="6"/>
  <c r="K23" i="6"/>
  <c r="R28" i="6"/>
  <c r="Q28" i="6"/>
  <c r="L28" i="6"/>
  <c r="K28" i="6"/>
  <c r="R28" i="2" l="1"/>
  <c r="R23" i="2"/>
  <c r="L28" i="2"/>
  <c r="L23" i="2"/>
  <c r="R26" i="2"/>
  <c r="Q26" i="2"/>
  <c r="R21" i="2"/>
  <c r="Q21" i="2"/>
  <c r="O21" i="2"/>
  <c r="N21" i="2"/>
  <c r="O26" i="2"/>
  <c r="N26" i="2"/>
  <c r="L26" i="2"/>
  <c r="K26" i="2"/>
  <c r="O26" i="3"/>
  <c r="O12" i="3"/>
  <c r="N12" i="3"/>
  <c r="K12" i="3"/>
  <c r="O11" i="3"/>
  <c r="N11" i="3"/>
  <c r="K11" i="3"/>
  <c r="O10" i="3"/>
  <c r="N10" i="3"/>
  <c r="K10" i="3"/>
  <c r="O9" i="3"/>
  <c r="N9" i="3"/>
  <c r="K9" i="3"/>
  <c r="N21" i="3"/>
  <c r="Q21" i="3" l="1"/>
  <c r="K21" i="3"/>
  <c r="L26" i="3"/>
  <c r="R21" i="3"/>
  <c r="K26" i="3"/>
  <c r="R26" i="3"/>
  <c r="O21" i="3"/>
  <c r="N26" i="3"/>
  <c r="Q26" i="3"/>
  <c r="L21" i="3"/>
  <c r="K23" i="3" l="1"/>
  <c r="L23" i="3"/>
  <c r="Q28" i="3"/>
  <c r="R28" i="3"/>
  <c r="K28" i="3"/>
  <c r="L28" i="3"/>
  <c r="Q23" i="3"/>
  <c r="R23" i="3"/>
  <c r="K4" i="2" l="1"/>
  <c r="P17" i="2"/>
  <c r="O17" i="2"/>
  <c r="N17" i="2"/>
  <c r="M17" i="2"/>
  <c r="L17" i="2"/>
  <c r="K17" i="2"/>
  <c r="P16" i="2"/>
  <c r="O16" i="2"/>
  <c r="N16" i="2"/>
  <c r="M16" i="2"/>
  <c r="L16" i="2"/>
  <c r="K16" i="2"/>
  <c r="P15" i="2"/>
  <c r="O15" i="2"/>
  <c r="N15" i="2"/>
  <c r="M15" i="2"/>
  <c r="L15" i="2"/>
  <c r="K15" i="2"/>
  <c r="P14" i="2"/>
  <c r="O14" i="2"/>
  <c r="N14" i="2"/>
  <c r="M14" i="2"/>
  <c r="L14" i="2"/>
  <c r="K14" i="2"/>
  <c r="P12" i="2"/>
  <c r="O12" i="2"/>
  <c r="N12" i="2"/>
  <c r="M12" i="2"/>
  <c r="L12" i="2"/>
  <c r="K12" i="2"/>
  <c r="P11" i="2"/>
  <c r="O11" i="2"/>
  <c r="N11" i="2"/>
  <c r="M11" i="2"/>
  <c r="L11" i="2"/>
  <c r="K11" i="2"/>
  <c r="P10" i="2"/>
  <c r="O10" i="2"/>
  <c r="N10" i="2"/>
  <c r="M10" i="2"/>
  <c r="L10" i="2"/>
  <c r="K10" i="2"/>
  <c r="P9" i="2"/>
  <c r="O9" i="2"/>
  <c r="N9" i="2"/>
  <c r="M9" i="2"/>
  <c r="L9" i="2"/>
  <c r="K9" i="2"/>
  <c r="P7" i="2"/>
  <c r="O7" i="2"/>
  <c r="N7" i="2"/>
  <c r="M7" i="2"/>
  <c r="L7" i="2"/>
  <c r="K7" i="2"/>
  <c r="P6" i="2"/>
  <c r="O6" i="2"/>
  <c r="N6" i="2"/>
  <c r="M6" i="2"/>
  <c r="L6" i="2"/>
  <c r="K6" i="2"/>
  <c r="P5" i="2"/>
  <c r="O5" i="2"/>
  <c r="N5" i="2"/>
  <c r="M5" i="2"/>
  <c r="L5" i="2"/>
  <c r="K5" i="2"/>
  <c r="P4" i="2"/>
  <c r="O4" i="2"/>
  <c r="N4" i="2"/>
  <c r="M4" i="2"/>
  <c r="L4" i="2"/>
  <c r="N5" i="1"/>
  <c r="O5" i="1"/>
  <c r="N6" i="1"/>
  <c r="O6" i="1"/>
  <c r="N7" i="1"/>
  <c r="O7" i="1"/>
  <c r="N9" i="1"/>
  <c r="N10" i="1"/>
  <c r="N11" i="1"/>
  <c r="N12" i="1"/>
  <c r="N14" i="1"/>
  <c r="O14" i="1"/>
  <c r="N15" i="1"/>
  <c r="O15" i="1"/>
  <c r="N16" i="1"/>
  <c r="O16" i="1"/>
  <c r="N17" i="1"/>
  <c r="O17" i="1"/>
  <c r="O4" i="1"/>
  <c r="N4" i="1"/>
  <c r="K16" i="1"/>
  <c r="K15" i="1"/>
  <c r="M5" i="1"/>
  <c r="M6" i="1"/>
  <c r="M7" i="1"/>
  <c r="M4" i="1"/>
  <c r="L4" i="1"/>
  <c r="L5" i="1"/>
  <c r="L6" i="1"/>
  <c r="L7" i="1"/>
  <c r="K17" i="1"/>
  <c r="K14" i="1"/>
  <c r="K12" i="1"/>
  <c r="K11" i="1"/>
  <c r="K10" i="1"/>
  <c r="K9" i="1"/>
  <c r="K7" i="1"/>
  <c r="K6" i="1"/>
  <c r="K5" i="1"/>
  <c r="K4" i="1"/>
  <c r="K26" i="1" l="1"/>
  <c r="L26" i="1"/>
  <c r="O26" i="1"/>
  <c r="N26" i="1"/>
  <c r="R26" i="1"/>
  <c r="Q26" i="1"/>
  <c r="Q21" i="1"/>
  <c r="R21" i="1"/>
  <c r="N21" i="1"/>
  <c r="O21" i="1"/>
  <c r="K28" i="2"/>
  <c r="L21" i="2"/>
  <c r="K21" i="2"/>
  <c r="K23" i="2" s="1"/>
  <c r="Q28" i="2"/>
  <c r="Q23" i="2"/>
  <c r="K21" i="1"/>
  <c r="L21" i="1"/>
  <c r="L28" i="1" l="1"/>
  <c r="K28" i="1"/>
  <c r="R28" i="1"/>
  <c r="Q28" i="1"/>
  <c r="K23" i="1"/>
  <c r="L23" i="1"/>
  <c r="R23" i="1"/>
  <c r="Q23" i="1"/>
</calcChain>
</file>

<file path=xl/sharedStrings.xml><?xml version="1.0" encoding="utf-8"?>
<sst xmlns="http://schemas.openxmlformats.org/spreadsheetml/2006/main" count="248" uniqueCount="88">
  <si>
    <t>SHOT 2792</t>
  </si>
  <si>
    <t>North 1</t>
  </si>
  <si>
    <t>Sample</t>
  </si>
  <si>
    <t>Channel</t>
  </si>
  <si>
    <t>T_i</t>
  </si>
  <si>
    <t>T_0</t>
  </si>
  <si>
    <t>T_1</t>
  </si>
  <si>
    <t>T_2</t>
  </si>
  <si>
    <t>T_3</t>
  </si>
  <si>
    <t>T_4</t>
  </si>
  <si>
    <t>Forsterite</t>
  </si>
  <si>
    <t>1B1</t>
  </si>
  <si>
    <t>2A1</t>
  </si>
  <si>
    <t>2B1</t>
  </si>
  <si>
    <t>1A1</t>
  </si>
  <si>
    <t>Gap</t>
  </si>
  <si>
    <t>TPX</t>
  </si>
  <si>
    <t>Avg Thk (mm)</t>
  </si>
  <si>
    <t>±</t>
  </si>
  <si>
    <t>The time at which the initial impact occurs on the sample</t>
  </si>
  <si>
    <t>Break out of the shock front into the gap</t>
  </si>
  <si>
    <t>Measurable change in light, indicating vapor beginning to stagnate against the window. Light is increasing</t>
  </si>
  <si>
    <t xml:space="preserve">Decrease in the light, indicating the window becoming opaque. </t>
  </si>
  <si>
    <t>Light Increases again due to thermal emission from the shock, indicates a strong shock in the window</t>
  </si>
  <si>
    <t>Measureable constrast in the VISAR. The shock is becoming reflective. This is where the reflecting shock overtakes any other shock in the experiment, and where the shock velocity should be taken from. There should be a small timing correction to account for time the reflecting shock is catching up to the weaker opaque shock.</t>
  </si>
  <si>
    <t>1A27</t>
  </si>
  <si>
    <t>2A27</t>
  </si>
  <si>
    <t>2B27</t>
  </si>
  <si>
    <t>1B27</t>
  </si>
  <si>
    <t>Additional Notes:</t>
  </si>
  <si>
    <t>T_end</t>
  </si>
  <si>
    <t>Transit times</t>
  </si>
  <si>
    <t>T_i -&gt; T-0</t>
  </si>
  <si>
    <t>T_0 -&gt; T_1</t>
  </si>
  <si>
    <t>T_0 -&gt; T_2</t>
  </si>
  <si>
    <t>T_0 -&gt; T_3</t>
  </si>
  <si>
    <t>Ave Sam Trans</t>
  </si>
  <si>
    <t>ave Sam us</t>
  </si>
  <si>
    <t>Ave Win Trans</t>
  </si>
  <si>
    <t>ave Win us</t>
  </si>
  <si>
    <t>T_4 -&gt; T_End</t>
  </si>
  <si>
    <t>VISAR Win Us</t>
  </si>
  <si>
    <t>Ave Gap transit T1 (gas)</t>
  </si>
  <si>
    <t>Ave Gap transit T2 (opaque)</t>
  </si>
  <si>
    <t>Ave Gap transit T3 (strong )</t>
  </si>
  <si>
    <t>T_0 -&gt; T_4</t>
  </si>
  <si>
    <t>Ave Gap transit T4 (Reflect )</t>
  </si>
  <si>
    <t>Flyer V</t>
  </si>
  <si>
    <t>1A21</t>
  </si>
  <si>
    <t>1B21</t>
  </si>
  <si>
    <t>2A21</t>
  </si>
  <si>
    <t>2B21</t>
  </si>
  <si>
    <t>##</t>
  </si>
  <si>
    <t>Quartz</t>
  </si>
  <si>
    <t>1A2</t>
  </si>
  <si>
    <t>1B2</t>
  </si>
  <si>
    <t>2A2</t>
  </si>
  <si>
    <t>2B2</t>
  </si>
  <si>
    <t>SHOT 3172</t>
  </si>
  <si>
    <t>North 3</t>
  </si>
  <si>
    <t>North 2</t>
  </si>
  <si>
    <t>R3 is a noisy channel, not used</t>
  </si>
  <si>
    <t>1A4</t>
  </si>
  <si>
    <t>1B4</t>
  </si>
  <si>
    <t>2A4</t>
  </si>
  <si>
    <t>2B4</t>
  </si>
  <si>
    <t>1A38</t>
  </si>
  <si>
    <t>1B38</t>
  </si>
  <si>
    <t>2A38</t>
  </si>
  <si>
    <t>2B38</t>
  </si>
  <si>
    <t>1A3</t>
  </si>
  <si>
    <t>1B3</t>
  </si>
  <si>
    <t>2A3</t>
  </si>
  <si>
    <t>2B3</t>
  </si>
  <si>
    <t>1A5</t>
  </si>
  <si>
    <t>1B5</t>
  </si>
  <si>
    <t>2A5</t>
  </si>
  <si>
    <t>2B5</t>
  </si>
  <si>
    <t>1A29</t>
  </si>
  <si>
    <t>1B29</t>
  </si>
  <si>
    <t>2A29</t>
  </si>
  <si>
    <t>2B29</t>
  </si>
  <si>
    <t>1A8</t>
  </si>
  <si>
    <t>1B8</t>
  </si>
  <si>
    <t>2A8</t>
  </si>
  <si>
    <t>2B8</t>
  </si>
  <si>
    <t>All channels,  cannot see T1-T2 clearly</t>
  </si>
  <si>
    <t>T_3 -&gt; T_End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</si>
</sst>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0"/>
      <color theme="1"/>
      <name val="Calibri"/>
      <family val="2"/>
      <scheme val="minor"/>
    </font>
    <font>
      <sz val="10"/>
      <color rgb="FF000000"/>
      <name val="Calibri"/>
      <family val="2"/>
      <scheme val="minor"/>
    </font>
    <font>
      <sz val="8"/>
      <name val="Arial"/>
      <family val="2"/>
    </font>
    <font>
      <sz val="8"/>
      <name val="Calibri"/>
      <family val="2"/>
      <scheme val="minor"/>
    </font>
    <font>
      <sz val="8"/>
      <color indexed="10"/>
      <name val="Arial"/>
      <family val="2"/>
    </font>
  </fonts>
  <fills count="6">
    <fill>
      <patternFill patternType="none"/>
    </fill>
    <fill>
      <patternFill patternType="gray125"/>
    </fill>
    <fill>
      <patternFill patternType="solid">
        <fgColor rgb="FFFFFF00"/>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0" xfId="0" applyFont="1"/>
    <xf numFmtId="0" fontId="2" fillId="2" borderId="1" xfId="0" applyFont="1" applyFill="1" applyBorder="1"/>
    <xf numFmtId="0" fontId="1" fillId="0" borderId="1" xfId="0" applyFont="1" applyBorder="1"/>
    <xf numFmtId="0" fontId="1" fillId="3" borderId="1" xfId="0" applyFont="1" applyFill="1" applyBorder="1"/>
    <xf numFmtId="0" fontId="1" fillId="4" borderId="1" xfId="0" applyFont="1" applyFill="1" applyBorder="1"/>
    <xf numFmtId="164" fontId="3" fillId="0" borderId="0" xfId="0" applyNumberFormat="1" applyFont="1" applyAlignment="1">
      <alignment vertical="center"/>
    </xf>
    <xf numFmtId="0" fontId="1" fillId="5" borderId="1" xfId="0" applyFont="1" applyFill="1" applyBorder="1"/>
    <xf numFmtId="164" fontId="5"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1128-4145-4289-808B-4D0E07A69363}">
  <dimension ref="A1:R34"/>
  <sheetViews>
    <sheetView topLeftCell="A4" zoomScale="98" zoomScaleNormal="98" workbookViewId="0">
      <selection activeCell="A23" sqref="A23"/>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58</v>
      </c>
      <c r="B1" s="2" t="s">
        <v>1</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87</v>
      </c>
    </row>
    <row r="3" spans="1:16" s="5" customFormat="1" x14ac:dyDescent="0.2"/>
    <row r="4" spans="1:16" s="4" customFormat="1" x14ac:dyDescent="0.2">
      <c r="A4" s="4" t="s">
        <v>14</v>
      </c>
      <c r="B4" s="4">
        <v>2854.82</v>
      </c>
      <c r="C4" s="4">
        <v>2874.96</v>
      </c>
      <c r="D4" s="4">
        <v>2912.43</v>
      </c>
      <c r="E4" s="4">
        <v>2916.36</v>
      </c>
      <c r="F4" s="4">
        <v>2919.31</v>
      </c>
      <c r="G4" s="4">
        <v>2924.41</v>
      </c>
      <c r="H4" s="4">
        <v>3021.78</v>
      </c>
      <c r="K4" s="4">
        <f t="shared" ref="K4:L5" si="0">C4-B4</f>
        <v>20.139999999999873</v>
      </c>
      <c r="L4" s="4">
        <f t="shared" si="0"/>
        <v>37.4699999999998</v>
      </c>
      <c r="M4" s="4">
        <f>E4-C4</f>
        <v>41.400000000000091</v>
      </c>
      <c r="N4" s="4">
        <f>F4-C4</f>
        <v>44.349999999999909</v>
      </c>
      <c r="O4" s="4">
        <f>G4-C4</f>
        <v>49.449999999999818</v>
      </c>
      <c r="P4" s="4">
        <f>H4-F4</f>
        <v>102.47000000000025</v>
      </c>
    </row>
    <row r="5" spans="1:16" s="3" customFormat="1" ht="12" customHeight="1" x14ac:dyDescent="0.2">
      <c r="A5" s="3" t="s">
        <v>11</v>
      </c>
      <c r="B5" s="3">
        <v>2854.96</v>
      </c>
      <c r="C5" s="3">
        <v>2875.76</v>
      </c>
      <c r="D5" s="3">
        <v>2912.23</v>
      </c>
      <c r="E5" s="3">
        <v>2916.78</v>
      </c>
      <c r="F5" s="3">
        <v>2919.41</v>
      </c>
      <c r="G5" s="3">
        <v>2924.33</v>
      </c>
      <c r="H5" s="3">
        <v>3022.43</v>
      </c>
      <c r="K5" s="3">
        <f t="shared" si="0"/>
        <v>20.800000000000182</v>
      </c>
      <c r="L5" s="3">
        <f t="shared" si="0"/>
        <v>36.4699999999998</v>
      </c>
      <c r="M5" s="7">
        <f t="shared" ref="M5" si="1">E5-C5</f>
        <v>41.019999999999982</v>
      </c>
      <c r="N5" s="7">
        <f t="shared" ref="N5:N17" si="2">F5-C5</f>
        <v>43.649999999999636</v>
      </c>
      <c r="O5" s="7">
        <f t="shared" ref="O5:O17" si="3">G5-C5</f>
        <v>48.569999999999709</v>
      </c>
      <c r="P5" s="7">
        <f>H5-F5</f>
        <v>103.01999999999998</v>
      </c>
    </row>
    <row r="6" spans="1:16" s="4" customFormat="1" x14ac:dyDescent="0.2">
      <c r="A6" s="4" t="s">
        <v>12</v>
      </c>
      <c r="B6" s="4">
        <v>2854.81</v>
      </c>
      <c r="C6" s="4">
        <v>2874.86</v>
      </c>
      <c r="D6" s="4">
        <v>2912.48</v>
      </c>
      <c r="E6" s="4">
        <v>2916.18</v>
      </c>
      <c r="F6" s="4">
        <v>2919.26</v>
      </c>
      <c r="G6" s="4">
        <v>2923.56</v>
      </c>
      <c r="H6" s="4">
        <v>3021.91</v>
      </c>
      <c r="K6" s="4">
        <f>C6-B6</f>
        <v>20.050000000000182</v>
      </c>
      <c r="L6" s="4">
        <f>D6-C6</f>
        <v>37.619999999999891</v>
      </c>
      <c r="M6" s="4">
        <f>E6-C6</f>
        <v>41.319999999999709</v>
      </c>
      <c r="N6" s="4">
        <f>F6-C6</f>
        <v>44.400000000000091</v>
      </c>
      <c r="O6" s="4">
        <f>G6-C6</f>
        <v>48.699999999999818</v>
      </c>
      <c r="P6" s="4">
        <f>H6-F6</f>
        <v>102.64999999999964</v>
      </c>
    </row>
    <row r="7" spans="1:16" s="3" customFormat="1" x14ac:dyDescent="0.2">
      <c r="A7" s="3" t="s">
        <v>13</v>
      </c>
      <c r="B7" s="3">
        <v>2854.81</v>
      </c>
      <c r="C7" s="3">
        <v>2875.21</v>
      </c>
      <c r="D7" s="3">
        <v>2912.31</v>
      </c>
      <c r="E7" s="3">
        <v>2916.43</v>
      </c>
      <c r="F7" s="3">
        <v>2919.28</v>
      </c>
      <c r="G7" s="3">
        <v>2923.63</v>
      </c>
      <c r="H7" s="3">
        <v>3021.88</v>
      </c>
      <c r="K7" s="3">
        <f>C7-B7</f>
        <v>20.400000000000091</v>
      </c>
      <c r="L7" s="3">
        <f>D7-C7</f>
        <v>37.099999999999909</v>
      </c>
      <c r="M7" s="7">
        <f>E7-C7</f>
        <v>41.2199999999998</v>
      </c>
      <c r="N7" s="7">
        <f>F7-C7</f>
        <v>44.070000000000164</v>
      </c>
      <c r="O7" s="7">
        <f>G7-C7</f>
        <v>48.420000000000073</v>
      </c>
      <c r="P7" s="7">
        <f>H7-F7</f>
        <v>102.59999999999991</v>
      </c>
    </row>
    <row r="8" spans="1:16" s="5" customFormat="1" x14ac:dyDescent="0.2"/>
    <row r="9" spans="1:16" s="4" customFormat="1" x14ac:dyDescent="0.2">
      <c r="A9" s="4" t="s">
        <v>25</v>
      </c>
      <c r="B9" s="4">
        <v>2855.38</v>
      </c>
      <c r="C9" s="4">
        <v>2876.18</v>
      </c>
      <c r="D9" s="4">
        <v>2913.81</v>
      </c>
      <c r="E9" s="4">
        <v>2917.36</v>
      </c>
      <c r="F9" s="4">
        <v>2920.08</v>
      </c>
      <c r="G9" s="4">
        <v>2922.26</v>
      </c>
      <c r="H9" s="4">
        <v>3023.48</v>
      </c>
      <c r="K9" s="4">
        <f t="shared" ref="K9:K12" si="4">C9-B9</f>
        <v>20.799999999999727</v>
      </c>
      <c r="L9" s="4">
        <f t="shared" ref="L9:L10" si="5">D9-C9</f>
        <v>37.630000000000109</v>
      </c>
      <c r="M9" s="4">
        <f>E9-C9</f>
        <v>41.180000000000291</v>
      </c>
      <c r="N9" s="4">
        <f t="shared" si="2"/>
        <v>43.900000000000091</v>
      </c>
      <c r="O9" s="4">
        <f>G9-C9</f>
        <v>46.080000000000382</v>
      </c>
      <c r="P9" s="4">
        <f>H9-F9</f>
        <v>103.40000000000009</v>
      </c>
    </row>
    <row r="10" spans="1:16" s="3" customFormat="1" ht="12" customHeight="1" x14ac:dyDescent="0.2">
      <c r="A10" s="3" t="s">
        <v>28</v>
      </c>
      <c r="B10" s="3">
        <v>2855.38</v>
      </c>
      <c r="C10" s="3">
        <v>2875.56</v>
      </c>
      <c r="D10" s="3">
        <v>2913.26</v>
      </c>
      <c r="E10" s="3">
        <v>2917.06</v>
      </c>
      <c r="F10" s="3">
        <v>2919.76</v>
      </c>
      <c r="G10" s="3">
        <v>2922.28</v>
      </c>
      <c r="H10" s="3">
        <v>3022.68</v>
      </c>
      <c r="K10" s="3">
        <f t="shared" si="4"/>
        <v>20.179999999999836</v>
      </c>
      <c r="L10" s="3">
        <f t="shared" si="5"/>
        <v>37.700000000000273</v>
      </c>
      <c r="M10" s="7">
        <f t="shared" ref="M10" si="6">E10-C10</f>
        <v>41.5</v>
      </c>
      <c r="N10" s="7">
        <f t="shared" si="2"/>
        <v>44.200000000000273</v>
      </c>
      <c r="O10" s="7">
        <f t="shared" ref="O10" si="7">G10-C10</f>
        <v>46.720000000000255</v>
      </c>
      <c r="P10" s="7">
        <f>H10-F10</f>
        <v>102.91999999999962</v>
      </c>
    </row>
    <row r="11" spans="1:16" s="4" customFormat="1" x14ac:dyDescent="0.2">
      <c r="A11" s="4" t="s">
        <v>26</v>
      </c>
      <c r="B11" s="4">
        <v>2855.33</v>
      </c>
      <c r="C11" s="4">
        <v>2875.66</v>
      </c>
      <c r="D11" s="4">
        <v>2913.36</v>
      </c>
      <c r="E11" s="4">
        <v>2917.16</v>
      </c>
      <c r="F11" s="4">
        <v>2919.91</v>
      </c>
      <c r="G11" s="4">
        <v>2922.31</v>
      </c>
      <c r="H11" s="4">
        <v>3022.53</v>
      </c>
      <c r="K11" s="4">
        <f t="shared" si="4"/>
        <v>20.329999999999927</v>
      </c>
      <c r="L11" s="4">
        <f>D11-C11</f>
        <v>37.700000000000273</v>
      </c>
      <c r="M11" s="4">
        <f>E11-C11</f>
        <v>41.5</v>
      </c>
      <c r="N11" s="4">
        <f t="shared" si="2"/>
        <v>44.25</v>
      </c>
      <c r="O11" s="4">
        <f>G11-C11</f>
        <v>46.650000000000091</v>
      </c>
      <c r="P11" s="4">
        <f>H11-F11</f>
        <v>102.62000000000035</v>
      </c>
    </row>
    <row r="12" spans="1:16" s="3" customFormat="1" x14ac:dyDescent="0.2">
      <c r="A12" s="3" t="s">
        <v>27</v>
      </c>
      <c r="B12" s="3">
        <v>2855.51</v>
      </c>
      <c r="C12" s="3">
        <v>2875.73</v>
      </c>
      <c r="D12" s="3">
        <v>2914.11</v>
      </c>
      <c r="E12" s="3">
        <v>2917.13</v>
      </c>
      <c r="F12" s="3">
        <v>2920.11</v>
      </c>
      <c r="G12" s="3">
        <v>2923.16</v>
      </c>
      <c r="H12" s="3">
        <v>3023.03</v>
      </c>
      <c r="K12" s="3">
        <f t="shared" si="4"/>
        <v>20.2199999999998</v>
      </c>
      <c r="L12" s="3">
        <f>D12-C12</f>
        <v>38.380000000000109</v>
      </c>
      <c r="M12" s="7">
        <f>E12-C12</f>
        <v>41.400000000000091</v>
      </c>
      <c r="N12" s="7">
        <f t="shared" si="2"/>
        <v>44.380000000000109</v>
      </c>
      <c r="O12" s="7">
        <f>G12-C12</f>
        <v>47.429999999999836</v>
      </c>
      <c r="P12" s="7">
        <f>H12-F12</f>
        <v>102.92000000000007</v>
      </c>
    </row>
    <row r="13" spans="1:16" s="5" customFormat="1" x14ac:dyDescent="0.2"/>
    <row r="14" spans="1:16" s="4" customFormat="1" x14ac:dyDescent="0.2">
      <c r="A14" s="4" t="s">
        <v>54</v>
      </c>
      <c r="B14" s="4">
        <v>2855.15</v>
      </c>
      <c r="C14" s="4">
        <v>2875.65</v>
      </c>
      <c r="D14" s="4">
        <v>2912.63</v>
      </c>
      <c r="E14" s="4">
        <v>2916.8</v>
      </c>
      <c r="F14" s="4">
        <v>2919.55</v>
      </c>
      <c r="G14" s="4">
        <v>2923.7</v>
      </c>
      <c r="H14" s="4">
        <v>3022.33</v>
      </c>
      <c r="K14" s="4">
        <f t="shared" ref="K14:K17" si="8">C14-B14</f>
        <v>20.5</v>
      </c>
      <c r="L14" s="4">
        <f t="shared" ref="L14:L15" si="9">D14-C14</f>
        <v>36.980000000000018</v>
      </c>
      <c r="M14" s="4">
        <f>E14-C14</f>
        <v>41.150000000000091</v>
      </c>
      <c r="N14" s="4">
        <f t="shared" si="2"/>
        <v>43.900000000000091</v>
      </c>
      <c r="O14" s="4">
        <f t="shared" si="3"/>
        <v>48.049999999999727</v>
      </c>
      <c r="P14" s="4">
        <f>H14-F14</f>
        <v>102.77999999999975</v>
      </c>
    </row>
    <row r="15" spans="1:16" s="3" customFormat="1" ht="12" customHeight="1" x14ac:dyDescent="0.2">
      <c r="A15" s="3" t="s">
        <v>55</v>
      </c>
      <c r="B15" s="3">
        <v>2855.28</v>
      </c>
      <c r="C15" s="3">
        <v>2875.83</v>
      </c>
      <c r="D15" s="3">
        <v>2912.6</v>
      </c>
      <c r="E15" s="3">
        <v>2917.1</v>
      </c>
      <c r="F15" s="3">
        <v>2919.48</v>
      </c>
      <c r="G15" s="3">
        <v>2923.7</v>
      </c>
      <c r="H15" s="3">
        <v>3022.45</v>
      </c>
      <c r="K15" s="3">
        <f t="shared" si="8"/>
        <v>20.549999999999727</v>
      </c>
      <c r="L15" s="3">
        <f t="shared" si="9"/>
        <v>36.769999999999982</v>
      </c>
      <c r="M15" s="7">
        <f t="shared" ref="M15" si="10">E15-C15</f>
        <v>41.269999999999982</v>
      </c>
      <c r="N15" s="7">
        <f t="shared" si="2"/>
        <v>43.650000000000091</v>
      </c>
      <c r="O15" s="7">
        <f t="shared" si="3"/>
        <v>47.869999999999891</v>
      </c>
      <c r="P15" s="7">
        <f>H15-F15</f>
        <v>102.9699999999998</v>
      </c>
    </row>
    <row r="16" spans="1:16" s="4" customFormat="1" x14ac:dyDescent="0.2">
      <c r="A16" s="4" t="s">
        <v>56</v>
      </c>
      <c r="B16" s="4">
        <v>2855.2</v>
      </c>
      <c r="C16" s="4">
        <v>2875.38</v>
      </c>
      <c r="D16" s="4">
        <v>2913.3</v>
      </c>
      <c r="E16" s="4">
        <v>2916.75</v>
      </c>
      <c r="F16" s="4">
        <v>2919.55</v>
      </c>
      <c r="G16" s="4">
        <v>2923.88</v>
      </c>
      <c r="H16" s="4">
        <v>3022.55</v>
      </c>
      <c r="K16" s="4">
        <f t="shared" si="8"/>
        <v>20.180000000000291</v>
      </c>
      <c r="L16" s="4">
        <f>D16-C16</f>
        <v>37.920000000000073</v>
      </c>
      <c r="M16" s="4">
        <f>E16-C16</f>
        <v>41.369999999999891</v>
      </c>
      <c r="N16" s="4">
        <f t="shared" si="2"/>
        <v>44.170000000000073</v>
      </c>
      <c r="O16" s="4">
        <f t="shared" si="3"/>
        <v>48.5</v>
      </c>
      <c r="P16" s="4">
        <f>H16-F16</f>
        <v>103</v>
      </c>
    </row>
    <row r="17" spans="1:18" s="3" customFormat="1" x14ac:dyDescent="0.2">
      <c r="A17" s="3" t="s">
        <v>57</v>
      </c>
      <c r="B17" s="3">
        <v>2855.15</v>
      </c>
      <c r="C17" s="3">
        <v>2875.8</v>
      </c>
      <c r="D17" s="3">
        <v>2912.28</v>
      </c>
      <c r="E17" s="3">
        <v>2917.28</v>
      </c>
      <c r="F17" s="3">
        <v>2919.65</v>
      </c>
      <c r="G17" s="3">
        <v>2925.18</v>
      </c>
      <c r="H17" s="3">
        <v>3022.48</v>
      </c>
      <c r="K17" s="3">
        <f t="shared" si="8"/>
        <v>20.650000000000091</v>
      </c>
      <c r="L17" s="3">
        <f>D17-C17</f>
        <v>36.480000000000018</v>
      </c>
      <c r="M17" s="7">
        <f>E17-C17</f>
        <v>41.480000000000018</v>
      </c>
      <c r="N17" s="7">
        <f t="shared" si="2"/>
        <v>43.849999999999909</v>
      </c>
      <c r="O17" s="7">
        <f t="shared" si="3"/>
        <v>49.379999999999654</v>
      </c>
      <c r="P17" s="7">
        <f>H17-F17</f>
        <v>102.82999999999993</v>
      </c>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0.33625000000000005</v>
      </c>
      <c r="C20" s="6">
        <v>3.5355339059327408E-4</v>
      </c>
      <c r="E20" s="1">
        <v>14.6</v>
      </c>
      <c r="F20" s="1">
        <v>0.1</v>
      </c>
      <c r="K20" s="1" t="s">
        <v>36</v>
      </c>
      <c r="N20" s="1" t="s">
        <v>42</v>
      </c>
      <c r="Q20" s="1" t="s">
        <v>44</v>
      </c>
    </row>
    <row r="21" spans="1:18" x14ac:dyDescent="0.2">
      <c r="A21" s="1" t="s">
        <v>15</v>
      </c>
      <c r="B21" s="8">
        <v>0.80785000000000007</v>
      </c>
      <c r="C21" s="6">
        <v>2.4959967948697389E-3</v>
      </c>
      <c r="K21" s="1">
        <f>AVERAGE(K4:K17)</f>
        <v>20.399999999999977</v>
      </c>
      <c r="L21" s="1">
        <f>STDEV(K4:K17)</f>
        <v>0.25922962793628912</v>
      </c>
      <c r="N21" s="1">
        <f>AVERAGE(L4:L17)</f>
        <v>37.351666666666688</v>
      </c>
      <c r="O21" s="1">
        <f>STDEV(L4:L17)</f>
        <v>0.59264941857174369</v>
      </c>
      <c r="Q21" s="1">
        <f>AVERAGE(N4:N17)</f>
        <v>44.064166666666701</v>
      </c>
      <c r="R21" s="1">
        <f>STDEV(N4:N17)</f>
        <v>0.26989756755060068</v>
      </c>
    </row>
    <row r="22" spans="1:18" x14ac:dyDescent="0.2">
      <c r="A22" s="1" t="s">
        <v>53</v>
      </c>
      <c r="B22" s="6">
        <v>1.5252600000000001</v>
      </c>
      <c r="C22" s="6">
        <v>6.1073725938413882E-4</v>
      </c>
      <c r="K22" s="1" t="s">
        <v>37</v>
      </c>
      <c r="Q22" s="1" t="s">
        <v>47</v>
      </c>
    </row>
    <row r="23" spans="1:18" ht="15" x14ac:dyDescent="0.25">
      <c r="K23" s="1">
        <f>(B20/K21)*1000</f>
        <v>16.482843137254925</v>
      </c>
      <c r="L23">
        <f>(((1/K21)^2 * $C$20^2 + ($B$20/K21^2)^2 * L21^2)^(1/2))*1000</f>
        <v>0.21016880448663383</v>
      </c>
      <c r="Q23" s="1">
        <f>(B21/Q21)*1000</f>
        <v>18.333490931785075</v>
      </c>
      <c r="R23">
        <f>(((1/Q21)^2 * $C$21^2 + ($B$21/Q21^2)^2 * R21^2)^(1/2))*1000</f>
        <v>0.12577229418940308</v>
      </c>
    </row>
    <row r="25" spans="1:18" x14ac:dyDescent="0.2">
      <c r="K25" s="1" t="s">
        <v>38</v>
      </c>
      <c r="N25" s="1" t="s">
        <v>43</v>
      </c>
      <c r="Q25" s="1" t="s">
        <v>46</v>
      </c>
    </row>
    <row r="26" spans="1:18" x14ac:dyDescent="0.2">
      <c r="A26" s="1" t="s">
        <v>4</v>
      </c>
      <c r="B26" s="1" t="s">
        <v>19</v>
      </c>
      <c r="K26" s="1">
        <f>AVERAGE($P$4:$P$17)</f>
        <v>102.84833333333329</v>
      </c>
      <c r="L26" s="1">
        <f>STDEV($P$4:$P$17)</f>
        <v>0.24921087577802353</v>
      </c>
      <c r="N26" s="1">
        <f>AVERAGE(M4:M17)</f>
        <v>41.317499999999995</v>
      </c>
      <c r="O26" s="1">
        <f>STDEV(M4:M17)</f>
        <v>0.15274012391818395</v>
      </c>
      <c r="Q26" s="1">
        <f>AVERAGE(O4:O17)</f>
        <v>47.984999999999935</v>
      </c>
      <c r="R26" s="1">
        <f>STDEV(O4:O17)</f>
        <v>1.076066067589625</v>
      </c>
    </row>
    <row r="27" spans="1:18" x14ac:dyDescent="0.2">
      <c r="A27" s="1" t="s">
        <v>5</v>
      </c>
      <c r="B27" s="1" t="s">
        <v>20</v>
      </c>
      <c r="K27" s="1" t="s">
        <v>39</v>
      </c>
      <c r="Q27" s="1" t="s">
        <v>47</v>
      </c>
    </row>
    <row r="28" spans="1:18" ht="15" x14ac:dyDescent="0.25">
      <c r="A28" s="1" t="s">
        <v>6</v>
      </c>
      <c r="B28" s="1" t="s">
        <v>21</v>
      </c>
      <c r="K28" s="1">
        <f>($B$22/$K$26)*1000</f>
        <v>14.830186844706613</v>
      </c>
      <c r="L28">
        <f>(((1/K26)^2 * $C$22^2 + ($B$22/K26^2)^2 * L26^2)^(1/2))*1000</f>
        <v>3.642223403679893E-2</v>
      </c>
      <c r="Q28" s="1">
        <f>(B21/Q26)*1000</f>
        <v>16.835469417526337</v>
      </c>
      <c r="R28">
        <f>(((1/Q26)^2 * $C$21^2 + ($B$21/Q26^2)^2 * R26^2)^(1/2))*1000</f>
        <v>0.38110275576557673</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203B4-CD65-46C4-ADEF-A6D262EA400B}">
  <dimension ref="A1:R35"/>
  <sheetViews>
    <sheetView workbookViewId="0">
      <selection activeCell="F10" sqref="F10"/>
    </sheetView>
  </sheetViews>
  <sheetFormatPr defaultRowHeight="12.75" x14ac:dyDescent="0.2"/>
  <cols>
    <col min="1" max="1" width="9.42578125" style="1" customWidth="1"/>
    <col min="2" max="3" width="11.140625" style="1" customWidth="1"/>
    <col min="4" max="4" width="9.140625" style="1"/>
    <col min="5" max="5" width="10.140625" style="1" customWidth="1"/>
    <col min="6" max="16384" width="9.140625" style="1"/>
  </cols>
  <sheetData>
    <row r="1" spans="1:16" s="3" customFormat="1" x14ac:dyDescent="0.2">
      <c r="A1" s="2" t="s">
        <v>58</v>
      </c>
      <c r="B1" s="2" t="s">
        <v>60</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87</v>
      </c>
    </row>
    <row r="3" spans="1:16" s="5" customFormat="1" x14ac:dyDescent="0.2"/>
    <row r="4" spans="1:16" s="4" customFormat="1" x14ac:dyDescent="0.2">
      <c r="A4" s="4" t="s">
        <v>62</v>
      </c>
      <c r="B4" s="4">
        <v>2855.69</v>
      </c>
      <c r="C4" s="4">
        <v>2876.07</v>
      </c>
      <c r="D4" s="4">
        <v>2895.32</v>
      </c>
      <c r="E4" s="4">
        <v>2903.34</v>
      </c>
      <c r="F4" s="4">
        <v>2903.92</v>
      </c>
      <c r="G4" s="4">
        <v>2917.87</v>
      </c>
      <c r="H4" s="4">
        <v>3005.87</v>
      </c>
      <c r="K4" s="4">
        <f t="shared" ref="K4:L5" si="0">C4-B4</f>
        <v>20.380000000000109</v>
      </c>
      <c r="L4" s="4">
        <f t="shared" si="0"/>
        <v>19.25</v>
      </c>
      <c r="M4" s="4">
        <f>E4-C4</f>
        <v>27.269999999999982</v>
      </c>
      <c r="N4" s="4">
        <f>F4-C4</f>
        <v>27.849999999999909</v>
      </c>
      <c r="O4" s="4">
        <f>G4-C4</f>
        <v>41.799999999999727</v>
      </c>
      <c r="P4" s="4">
        <f>H4-F4</f>
        <v>101.94999999999982</v>
      </c>
    </row>
    <row r="5" spans="1:16" s="3" customFormat="1" ht="12" customHeight="1" x14ac:dyDescent="0.2">
      <c r="A5" s="3" t="s">
        <v>63</v>
      </c>
      <c r="B5" s="3">
        <v>2855.67</v>
      </c>
      <c r="C5" s="3">
        <v>2875.97</v>
      </c>
      <c r="D5" s="3">
        <v>2897.52</v>
      </c>
      <c r="E5" s="3">
        <v>2902.74</v>
      </c>
      <c r="F5" s="3">
        <v>2903.92</v>
      </c>
      <c r="G5" s="3">
        <v>2917.54</v>
      </c>
      <c r="H5" s="3">
        <v>3005.67</v>
      </c>
      <c r="K5" s="3">
        <f t="shared" si="0"/>
        <v>20.299999999999727</v>
      </c>
      <c r="L5" s="3">
        <f t="shared" si="0"/>
        <v>21.550000000000182</v>
      </c>
      <c r="M5" s="7">
        <f t="shared" ref="M5" si="1">E5-C5</f>
        <v>26.769999999999982</v>
      </c>
      <c r="N5" s="7">
        <f t="shared" ref="N5" si="2">F5-C5</f>
        <v>27.950000000000273</v>
      </c>
      <c r="O5" s="7">
        <f t="shared" ref="O5" si="3">G5-C5</f>
        <v>41.570000000000164</v>
      </c>
      <c r="P5" s="7">
        <f>H5-F5</f>
        <v>101.75</v>
      </c>
    </row>
    <row r="6" spans="1:16" s="4" customFormat="1" x14ac:dyDescent="0.2">
      <c r="A6" s="4" t="s">
        <v>64</v>
      </c>
      <c r="B6" s="4">
        <v>2855.29</v>
      </c>
      <c r="C6" s="4">
        <v>2876.07</v>
      </c>
      <c r="D6" s="4">
        <v>2896.52</v>
      </c>
      <c r="E6" s="4">
        <v>2901.79</v>
      </c>
      <c r="F6" s="4">
        <v>2903.79</v>
      </c>
      <c r="G6" s="4">
        <v>2918.2</v>
      </c>
      <c r="H6" s="4">
        <v>3005.82</v>
      </c>
      <c r="K6" s="4">
        <f>C6-B6</f>
        <v>20.7800000000002</v>
      </c>
      <c r="L6" s="4">
        <f>D6-C6</f>
        <v>20.449999999999818</v>
      </c>
      <c r="M6" s="4">
        <f>E6-C6</f>
        <v>25.7199999999998</v>
      </c>
      <c r="N6" s="4">
        <f>F6-C6</f>
        <v>27.7199999999998</v>
      </c>
      <c r="O6" s="4">
        <f>G6-C6</f>
        <v>42.129999999999654</v>
      </c>
      <c r="P6" s="4">
        <f>H6-F6</f>
        <v>102.0300000000002</v>
      </c>
    </row>
    <row r="7" spans="1:16" s="3" customFormat="1" x14ac:dyDescent="0.2">
      <c r="A7" s="3" t="s">
        <v>65</v>
      </c>
      <c r="B7" s="3">
        <v>2855.59</v>
      </c>
      <c r="C7" s="3">
        <v>2876.07</v>
      </c>
      <c r="D7" s="3">
        <v>2896.97</v>
      </c>
      <c r="E7" s="3">
        <v>2902.79</v>
      </c>
      <c r="F7" s="3">
        <v>2904.02</v>
      </c>
      <c r="G7" s="3">
        <v>2918.24</v>
      </c>
      <c r="H7" s="3">
        <v>3005.57</v>
      </c>
      <c r="K7" s="3">
        <f>C7-B7</f>
        <v>20.480000000000018</v>
      </c>
      <c r="L7" s="3">
        <f>D7-C7</f>
        <v>20.899999999999636</v>
      </c>
      <c r="M7" s="7">
        <f>E7-C7</f>
        <v>26.7199999999998</v>
      </c>
      <c r="N7" s="7">
        <f>F7-C7</f>
        <v>27.949999999999818</v>
      </c>
      <c r="O7" s="7">
        <f>G7-C7</f>
        <v>42.169999999999618</v>
      </c>
      <c r="P7" s="7">
        <f>H7-F7</f>
        <v>101.55000000000018</v>
      </c>
    </row>
    <row r="8" spans="1:16" s="5" customFormat="1" x14ac:dyDescent="0.2"/>
    <row r="9" spans="1:16" s="4" customFormat="1" x14ac:dyDescent="0.2">
      <c r="A9" s="4" t="s">
        <v>66</v>
      </c>
      <c r="B9" s="4">
        <v>2855.69</v>
      </c>
      <c r="C9" s="4">
        <v>2876.04</v>
      </c>
      <c r="D9" s="4">
        <v>2895.69</v>
      </c>
      <c r="E9" s="4">
        <v>2903.22</v>
      </c>
      <c r="F9" s="4">
        <v>2904.49</v>
      </c>
      <c r="G9" s="4">
        <v>2914.52</v>
      </c>
      <c r="H9" s="4">
        <v>3006.47</v>
      </c>
      <c r="K9" s="4">
        <f t="shared" ref="K9:L12" si="4">C9-B9</f>
        <v>20.349999999999909</v>
      </c>
      <c r="L9" s="4">
        <f t="shared" si="4"/>
        <v>19.650000000000091</v>
      </c>
      <c r="M9" s="4">
        <f t="shared" ref="M9:M12" si="5">E9-C9</f>
        <v>27.179999999999836</v>
      </c>
      <c r="N9" s="4">
        <f t="shared" ref="N9:N12" si="6">F9-C9</f>
        <v>28.449999999999818</v>
      </c>
      <c r="O9" s="4">
        <f t="shared" ref="O9:O12" si="7">G9-C9</f>
        <v>38.480000000000018</v>
      </c>
      <c r="P9" s="4">
        <f>H9-F9</f>
        <v>101.98000000000002</v>
      </c>
    </row>
    <row r="10" spans="1:16" s="3" customFormat="1" ht="12" customHeight="1" x14ac:dyDescent="0.2">
      <c r="A10" s="3" t="s">
        <v>67</v>
      </c>
      <c r="B10" s="3">
        <v>2855.97</v>
      </c>
      <c r="C10" s="3">
        <v>2876.49</v>
      </c>
      <c r="D10" s="3">
        <v>2895.22</v>
      </c>
      <c r="E10" s="3">
        <v>2903.49</v>
      </c>
      <c r="F10" s="3">
        <v>2904.89</v>
      </c>
      <c r="G10" s="3">
        <v>2915.12</v>
      </c>
      <c r="H10" s="3">
        <v>3006.87</v>
      </c>
      <c r="K10" s="3">
        <f t="shared" si="4"/>
        <v>20.519999999999982</v>
      </c>
      <c r="L10" s="3">
        <f t="shared" si="4"/>
        <v>18.730000000000018</v>
      </c>
      <c r="M10" s="7">
        <f t="shared" si="5"/>
        <v>27</v>
      </c>
      <c r="N10" s="7">
        <f t="shared" si="6"/>
        <v>28.400000000000091</v>
      </c>
      <c r="O10" s="7">
        <f t="shared" si="7"/>
        <v>38.630000000000109</v>
      </c>
      <c r="P10" s="7">
        <f>H10-F10</f>
        <v>101.98000000000002</v>
      </c>
    </row>
    <row r="11" spans="1:16" s="4" customFormat="1" x14ac:dyDescent="0.2">
      <c r="A11" s="4" t="s">
        <v>68</v>
      </c>
      <c r="B11" s="4">
        <v>2855.77</v>
      </c>
      <c r="C11" s="4">
        <v>2876.14</v>
      </c>
      <c r="D11" s="4">
        <v>2895.09</v>
      </c>
      <c r="E11" s="4">
        <v>2903.32</v>
      </c>
      <c r="F11" s="4">
        <v>2904.89</v>
      </c>
      <c r="G11" s="4">
        <v>2914.04</v>
      </c>
      <c r="H11" s="4">
        <v>3006.57</v>
      </c>
      <c r="K11" s="4">
        <f t="shared" si="4"/>
        <v>20.369999999999891</v>
      </c>
      <c r="L11" s="4">
        <f t="shared" si="4"/>
        <v>18.950000000000273</v>
      </c>
      <c r="M11" s="4">
        <f t="shared" si="5"/>
        <v>27.180000000000291</v>
      </c>
      <c r="N11" s="4">
        <f t="shared" si="6"/>
        <v>28.75</v>
      </c>
      <c r="O11" s="4">
        <f t="shared" si="7"/>
        <v>37.900000000000091</v>
      </c>
      <c r="P11" s="4">
        <f>H11-F11</f>
        <v>101.68000000000029</v>
      </c>
    </row>
    <row r="12" spans="1:16" s="3" customFormat="1" x14ac:dyDescent="0.2">
      <c r="A12" s="3" t="s">
        <v>69</v>
      </c>
      <c r="B12" s="3">
        <v>2856.07</v>
      </c>
      <c r="C12" s="3">
        <v>2876.27</v>
      </c>
      <c r="D12" s="3">
        <v>2895.44</v>
      </c>
      <c r="E12" s="3">
        <v>2903.47</v>
      </c>
      <c r="F12" s="3">
        <v>2904.77</v>
      </c>
      <c r="G12" s="3">
        <v>2915.24</v>
      </c>
      <c r="H12" s="3">
        <v>3006.64</v>
      </c>
      <c r="K12" s="3">
        <f t="shared" si="4"/>
        <v>20.199999999999818</v>
      </c>
      <c r="L12" s="3">
        <f t="shared" si="4"/>
        <v>19.170000000000073</v>
      </c>
      <c r="M12" s="7">
        <f t="shared" si="5"/>
        <v>27.199999999999818</v>
      </c>
      <c r="N12" s="7">
        <f t="shared" si="6"/>
        <v>28.5</v>
      </c>
      <c r="O12" s="7">
        <f t="shared" si="7"/>
        <v>38.9699999999998</v>
      </c>
      <c r="P12" s="7">
        <f>H12-F12</f>
        <v>101.86999999999989</v>
      </c>
    </row>
    <row r="13" spans="1:16" s="5" customFormat="1" x14ac:dyDescent="0.2"/>
    <row r="14" spans="1:16" s="4" customFormat="1" x14ac:dyDescent="0.2">
      <c r="A14" s="4" t="s">
        <v>70</v>
      </c>
    </row>
    <row r="15" spans="1:16" s="3" customFormat="1" ht="12" customHeight="1" x14ac:dyDescent="0.2">
      <c r="A15" s="3" t="s">
        <v>71</v>
      </c>
      <c r="M15" s="7"/>
      <c r="N15" s="7"/>
      <c r="O15" s="7"/>
      <c r="P15" s="7"/>
    </row>
    <row r="16" spans="1:16" s="4" customFormat="1" x14ac:dyDescent="0.2">
      <c r="A16" s="4" t="s">
        <v>72</v>
      </c>
    </row>
    <row r="17" spans="1:18" s="3" customFormat="1" x14ac:dyDescent="0.2">
      <c r="A17" s="3" t="s">
        <v>73</v>
      </c>
      <c r="M17" s="7"/>
      <c r="N17" s="7"/>
      <c r="O17" s="7"/>
      <c r="P17" s="7"/>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0.33500000000000002</v>
      </c>
      <c r="C20" s="6">
        <v>5.0000000000000001E-4</v>
      </c>
      <c r="E20" s="1">
        <v>14.95</v>
      </c>
      <c r="F20" s="1">
        <v>0.1</v>
      </c>
      <c r="K20" s="1" t="s">
        <v>36</v>
      </c>
      <c r="N20" s="1" t="s">
        <v>42</v>
      </c>
      <c r="Q20" s="1" t="s">
        <v>44</v>
      </c>
    </row>
    <row r="21" spans="1:18" x14ac:dyDescent="0.2">
      <c r="A21" s="1" t="s">
        <v>15</v>
      </c>
      <c r="B21" s="6">
        <v>0.50492500000000007</v>
      </c>
      <c r="C21" s="6">
        <v>2.1515498289992824E-3</v>
      </c>
      <c r="K21" s="1">
        <f>AVERAGE(K4:K17)</f>
        <v>20.422499999999957</v>
      </c>
      <c r="L21" s="1">
        <f>STDEV(K4:K17)</f>
        <v>0.17523453671347552</v>
      </c>
      <c r="N21" s="1">
        <f>AVERAGE(L4:L17)</f>
        <v>19.831250000000011</v>
      </c>
      <c r="O21" s="1">
        <f>STDEV(L4:L17)</f>
        <v>1.01955785234854</v>
      </c>
      <c r="Q21" s="1">
        <f>AVERAGE(N4:N17)</f>
        <v>28.196249999999964</v>
      </c>
      <c r="R21" s="1">
        <f>STDEV(N4:N17)</f>
        <v>0.3727863233236498</v>
      </c>
    </row>
    <row r="22" spans="1:18" x14ac:dyDescent="0.2">
      <c r="A22" s="1" t="s">
        <v>53</v>
      </c>
      <c r="B22" s="6">
        <v>1.52746</v>
      </c>
      <c r="C22" s="6">
        <v>6.5421708935185449E-4</v>
      </c>
      <c r="K22" s="1" t="s">
        <v>37</v>
      </c>
      <c r="Q22" s="1" t="s">
        <v>47</v>
      </c>
    </row>
    <row r="23" spans="1:18" ht="15" x14ac:dyDescent="0.25">
      <c r="K23" s="1">
        <f>(B20/K21)*1000</f>
        <v>16.403476557718239</v>
      </c>
      <c r="L23">
        <f>(((1/K21)^2 * $C$20^2 + ($B$20/K21^2)^2 * L21^2)^(1/2))*1000</f>
        <v>0.14286292322452898</v>
      </c>
      <c r="Q23" s="1">
        <f>(B21/Q21)*1000</f>
        <v>17.907523163541274</v>
      </c>
      <c r="R23">
        <f>(((1/Q21)^2 * $C$21^2 + ($B$21/Q21^2)^2 * R21^2)^(1/2))*1000</f>
        <v>0.24875059376608138</v>
      </c>
    </row>
    <row r="25" spans="1:18" x14ac:dyDescent="0.2">
      <c r="K25" s="1" t="s">
        <v>38</v>
      </c>
      <c r="N25" s="1" t="s">
        <v>43</v>
      </c>
      <c r="Q25" s="1" t="s">
        <v>46</v>
      </c>
    </row>
    <row r="26" spans="1:18" x14ac:dyDescent="0.2">
      <c r="A26" s="1" t="s">
        <v>4</v>
      </c>
      <c r="B26" s="1" t="s">
        <v>19</v>
      </c>
      <c r="K26" s="1">
        <f>AVERAGE($P$4:$P$17)</f>
        <v>101.84875000000005</v>
      </c>
      <c r="L26" s="1">
        <f>STDEV($P$4:$P$17)</f>
        <v>0.17133405132323634</v>
      </c>
      <c r="N26" s="1">
        <f>AVERAGE(M4:M17)</f>
        <v>26.879999999999939</v>
      </c>
      <c r="O26" s="1">
        <f>STDEV(M4:M17)</f>
        <v>0.51160810894954101</v>
      </c>
      <c r="Q26" s="1">
        <f>AVERAGE(O4:O17)</f>
        <v>40.206249999999898</v>
      </c>
      <c r="R26" s="1">
        <f>STDEV(O4:O17)</f>
        <v>1.8619723605435337</v>
      </c>
    </row>
    <row r="27" spans="1:18" x14ac:dyDescent="0.2">
      <c r="A27" s="1" t="s">
        <v>5</v>
      </c>
      <c r="B27" s="1" t="s">
        <v>20</v>
      </c>
      <c r="K27" s="1" t="s">
        <v>39</v>
      </c>
      <c r="Q27" s="1" t="s">
        <v>47</v>
      </c>
    </row>
    <row r="28" spans="1:18" ht="15" x14ac:dyDescent="0.25">
      <c r="A28" s="1" t="s">
        <v>6</v>
      </c>
      <c r="B28" s="1" t="s">
        <v>21</v>
      </c>
      <c r="K28" s="1">
        <f>($B$22/$K$26)*1000</f>
        <v>14.997336737073349</v>
      </c>
      <c r="L28">
        <f>(((1/K26)^2 * $C$22^2 + ($B$22/K26^2)^2 * L26^2)^(1/2))*1000</f>
        <v>2.6033994255946082E-2</v>
      </c>
      <c r="Q28" s="1">
        <f>(B21/Q26)*1000</f>
        <v>12.558370900046668</v>
      </c>
      <c r="R28">
        <f>(((1/Q26)^2 * $C$21^2 + ($B$21/Q26^2)^2 * R26^2)^(1/2))*1000</f>
        <v>0.58404141592200198</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AF82-657F-4583-85D6-A6EB78CEEF90}">
  <dimension ref="A1:R35"/>
  <sheetViews>
    <sheetView tabSelected="1" workbookViewId="0">
      <selection activeCell="E21" sqref="E21"/>
    </sheetView>
  </sheetViews>
  <sheetFormatPr defaultRowHeight="12.75" x14ac:dyDescent="0.2"/>
  <cols>
    <col min="1" max="1" width="9.42578125" style="1" customWidth="1"/>
    <col min="2" max="3" width="11.140625" style="1" customWidth="1"/>
    <col min="4" max="4" width="9.140625" style="1"/>
    <col min="5" max="5" width="9.85546875" style="1" customWidth="1"/>
    <col min="6" max="11" width="9.140625" style="1"/>
    <col min="12" max="12" width="12" style="1" bestFit="1" customWidth="1"/>
    <col min="13" max="16384" width="9.140625" style="1"/>
  </cols>
  <sheetData>
    <row r="1" spans="1:16" s="3" customFormat="1" x14ac:dyDescent="0.2">
      <c r="A1" s="2" t="s">
        <v>58</v>
      </c>
      <c r="B1" s="2" t="s">
        <v>59</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87</v>
      </c>
    </row>
    <row r="3" spans="1:16" s="5" customFormat="1" x14ac:dyDescent="0.2"/>
    <row r="4" spans="1:16" s="4" customFormat="1" x14ac:dyDescent="0.2">
      <c r="A4" s="4" t="s">
        <v>74</v>
      </c>
      <c r="B4" s="4">
        <v>2855.91</v>
      </c>
      <c r="C4" s="4">
        <v>2875.96</v>
      </c>
      <c r="F4" s="4">
        <v>2892.96</v>
      </c>
      <c r="G4" s="4">
        <v>2895.21</v>
      </c>
      <c r="H4" s="4">
        <v>2992.74</v>
      </c>
      <c r="K4" s="4">
        <f t="shared" ref="K4:K5" si="0">C4-B4</f>
        <v>20.050000000000182</v>
      </c>
      <c r="N4" s="4">
        <f>F4-C4</f>
        <v>17</v>
      </c>
      <c r="O4" s="4">
        <f>G4-C4</f>
        <v>19.25</v>
      </c>
      <c r="P4" s="4">
        <f>H4-F4</f>
        <v>99.779999999999745</v>
      </c>
    </row>
    <row r="5" spans="1:16" s="3" customFormat="1" ht="12" customHeight="1" x14ac:dyDescent="0.2">
      <c r="A5" s="3" t="s">
        <v>75</v>
      </c>
      <c r="B5" s="3">
        <v>2855.84</v>
      </c>
      <c r="C5" s="3">
        <v>2875.86</v>
      </c>
      <c r="F5" s="3">
        <v>2892.91</v>
      </c>
      <c r="G5" s="3">
        <v>2894.91</v>
      </c>
      <c r="H5" s="3">
        <v>2992.99</v>
      </c>
      <c r="K5" s="3">
        <f t="shared" si="0"/>
        <v>20.019999999999982</v>
      </c>
      <c r="M5" s="7"/>
      <c r="N5" s="7">
        <f t="shared" ref="N5" si="1">F5-C5</f>
        <v>17.049999999999727</v>
      </c>
      <c r="O5" s="7">
        <f t="shared" ref="O5" si="2">G5-C5</f>
        <v>19.049999999999727</v>
      </c>
      <c r="P5" s="7">
        <f>H5-F5</f>
        <v>100.07999999999993</v>
      </c>
    </row>
    <row r="6" spans="1:16" s="4" customFormat="1" x14ac:dyDescent="0.2">
      <c r="A6" s="4" t="s">
        <v>76</v>
      </c>
      <c r="B6" s="4">
        <v>2855.99</v>
      </c>
      <c r="C6" s="4">
        <v>2875.89</v>
      </c>
      <c r="F6" s="4">
        <v>2892.81</v>
      </c>
      <c r="G6" s="4">
        <v>2895.29</v>
      </c>
      <c r="H6" s="4">
        <v>2993.09</v>
      </c>
      <c r="K6" s="4">
        <f>C6-B6</f>
        <v>19.900000000000091</v>
      </c>
      <c r="N6" s="4">
        <f>F6-C6</f>
        <v>16.920000000000073</v>
      </c>
      <c r="O6" s="4">
        <f>G6-C6</f>
        <v>19.400000000000091</v>
      </c>
      <c r="P6" s="4">
        <f>H6-F6</f>
        <v>100.2800000000002</v>
      </c>
    </row>
    <row r="7" spans="1:16" s="3" customFormat="1" x14ac:dyDescent="0.2">
      <c r="A7" s="3" t="s">
        <v>77</v>
      </c>
      <c r="B7" s="3">
        <v>2855.91</v>
      </c>
      <c r="C7" s="3">
        <v>2876.26</v>
      </c>
      <c r="F7" s="3">
        <v>2892.89</v>
      </c>
      <c r="G7" s="3">
        <v>2894.99</v>
      </c>
      <c r="H7" s="3">
        <v>2992.96</v>
      </c>
      <c r="K7" s="3">
        <f>C7-B7</f>
        <v>20.350000000000364</v>
      </c>
      <c r="M7" s="7"/>
      <c r="N7" s="7">
        <f>F7-C7</f>
        <v>16.629999999999654</v>
      </c>
      <c r="O7" s="7">
        <f>G7-C7</f>
        <v>18.729999999999563</v>
      </c>
      <c r="P7" s="7">
        <f>H7-F7</f>
        <v>100.07000000000016</v>
      </c>
    </row>
    <row r="8" spans="1:16" s="5" customFormat="1" x14ac:dyDescent="0.2"/>
    <row r="9" spans="1:16" s="4" customFormat="1" x14ac:dyDescent="0.2">
      <c r="A9" s="4" t="s">
        <v>82</v>
      </c>
      <c r="B9" s="4">
        <v>2855.94</v>
      </c>
      <c r="C9" s="4">
        <v>2875.86</v>
      </c>
      <c r="F9" s="4">
        <v>2893.4</v>
      </c>
      <c r="G9" s="4">
        <v>2894.46</v>
      </c>
      <c r="H9" s="4">
        <v>2993.26</v>
      </c>
      <c r="K9" s="4">
        <f t="shared" ref="K9:K12" si="3">C9-B9</f>
        <v>19.920000000000073</v>
      </c>
      <c r="N9" s="4">
        <f t="shared" ref="N9:N12" si="4">F9-C9</f>
        <v>17.539999999999964</v>
      </c>
      <c r="O9" s="4">
        <f t="shared" ref="O9:O12" si="5">G9-C9</f>
        <v>18.599999999999909</v>
      </c>
      <c r="P9" s="4">
        <f>H9-F9</f>
        <v>99.860000000000127</v>
      </c>
    </row>
    <row r="10" spans="1:16" s="3" customFormat="1" ht="12" customHeight="1" x14ac:dyDescent="0.2">
      <c r="A10" s="3" t="s">
        <v>83</v>
      </c>
      <c r="B10" s="3">
        <v>2855.91</v>
      </c>
      <c r="C10" s="3">
        <v>2876.04</v>
      </c>
      <c r="F10" s="7">
        <v>2893.04</v>
      </c>
      <c r="G10" s="3">
        <v>2894.11</v>
      </c>
      <c r="H10" s="3">
        <v>2992.91</v>
      </c>
      <c r="K10" s="3">
        <f t="shared" si="3"/>
        <v>20.130000000000109</v>
      </c>
      <c r="M10" s="7"/>
      <c r="N10" s="7">
        <f t="shared" si="4"/>
        <v>17</v>
      </c>
      <c r="O10" s="7">
        <f t="shared" si="5"/>
        <v>18.070000000000164</v>
      </c>
      <c r="P10" s="7">
        <f>H10-F10</f>
        <v>99.869999999999891</v>
      </c>
    </row>
    <row r="11" spans="1:16" s="4" customFormat="1" x14ac:dyDescent="0.2">
      <c r="A11" s="4" t="s">
        <v>84</v>
      </c>
      <c r="B11" s="4">
        <v>2855.76</v>
      </c>
      <c r="C11" s="4">
        <v>2875.96</v>
      </c>
      <c r="F11" s="4">
        <v>2893.09</v>
      </c>
      <c r="G11" s="4">
        <v>2894.21</v>
      </c>
      <c r="H11" s="4">
        <v>2993.04</v>
      </c>
      <c r="K11" s="4">
        <f t="shared" si="3"/>
        <v>20.199999999999818</v>
      </c>
      <c r="N11" s="4">
        <f t="shared" si="4"/>
        <v>17.130000000000109</v>
      </c>
      <c r="O11" s="4">
        <f t="shared" si="5"/>
        <v>18.25</v>
      </c>
      <c r="P11" s="4">
        <f>H11-F11</f>
        <v>99.949999999999818</v>
      </c>
    </row>
    <row r="12" spans="1:16" s="3" customFormat="1" x14ac:dyDescent="0.2">
      <c r="A12" s="3" t="s">
        <v>85</v>
      </c>
      <c r="B12" s="3">
        <v>2855.84</v>
      </c>
      <c r="C12" s="3">
        <v>2876.04</v>
      </c>
      <c r="F12" s="3">
        <v>2892.84</v>
      </c>
      <c r="G12" s="3">
        <v>2894.24</v>
      </c>
      <c r="H12" s="3">
        <v>2992.86</v>
      </c>
      <c r="K12" s="3">
        <f t="shared" si="3"/>
        <v>20.199999999999818</v>
      </c>
      <c r="M12" s="7"/>
      <c r="N12" s="7">
        <f t="shared" si="4"/>
        <v>16.800000000000182</v>
      </c>
      <c r="O12" s="7">
        <f t="shared" si="5"/>
        <v>18.199999999999818</v>
      </c>
      <c r="P12" s="7">
        <f>H12-F12</f>
        <v>100.01999999999998</v>
      </c>
    </row>
    <row r="13" spans="1:16" s="5" customFormat="1" x14ac:dyDescent="0.2"/>
    <row r="14" spans="1:16" s="4" customFormat="1" x14ac:dyDescent="0.2">
      <c r="A14" s="4" t="s">
        <v>78</v>
      </c>
      <c r="B14" s="4">
        <v>2855.94</v>
      </c>
      <c r="C14" s="4">
        <v>2875.94</v>
      </c>
      <c r="F14" s="4">
        <v>2892.69</v>
      </c>
      <c r="G14" s="4">
        <v>2894.44</v>
      </c>
      <c r="H14" s="4">
        <v>2993.04</v>
      </c>
      <c r="K14" s="4">
        <f t="shared" ref="K14:K15" si="6">C14-B14</f>
        <v>20</v>
      </c>
      <c r="N14" s="4">
        <f>F14-C14</f>
        <v>16.75</v>
      </c>
      <c r="O14" s="4">
        <f>G14-C14</f>
        <v>18.5</v>
      </c>
      <c r="P14" s="4">
        <f>H14-F14</f>
        <v>100.34999999999991</v>
      </c>
    </row>
    <row r="15" spans="1:16" s="3" customFormat="1" ht="12" customHeight="1" x14ac:dyDescent="0.2">
      <c r="A15" s="3" t="s">
        <v>79</v>
      </c>
      <c r="B15" s="3">
        <v>2855.76</v>
      </c>
      <c r="C15" s="3">
        <v>2875.94</v>
      </c>
      <c r="F15" s="3">
        <v>2893.19</v>
      </c>
      <c r="G15" s="3">
        <v>2895.09</v>
      </c>
      <c r="H15" s="3">
        <v>2992.66</v>
      </c>
      <c r="K15" s="3">
        <f t="shared" si="6"/>
        <v>20.179999999999836</v>
      </c>
      <c r="M15" s="7"/>
      <c r="N15" s="7">
        <f t="shared" ref="N15" si="7">F15-C15</f>
        <v>17.25</v>
      </c>
      <c r="O15" s="7">
        <f t="shared" ref="O15" si="8">G15-C15</f>
        <v>19.150000000000091</v>
      </c>
      <c r="P15" s="7">
        <f>H15-F15</f>
        <v>99.4699999999998</v>
      </c>
    </row>
    <row r="16" spans="1:16" s="4" customFormat="1" x14ac:dyDescent="0.2">
      <c r="A16" s="4" t="s">
        <v>80</v>
      </c>
      <c r="B16" s="4">
        <v>2855.36</v>
      </c>
      <c r="C16" s="4">
        <v>2875.39</v>
      </c>
      <c r="F16" s="4">
        <v>2892.29</v>
      </c>
      <c r="G16" s="4">
        <v>2894.16</v>
      </c>
      <c r="H16" s="4">
        <v>2992.34</v>
      </c>
      <c r="K16" s="4">
        <f>C16-B16</f>
        <v>20.029999999999745</v>
      </c>
      <c r="N16" s="4">
        <f>F16-C16</f>
        <v>16.900000000000091</v>
      </c>
      <c r="O16" s="4">
        <f>G16-C16</f>
        <v>18.769999999999982</v>
      </c>
      <c r="P16" s="4">
        <f>H16-F16</f>
        <v>100.05000000000018</v>
      </c>
    </row>
    <row r="17" spans="1:18" s="3" customFormat="1" x14ac:dyDescent="0.2">
      <c r="A17" s="3" t="s">
        <v>81</v>
      </c>
      <c r="B17" s="3">
        <v>2855.94</v>
      </c>
      <c r="C17" s="3">
        <v>2876.09</v>
      </c>
      <c r="F17" s="3">
        <v>2892.64</v>
      </c>
      <c r="G17" s="3">
        <v>2894.61</v>
      </c>
      <c r="H17" s="3">
        <v>2993.16</v>
      </c>
      <c r="K17" s="3">
        <f>C17-B17</f>
        <v>20.150000000000091</v>
      </c>
      <c r="M17" s="7"/>
      <c r="N17" s="7">
        <f>F17-C17</f>
        <v>16.549999999999727</v>
      </c>
      <c r="O17" s="7">
        <f>G17-C17</f>
        <v>18.519999999999982</v>
      </c>
      <c r="P17" s="7">
        <f>H17-F17</f>
        <v>100.51999999999998</v>
      </c>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0.33325000000000005</v>
      </c>
      <c r="C20" s="6">
        <v>1.0606601717798223E-3</v>
      </c>
      <c r="E20" s="1">
        <v>14.9</v>
      </c>
      <c r="F20" s="1">
        <v>0.05</v>
      </c>
      <c r="K20" s="1" t="s">
        <v>36</v>
      </c>
      <c r="N20" s="1" t="s">
        <v>42</v>
      </c>
      <c r="Q20" s="1" t="s">
        <v>44</v>
      </c>
    </row>
    <row r="21" spans="1:18" x14ac:dyDescent="0.2">
      <c r="A21" s="1" t="s">
        <v>15</v>
      </c>
      <c r="B21" s="6">
        <v>0.30982499999999996</v>
      </c>
      <c r="C21" s="6">
        <v>2.7932955446927049E-3</v>
      </c>
      <c r="K21" s="1">
        <f>AVERAGE(K4:K17)</f>
        <v>20.094166666666677</v>
      </c>
      <c r="L21" s="1">
        <f>STDEV(K4:K17)</f>
        <v>0.13076407161085063</v>
      </c>
      <c r="N21" s="1" t="e">
        <f>AVERAGE(L4:L17)</f>
        <v>#DIV/0!</v>
      </c>
      <c r="O21" s="1" t="e">
        <f>STDEV(L4:L17)</f>
        <v>#DIV/0!</v>
      </c>
      <c r="Q21" s="1">
        <f>AVERAGE(N4:N17)</f>
        <v>16.959999999999962</v>
      </c>
      <c r="R21" s="1">
        <f>STDEV(N4:N17)</f>
        <v>0.27179537757797978</v>
      </c>
    </row>
    <row r="22" spans="1:18" x14ac:dyDescent="0.2">
      <c r="A22" s="1" t="s">
        <v>53</v>
      </c>
      <c r="B22" s="6">
        <v>1.5293199999999998</v>
      </c>
      <c r="C22" s="6">
        <v>9.6540147089176857E-4</v>
      </c>
      <c r="K22" s="1" t="s">
        <v>37</v>
      </c>
      <c r="Q22" s="1" t="s">
        <v>47</v>
      </c>
    </row>
    <row r="23" spans="1:18" ht="15" x14ac:dyDescent="0.25">
      <c r="K23" s="1">
        <f>(B20/K21)*1000</f>
        <v>16.584415045825896</v>
      </c>
      <c r="L23">
        <f>(((1/$K$21)^2 * $C$20^2 + ($B$20/$K$21^2)^2 * $L$21^2)^(1/2))*1000</f>
        <v>0.1201408393726173</v>
      </c>
      <c r="Q23" s="1">
        <f>(B21/Q21)*1000</f>
        <v>18.267983490566074</v>
      </c>
      <c r="R23">
        <f>(((1/Q21)^2 * $C$21^2 + ($B$21/Q21^2)^2 * R21^2)^(1/2))*1000</f>
        <v>0.33590512085906427</v>
      </c>
    </row>
    <row r="25" spans="1:18" x14ac:dyDescent="0.2">
      <c r="K25" s="1" t="s">
        <v>38</v>
      </c>
      <c r="N25" s="1" t="s">
        <v>43</v>
      </c>
      <c r="Q25" s="1" t="s">
        <v>46</v>
      </c>
    </row>
    <row r="26" spans="1:18" x14ac:dyDescent="0.2">
      <c r="A26" s="1" t="s">
        <v>4</v>
      </c>
      <c r="B26" s="1" t="s">
        <v>19</v>
      </c>
      <c r="K26" s="1">
        <f>AVERAGE($P$4:$P$17)</f>
        <v>100.02499999999998</v>
      </c>
      <c r="L26" s="1">
        <f>STDEV($P$9:$P$17)</f>
        <v>0.31952811188647839</v>
      </c>
      <c r="N26" s="1" t="e">
        <f>AVERAGE(M4:M17)</f>
        <v>#DIV/0!</v>
      </c>
      <c r="O26" s="1" t="e">
        <f>STDEV(M4:M17)</f>
        <v>#DIV/0!</v>
      </c>
      <c r="Q26" s="1">
        <f>AVERAGE(O4:O17)</f>
        <v>18.707499999999943</v>
      </c>
      <c r="R26" s="1">
        <f>STDEV(O4:O17)</f>
        <v>0.43216421542153288</v>
      </c>
    </row>
    <row r="27" spans="1:18" x14ac:dyDescent="0.2">
      <c r="A27" s="1" t="s">
        <v>5</v>
      </c>
      <c r="B27" s="1" t="s">
        <v>20</v>
      </c>
      <c r="K27" s="1" t="s">
        <v>39</v>
      </c>
      <c r="Q27" s="1" t="s">
        <v>47</v>
      </c>
    </row>
    <row r="28" spans="1:18" ht="15" x14ac:dyDescent="0.25">
      <c r="A28" s="1" t="s">
        <v>6</v>
      </c>
      <c r="B28" s="1" t="s">
        <v>21</v>
      </c>
      <c r="K28" s="1">
        <f>($B$22/$K$26)*1000</f>
        <v>15.289377655586105</v>
      </c>
      <c r="L28">
        <f>(((1/K26)^2 * $C$22^2 + ($B$22/K26^2)^2 * L26^2)^(1/2))*1000</f>
        <v>4.9786143922982529E-2</v>
      </c>
      <c r="Q28" s="1">
        <f>(B21/Q26)*1000</f>
        <v>16.561539489509602</v>
      </c>
      <c r="R28">
        <f>(((1/Q26)^2 * $C$21^2 + ($B$21/Q26^2)^2 * R26^2)^(1/2))*1000</f>
        <v>0.41069445411890204</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7410-D986-4EE8-9016-589EB071E989}">
  <dimension ref="A1:R34"/>
  <sheetViews>
    <sheetView workbookViewId="0">
      <selection activeCell="O29" sqref="O29"/>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0</v>
      </c>
      <c r="B1" s="2" t="s">
        <v>1</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40</v>
      </c>
    </row>
    <row r="3" spans="1:16" s="5" customFormat="1" x14ac:dyDescent="0.2"/>
    <row r="4" spans="1:16" s="4" customFormat="1" x14ac:dyDescent="0.2">
      <c r="A4" s="4" t="s">
        <v>14</v>
      </c>
      <c r="B4" s="4">
        <v>1</v>
      </c>
      <c r="C4" s="4">
        <v>1</v>
      </c>
      <c r="D4" s="4">
        <v>1</v>
      </c>
      <c r="E4" s="4">
        <v>1</v>
      </c>
      <c r="F4" s="4">
        <v>1</v>
      </c>
      <c r="G4" s="4">
        <v>1</v>
      </c>
      <c r="H4" s="4">
        <v>1</v>
      </c>
      <c r="K4" s="4">
        <f t="shared" ref="K4:L7" si="0">C4-B4</f>
        <v>0</v>
      </c>
      <c r="L4" s="4">
        <f t="shared" si="0"/>
        <v>0</v>
      </c>
      <c r="M4" s="4">
        <f>E4-C4</f>
        <v>0</v>
      </c>
      <c r="N4" s="4">
        <f>F4-C4</f>
        <v>0</v>
      </c>
      <c r="O4" s="4">
        <f>G4-C4</f>
        <v>0</v>
      </c>
      <c r="P4" s="4">
        <f>H4-G4</f>
        <v>0</v>
      </c>
    </row>
    <row r="5" spans="1:16" s="3" customFormat="1" ht="12" customHeight="1" x14ac:dyDescent="0.2">
      <c r="A5" s="3" t="s">
        <v>11</v>
      </c>
      <c r="B5" s="3">
        <v>1</v>
      </c>
      <c r="C5" s="3">
        <v>1</v>
      </c>
      <c r="D5" s="3">
        <v>1</v>
      </c>
      <c r="E5" s="3">
        <v>1</v>
      </c>
      <c r="F5" s="3">
        <v>1</v>
      </c>
      <c r="G5" s="3">
        <v>1</v>
      </c>
      <c r="H5" s="3">
        <v>1</v>
      </c>
      <c r="K5" s="3">
        <f t="shared" si="0"/>
        <v>0</v>
      </c>
      <c r="L5" s="3">
        <f t="shared" si="0"/>
        <v>0</v>
      </c>
      <c r="M5" s="7">
        <f t="shared" ref="M5:M17" si="1">E5-C5</f>
        <v>0</v>
      </c>
      <c r="N5" s="7">
        <f t="shared" ref="N5:N17" si="2">F5-C5</f>
        <v>0</v>
      </c>
      <c r="O5" s="7">
        <f t="shared" ref="O5:O17" si="3">G5-C5</f>
        <v>0</v>
      </c>
      <c r="P5" s="7">
        <f t="shared" ref="P5:P17" si="4">H5-G5</f>
        <v>0</v>
      </c>
    </row>
    <row r="6" spans="1:16" s="4" customFormat="1" x14ac:dyDescent="0.2">
      <c r="A6" s="4" t="s">
        <v>12</v>
      </c>
      <c r="B6" s="4">
        <v>1</v>
      </c>
      <c r="C6" s="4">
        <v>1</v>
      </c>
      <c r="D6" s="4">
        <v>1</v>
      </c>
      <c r="E6" s="4">
        <v>1</v>
      </c>
      <c r="F6" s="4">
        <v>1</v>
      </c>
      <c r="G6" s="4">
        <v>1</v>
      </c>
      <c r="H6" s="4">
        <v>1</v>
      </c>
      <c r="K6" s="4">
        <f t="shared" si="0"/>
        <v>0</v>
      </c>
      <c r="L6" s="4">
        <f t="shared" si="0"/>
        <v>0</v>
      </c>
      <c r="M6" s="4">
        <f t="shared" si="1"/>
        <v>0</v>
      </c>
      <c r="N6" s="4">
        <f t="shared" si="2"/>
        <v>0</v>
      </c>
      <c r="O6" s="4">
        <f t="shared" si="3"/>
        <v>0</v>
      </c>
      <c r="P6" s="4">
        <f t="shared" si="4"/>
        <v>0</v>
      </c>
    </row>
    <row r="7" spans="1:16" s="3" customFormat="1" x14ac:dyDescent="0.2">
      <c r="A7" s="3" t="s">
        <v>13</v>
      </c>
      <c r="B7" s="3">
        <v>1</v>
      </c>
      <c r="C7" s="3">
        <v>1</v>
      </c>
      <c r="D7" s="3">
        <v>1</v>
      </c>
      <c r="E7" s="3">
        <v>1</v>
      </c>
      <c r="F7" s="3">
        <v>1</v>
      </c>
      <c r="G7" s="3">
        <v>1</v>
      </c>
      <c r="H7" s="3">
        <v>1</v>
      </c>
      <c r="K7" s="3">
        <f t="shared" si="0"/>
        <v>0</v>
      </c>
      <c r="L7" s="3">
        <f t="shared" si="0"/>
        <v>0</v>
      </c>
      <c r="M7" s="7">
        <f t="shared" si="1"/>
        <v>0</v>
      </c>
      <c r="N7" s="7">
        <f t="shared" si="2"/>
        <v>0</v>
      </c>
      <c r="O7" s="7">
        <f t="shared" si="3"/>
        <v>0</v>
      </c>
      <c r="P7" s="7">
        <f t="shared" si="4"/>
        <v>0</v>
      </c>
    </row>
    <row r="8" spans="1:16" s="5" customFormat="1" x14ac:dyDescent="0.2"/>
    <row r="9" spans="1:16" s="4" customFormat="1" x14ac:dyDescent="0.2">
      <c r="A9" s="4" t="s">
        <v>25</v>
      </c>
      <c r="B9" s="4">
        <v>1</v>
      </c>
      <c r="C9" s="4">
        <v>1</v>
      </c>
      <c r="D9" s="4">
        <v>1</v>
      </c>
      <c r="E9" s="4">
        <v>1</v>
      </c>
      <c r="F9" s="4">
        <v>1</v>
      </c>
      <c r="G9" s="4">
        <v>1</v>
      </c>
      <c r="H9" s="4">
        <v>1</v>
      </c>
      <c r="K9" s="4">
        <f t="shared" ref="K9:L12" si="5">C9-B9</f>
        <v>0</v>
      </c>
      <c r="L9" s="4">
        <f t="shared" si="5"/>
        <v>0</v>
      </c>
      <c r="M9" s="4">
        <f t="shared" si="1"/>
        <v>0</v>
      </c>
      <c r="N9" s="4">
        <f t="shared" si="2"/>
        <v>0</v>
      </c>
      <c r="O9" s="4">
        <f t="shared" si="3"/>
        <v>0</v>
      </c>
      <c r="P9" s="4">
        <f t="shared" si="4"/>
        <v>0</v>
      </c>
    </row>
    <row r="10" spans="1:16" s="3" customFormat="1" ht="12" customHeight="1" x14ac:dyDescent="0.2">
      <c r="A10" s="3" t="s">
        <v>28</v>
      </c>
      <c r="B10" s="3">
        <v>1</v>
      </c>
      <c r="C10" s="3">
        <v>1</v>
      </c>
      <c r="D10" s="3">
        <v>1</v>
      </c>
      <c r="E10" s="3">
        <v>1</v>
      </c>
      <c r="F10" s="3">
        <v>1</v>
      </c>
      <c r="G10" s="3">
        <v>1</v>
      </c>
      <c r="H10" s="3">
        <v>1</v>
      </c>
      <c r="K10" s="3">
        <f t="shared" si="5"/>
        <v>0</v>
      </c>
      <c r="L10" s="3">
        <f t="shared" si="5"/>
        <v>0</v>
      </c>
      <c r="M10" s="7">
        <f t="shared" si="1"/>
        <v>0</v>
      </c>
      <c r="N10" s="7">
        <f t="shared" si="2"/>
        <v>0</v>
      </c>
      <c r="O10" s="7">
        <f t="shared" si="3"/>
        <v>0</v>
      </c>
      <c r="P10" s="7">
        <f t="shared" si="4"/>
        <v>0</v>
      </c>
    </row>
    <row r="11" spans="1:16" s="4" customFormat="1" x14ac:dyDescent="0.2">
      <c r="A11" s="4" t="s">
        <v>26</v>
      </c>
      <c r="B11" s="4">
        <v>1</v>
      </c>
      <c r="C11" s="4">
        <v>1</v>
      </c>
      <c r="D11" s="4">
        <v>1</v>
      </c>
      <c r="E11" s="4">
        <v>1</v>
      </c>
      <c r="F11" s="4">
        <v>1</v>
      </c>
      <c r="G11" s="4">
        <v>1</v>
      </c>
      <c r="H11" s="4">
        <v>1</v>
      </c>
      <c r="K11" s="4">
        <f t="shared" si="5"/>
        <v>0</v>
      </c>
      <c r="L11" s="4">
        <f t="shared" si="5"/>
        <v>0</v>
      </c>
      <c r="M11" s="4">
        <f t="shared" si="1"/>
        <v>0</v>
      </c>
      <c r="N11" s="4">
        <f t="shared" si="2"/>
        <v>0</v>
      </c>
      <c r="O11" s="4">
        <f t="shared" si="3"/>
        <v>0</v>
      </c>
      <c r="P11" s="4">
        <f t="shared" si="4"/>
        <v>0</v>
      </c>
    </row>
    <row r="12" spans="1:16" s="3" customFormat="1" x14ac:dyDescent="0.2">
      <c r="A12" s="3" t="s">
        <v>27</v>
      </c>
      <c r="B12" s="3">
        <v>1</v>
      </c>
      <c r="C12" s="3">
        <v>1</v>
      </c>
      <c r="D12" s="3">
        <v>1</v>
      </c>
      <c r="E12" s="3">
        <v>1</v>
      </c>
      <c r="F12" s="3">
        <v>1</v>
      </c>
      <c r="G12" s="3">
        <v>1</v>
      </c>
      <c r="H12" s="3">
        <v>1</v>
      </c>
      <c r="K12" s="3">
        <f t="shared" si="5"/>
        <v>0</v>
      </c>
      <c r="L12" s="3">
        <f t="shared" si="5"/>
        <v>0</v>
      </c>
      <c r="M12" s="7">
        <f t="shared" si="1"/>
        <v>0</v>
      </c>
      <c r="N12" s="7">
        <f t="shared" si="2"/>
        <v>0</v>
      </c>
      <c r="O12" s="7">
        <f t="shared" si="3"/>
        <v>0</v>
      </c>
      <c r="P12" s="7">
        <f t="shared" si="4"/>
        <v>0</v>
      </c>
    </row>
    <row r="13" spans="1:16" s="5" customFormat="1" x14ac:dyDescent="0.2"/>
    <row r="14" spans="1:16" s="4" customFormat="1" x14ac:dyDescent="0.2">
      <c r="A14" s="4" t="s">
        <v>48</v>
      </c>
      <c r="B14" s="4">
        <v>1</v>
      </c>
      <c r="C14" s="4">
        <v>1</v>
      </c>
      <c r="D14" s="4">
        <v>1</v>
      </c>
      <c r="E14" s="4">
        <v>1</v>
      </c>
      <c r="F14" s="4">
        <v>1</v>
      </c>
      <c r="G14" s="4">
        <v>1</v>
      </c>
      <c r="H14" s="4">
        <v>1</v>
      </c>
      <c r="K14" s="4">
        <f t="shared" ref="K14:L17" si="6">C14-B14</f>
        <v>0</v>
      </c>
      <c r="L14" s="4">
        <f t="shared" si="6"/>
        <v>0</v>
      </c>
      <c r="M14" s="4">
        <f t="shared" si="1"/>
        <v>0</v>
      </c>
      <c r="N14" s="4">
        <f t="shared" si="2"/>
        <v>0</v>
      </c>
      <c r="O14" s="4">
        <f t="shared" si="3"/>
        <v>0</v>
      </c>
      <c r="P14" s="4">
        <f t="shared" si="4"/>
        <v>0</v>
      </c>
    </row>
    <row r="15" spans="1:16" s="3" customFormat="1" ht="12" customHeight="1" x14ac:dyDescent="0.2">
      <c r="A15" s="3" t="s">
        <v>49</v>
      </c>
      <c r="B15" s="3">
        <v>1</v>
      </c>
      <c r="C15" s="3">
        <v>1</v>
      </c>
      <c r="D15" s="3">
        <v>1</v>
      </c>
      <c r="E15" s="3">
        <v>1</v>
      </c>
      <c r="F15" s="3">
        <v>1</v>
      </c>
      <c r="G15" s="3">
        <v>1</v>
      </c>
      <c r="H15" s="3">
        <v>1</v>
      </c>
      <c r="K15" s="3">
        <f t="shared" si="6"/>
        <v>0</v>
      </c>
      <c r="L15" s="3">
        <f t="shared" si="6"/>
        <v>0</v>
      </c>
      <c r="M15" s="7">
        <f t="shared" si="1"/>
        <v>0</v>
      </c>
      <c r="N15" s="7">
        <f t="shared" si="2"/>
        <v>0</v>
      </c>
      <c r="O15" s="7">
        <f t="shared" si="3"/>
        <v>0</v>
      </c>
      <c r="P15" s="7">
        <f t="shared" si="4"/>
        <v>0</v>
      </c>
    </row>
    <row r="16" spans="1:16" s="4" customFormat="1" x14ac:dyDescent="0.2">
      <c r="A16" s="4" t="s">
        <v>50</v>
      </c>
      <c r="B16" s="4">
        <v>1</v>
      </c>
      <c r="C16" s="4">
        <v>1</v>
      </c>
      <c r="D16" s="4">
        <v>1</v>
      </c>
      <c r="E16" s="4">
        <v>1</v>
      </c>
      <c r="F16" s="4">
        <v>1</v>
      </c>
      <c r="G16" s="4">
        <v>1</v>
      </c>
      <c r="H16" s="4">
        <v>1</v>
      </c>
      <c r="K16" s="4">
        <f t="shared" si="6"/>
        <v>0</v>
      </c>
      <c r="L16" s="4">
        <f t="shared" si="6"/>
        <v>0</v>
      </c>
      <c r="M16" s="4">
        <f t="shared" si="1"/>
        <v>0</v>
      </c>
      <c r="N16" s="4">
        <f t="shared" si="2"/>
        <v>0</v>
      </c>
      <c r="O16" s="4">
        <f t="shared" si="3"/>
        <v>0</v>
      </c>
      <c r="P16" s="4">
        <f t="shared" si="4"/>
        <v>0</v>
      </c>
    </row>
    <row r="17" spans="1:18" s="3" customFormat="1" x14ac:dyDescent="0.2">
      <c r="A17" s="3" t="s">
        <v>51</v>
      </c>
      <c r="B17" s="3">
        <v>1</v>
      </c>
      <c r="C17" s="3">
        <v>1</v>
      </c>
      <c r="D17" s="3">
        <v>1</v>
      </c>
      <c r="E17" s="3">
        <v>1</v>
      </c>
      <c r="F17" s="3">
        <v>1</v>
      </c>
      <c r="G17" s="3">
        <v>1</v>
      </c>
      <c r="H17" s="3">
        <v>1</v>
      </c>
      <c r="K17" s="3">
        <f t="shared" si="6"/>
        <v>0</v>
      </c>
      <c r="L17" s="3">
        <f t="shared" si="6"/>
        <v>0</v>
      </c>
      <c r="M17" s="7">
        <f t="shared" si="1"/>
        <v>0</v>
      </c>
      <c r="N17" s="7">
        <f t="shared" si="2"/>
        <v>0</v>
      </c>
      <c r="O17" s="7">
        <f t="shared" si="3"/>
        <v>0</v>
      </c>
      <c r="P17" s="7">
        <f t="shared" si="4"/>
        <v>0</v>
      </c>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0.35039999999999999</v>
      </c>
      <c r="C20" s="6">
        <v>1.6828547174370112E-3</v>
      </c>
      <c r="E20" s="1" t="s">
        <v>52</v>
      </c>
      <c r="F20" s="1" t="s">
        <v>52</v>
      </c>
      <c r="K20" s="1" t="s">
        <v>36</v>
      </c>
      <c r="N20" s="1" t="s">
        <v>42</v>
      </c>
      <c r="Q20" s="1" t="s">
        <v>44</v>
      </c>
    </row>
    <row r="21" spans="1:18" x14ac:dyDescent="0.2">
      <c r="A21" s="1" t="s">
        <v>15</v>
      </c>
      <c r="B21" s="6">
        <v>0.50229999999999997</v>
      </c>
      <c r="C21" s="6">
        <v>9.9179971096318882E-3</v>
      </c>
      <c r="K21" s="1">
        <f>AVERAGE(K4:K17)</f>
        <v>0</v>
      </c>
      <c r="L21" s="1">
        <f>STDEV(K4:K17)</f>
        <v>0</v>
      </c>
      <c r="N21" s="1">
        <f>AVERAGE(L4:L17)</f>
        <v>0</v>
      </c>
      <c r="O21" s="1">
        <f>STDEV(L4:L17)</f>
        <v>0</v>
      </c>
      <c r="Q21" s="1">
        <f>AVERAGE(N4:N17)</f>
        <v>0</v>
      </c>
      <c r="R21" s="1">
        <f>STDEV(N4:N17)</f>
        <v>0</v>
      </c>
    </row>
    <row r="22" spans="1:18" x14ac:dyDescent="0.2">
      <c r="A22" s="1" t="s">
        <v>16</v>
      </c>
      <c r="B22" s="6">
        <v>1.0399</v>
      </c>
      <c r="C22" s="6">
        <v>3.8078865529315352E-4</v>
      </c>
      <c r="K22" s="1" t="s">
        <v>37</v>
      </c>
      <c r="Q22" s="1" t="s">
        <v>47</v>
      </c>
    </row>
    <row r="23" spans="1:18" ht="15" x14ac:dyDescent="0.25">
      <c r="K23" s="1" t="e">
        <f>(B20/K21)*1000</f>
        <v>#DIV/0!</v>
      </c>
      <c r="L23" t="e">
        <f>(((1/K21)^2 * $C$20^2 + ($B$20/K21^2)^2 * L21^2)^(1/2))*1000</f>
        <v>#DIV/0!</v>
      </c>
      <c r="Q23" s="1" t="e">
        <f>(B21/Q21)*1000</f>
        <v>#DIV/0!</v>
      </c>
      <c r="R23" t="e">
        <f>(((1/Q21)^2 * $C$21^2 + ($B$21/Q21^2)^2 * R21^2)^(1/2))*1000</f>
        <v>#DIV/0!</v>
      </c>
    </row>
    <row r="25" spans="1:18" x14ac:dyDescent="0.2">
      <c r="K25" s="1" t="s">
        <v>38</v>
      </c>
      <c r="N25" s="1" t="s">
        <v>43</v>
      </c>
      <c r="Q25" s="1" t="s">
        <v>46</v>
      </c>
    </row>
    <row r="26" spans="1:18" x14ac:dyDescent="0.2">
      <c r="A26" s="1" t="s">
        <v>4</v>
      </c>
      <c r="B26" s="1" t="s">
        <v>19</v>
      </c>
      <c r="K26" s="1">
        <f>AVERAGE($P$4:$P$17)</f>
        <v>0</v>
      </c>
      <c r="L26" s="1">
        <f>STDEV($P$4:$P$17)</f>
        <v>0</v>
      </c>
      <c r="N26" s="1">
        <f>AVERAGE(M4:M17)</f>
        <v>0</v>
      </c>
      <c r="O26" s="1">
        <f>STDEV(M4:M17)</f>
        <v>0</v>
      </c>
      <c r="Q26" s="1">
        <f>AVERAGE(O4:O17)</f>
        <v>0</v>
      </c>
      <c r="R26" s="1">
        <f>STDEV(O4:O17)</f>
        <v>0</v>
      </c>
    </row>
    <row r="27" spans="1:18" x14ac:dyDescent="0.2">
      <c r="A27" s="1" t="s">
        <v>5</v>
      </c>
      <c r="B27" s="1" t="s">
        <v>20</v>
      </c>
      <c r="K27" s="1" t="s">
        <v>39</v>
      </c>
      <c r="Q27" s="1" t="s">
        <v>47</v>
      </c>
    </row>
    <row r="28" spans="1:18" ht="15" x14ac:dyDescent="0.25">
      <c r="A28" s="1" t="s">
        <v>6</v>
      </c>
      <c r="B28" s="1" t="s">
        <v>21</v>
      </c>
      <c r="K28" s="1" t="e">
        <f>($B$22/$K$26)*1000</f>
        <v>#DIV/0!</v>
      </c>
      <c r="L28" t="e">
        <f>(((1/K26)^2 * $C$22^2 + ($B$22/K26^2)^2 * L26^2)^(1/2))*1000</f>
        <v>#DIV/0!</v>
      </c>
      <c r="Q28" s="1" t="e">
        <f>(B21/Q26)*1000</f>
        <v>#DIV/0!</v>
      </c>
      <c r="R28" t="e">
        <f>(((1/Q26)^2 * $C$21^2 + ($B$21/Q26^2)^2 * R26^2)^(1/2))*1000</f>
        <v>#DIV/0!</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North 1</vt:lpstr>
      <vt:lpstr>North 2</vt:lpstr>
      <vt:lpstr>North 3</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davies</dc:creator>
  <cp:lastModifiedBy>erik davies</cp:lastModifiedBy>
  <dcterms:created xsi:type="dcterms:W3CDTF">2020-04-16T19:57:16Z</dcterms:created>
  <dcterms:modified xsi:type="dcterms:W3CDTF">2020-05-13T19:10:25Z</dcterms:modified>
</cp:coreProperties>
</file>