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erikj\Box Sync\Davies_WorkSpace\MatlabZdata\Z3422-A0813B\"/>
    </mc:Choice>
  </mc:AlternateContent>
  <xr:revisionPtr revIDLastSave="0" documentId="13_ncr:1_{1E30D236-2B2B-4ABE-A4F4-B2748D34780D}" xr6:coauthVersionLast="45" xr6:coauthVersionMax="45" xr10:uidLastSave="{00000000-0000-0000-0000-000000000000}"/>
  <bookViews>
    <workbookView xWindow="15" yWindow="0" windowWidth="19020" windowHeight="15600" activeTab="1" xr2:uid="{B0D7B495-FF2E-429A-B0C3-F14E0E192E0F}"/>
  </bookViews>
  <sheets>
    <sheet name="South 2" sheetId="1" r:id="rId1"/>
    <sheet name="South 3" sheetId="3" r:id="rId2"/>
    <sheet name="South 5" sheetId="4" r:id="rId3"/>
    <sheet name="South 6" sheetId="5" r:id="rId4"/>
    <sheet name="Template"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7" i="1" l="1"/>
  <c r="P16" i="1"/>
  <c r="P15" i="1"/>
  <c r="P14" i="1"/>
  <c r="P7" i="1"/>
  <c r="P6" i="1"/>
  <c r="P5" i="1"/>
  <c r="P4" i="1"/>
  <c r="P17" i="5"/>
  <c r="P16" i="5"/>
  <c r="P15" i="5"/>
  <c r="P14" i="5"/>
  <c r="P7" i="5"/>
  <c r="P6" i="5"/>
  <c r="P5" i="5"/>
  <c r="P4" i="5"/>
  <c r="P17" i="4"/>
  <c r="P16" i="4"/>
  <c r="P15" i="4"/>
  <c r="P14" i="4"/>
  <c r="P12" i="4"/>
  <c r="P11" i="4"/>
  <c r="P10" i="4"/>
  <c r="P9" i="4"/>
  <c r="P7" i="4"/>
  <c r="P6" i="4"/>
  <c r="P5" i="4"/>
  <c r="P4" i="4"/>
  <c r="P12" i="3"/>
  <c r="P11" i="3"/>
  <c r="P10" i="3"/>
  <c r="P9" i="3"/>
  <c r="P7" i="3"/>
  <c r="P6" i="3"/>
  <c r="P5" i="3"/>
  <c r="P4" i="3"/>
  <c r="M17" i="3" l="1"/>
  <c r="L17" i="3"/>
  <c r="M16" i="3"/>
  <c r="L16" i="3"/>
  <c r="M15" i="3"/>
  <c r="L15" i="3"/>
  <c r="M14" i="3"/>
  <c r="L14" i="3"/>
  <c r="M12" i="3"/>
  <c r="L12" i="3"/>
  <c r="M11" i="3"/>
  <c r="L11" i="3"/>
  <c r="M10" i="3"/>
  <c r="L10" i="3"/>
  <c r="M9" i="3"/>
  <c r="L9" i="3"/>
  <c r="M7" i="3"/>
  <c r="L7" i="3"/>
  <c r="M6" i="3"/>
  <c r="L6" i="3"/>
  <c r="M5" i="3"/>
  <c r="L5" i="3"/>
  <c r="M4" i="3"/>
  <c r="L4" i="3"/>
  <c r="O16" i="5" l="1"/>
  <c r="O17" i="5"/>
  <c r="N17" i="5"/>
  <c r="K17" i="5"/>
  <c r="N16" i="5"/>
  <c r="K16" i="5"/>
  <c r="O15" i="5"/>
  <c r="N15" i="5"/>
  <c r="K15" i="5"/>
  <c r="O14" i="5"/>
  <c r="N14" i="5"/>
  <c r="K14" i="5"/>
  <c r="O7" i="5"/>
  <c r="N7" i="5"/>
  <c r="K7" i="5"/>
  <c r="O6" i="5"/>
  <c r="N6" i="5"/>
  <c r="K6" i="5"/>
  <c r="O5" i="5"/>
  <c r="N5" i="5"/>
  <c r="K5" i="5"/>
  <c r="O4" i="5"/>
  <c r="N4" i="5"/>
  <c r="K4" i="5"/>
  <c r="Q26" i="5" l="1"/>
  <c r="Q28" i="5" s="1"/>
  <c r="K26" i="5"/>
  <c r="R21" i="5"/>
  <c r="R26" i="5"/>
  <c r="Q21" i="5"/>
  <c r="O26" i="5"/>
  <c r="L26" i="5"/>
  <c r="K21" i="5"/>
  <c r="K23" i="5" s="1"/>
  <c r="O21" i="5"/>
  <c r="L21" i="5"/>
  <c r="N26" i="5"/>
  <c r="N21" i="5"/>
  <c r="R28" i="5" l="1"/>
  <c r="L28" i="5"/>
  <c r="K28" i="5"/>
  <c r="L23" i="5"/>
  <c r="Q23" i="5"/>
  <c r="R23" i="5"/>
  <c r="O17" i="4" l="1"/>
  <c r="N17" i="4"/>
  <c r="M17" i="4"/>
  <c r="L17" i="4"/>
  <c r="K17" i="4"/>
  <c r="O16" i="4"/>
  <c r="N16" i="4"/>
  <c r="M16" i="4"/>
  <c r="L16" i="4"/>
  <c r="K16" i="4"/>
  <c r="O15" i="4"/>
  <c r="N15" i="4"/>
  <c r="M15" i="4"/>
  <c r="L15" i="4"/>
  <c r="K15" i="4"/>
  <c r="O14" i="4"/>
  <c r="N14" i="4"/>
  <c r="M14" i="4"/>
  <c r="L14" i="4"/>
  <c r="K14" i="4"/>
  <c r="O12" i="4"/>
  <c r="N12" i="4"/>
  <c r="M12" i="4"/>
  <c r="L12" i="4"/>
  <c r="K12" i="4"/>
  <c r="O11" i="4"/>
  <c r="N11" i="4"/>
  <c r="M11" i="4"/>
  <c r="L11" i="4"/>
  <c r="K11" i="4"/>
  <c r="O10" i="4"/>
  <c r="N10" i="4"/>
  <c r="M10" i="4"/>
  <c r="L10" i="4"/>
  <c r="K10" i="4"/>
  <c r="O9" i="4"/>
  <c r="N9" i="4"/>
  <c r="M9" i="4"/>
  <c r="L9" i="4"/>
  <c r="K9" i="4"/>
  <c r="O7" i="4"/>
  <c r="N7" i="4"/>
  <c r="M7" i="4"/>
  <c r="L7" i="4"/>
  <c r="K7" i="4"/>
  <c r="O6" i="4"/>
  <c r="N6" i="4"/>
  <c r="M6" i="4"/>
  <c r="L6" i="4"/>
  <c r="K6" i="4"/>
  <c r="O5" i="4"/>
  <c r="N5" i="4"/>
  <c r="M5" i="4"/>
  <c r="L5" i="4"/>
  <c r="K5" i="4"/>
  <c r="O4" i="4"/>
  <c r="N4" i="4"/>
  <c r="M4" i="4"/>
  <c r="L4" i="4"/>
  <c r="K4" i="4"/>
  <c r="R28" i="2"/>
  <c r="R23" i="2"/>
  <c r="L28" i="2"/>
  <c r="L23" i="2"/>
  <c r="R26" i="2"/>
  <c r="Q26" i="2"/>
  <c r="R21" i="2"/>
  <c r="Q21" i="2"/>
  <c r="O21" i="2"/>
  <c r="N21" i="2"/>
  <c r="O26" i="2"/>
  <c r="N26" i="2"/>
  <c r="L26" i="2"/>
  <c r="K26" i="2"/>
  <c r="N17" i="3"/>
  <c r="O26" i="3"/>
  <c r="K17" i="3"/>
  <c r="N16" i="3"/>
  <c r="K16" i="3"/>
  <c r="N15" i="3"/>
  <c r="K15" i="3"/>
  <c r="N14" i="3"/>
  <c r="K14" i="3"/>
  <c r="K26" i="3"/>
  <c r="O12" i="3"/>
  <c r="N12" i="3"/>
  <c r="K12" i="3"/>
  <c r="O11" i="3"/>
  <c r="N11" i="3"/>
  <c r="K11" i="3"/>
  <c r="O10" i="3"/>
  <c r="N10" i="3"/>
  <c r="K10" i="3"/>
  <c r="O9" i="3"/>
  <c r="N9" i="3"/>
  <c r="K9" i="3"/>
  <c r="O7" i="3"/>
  <c r="N7" i="3"/>
  <c r="K7" i="3"/>
  <c r="O6" i="3"/>
  <c r="N6" i="3"/>
  <c r="N21" i="3"/>
  <c r="K6" i="3"/>
  <c r="O5" i="3"/>
  <c r="N5" i="3"/>
  <c r="K5" i="3"/>
  <c r="O4" i="3"/>
  <c r="N4" i="3"/>
  <c r="K4" i="3"/>
  <c r="O21" i="4" l="1"/>
  <c r="K21" i="4"/>
  <c r="K23" i="4" s="1"/>
  <c r="L26" i="4"/>
  <c r="Q21" i="4"/>
  <c r="Q23" i="4" s="1"/>
  <c r="Q26" i="4"/>
  <c r="Q28" i="4" s="1"/>
  <c r="R21" i="4"/>
  <c r="N26" i="4"/>
  <c r="L21" i="4"/>
  <c r="O26" i="4"/>
  <c r="R26" i="4"/>
  <c r="N21" i="4"/>
  <c r="K26" i="4"/>
  <c r="L26" i="3"/>
  <c r="R21" i="3"/>
  <c r="R26" i="3"/>
  <c r="O21" i="3"/>
  <c r="N26" i="3"/>
  <c r="Q21" i="3"/>
  <c r="Q26" i="3"/>
  <c r="L21" i="3"/>
  <c r="K21" i="3"/>
  <c r="K23" i="3" l="1"/>
  <c r="L23" i="3"/>
  <c r="R23" i="4"/>
  <c r="R28" i="4"/>
  <c r="L23" i="4"/>
  <c r="L28" i="4"/>
  <c r="K28" i="4"/>
  <c r="Q28" i="3"/>
  <c r="R28" i="3"/>
  <c r="K28" i="3"/>
  <c r="L28" i="3"/>
  <c r="Q23" i="3"/>
  <c r="R23" i="3"/>
  <c r="K4" i="2" l="1"/>
  <c r="P17" i="2"/>
  <c r="O17" i="2"/>
  <c r="N17" i="2"/>
  <c r="M17" i="2"/>
  <c r="L17" i="2"/>
  <c r="K17" i="2"/>
  <c r="P16" i="2"/>
  <c r="O16" i="2"/>
  <c r="N16" i="2"/>
  <c r="M16" i="2"/>
  <c r="L16" i="2"/>
  <c r="K16" i="2"/>
  <c r="P15" i="2"/>
  <c r="O15" i="2"/>
  <c r="N15" i="2"/>
  <c r="M15" i="2"/>
  <c r="L15" i="2"/>
  <c r="K15" i="2"/>
  <c r="P14" i="2"/>
  <c r="O14" i="2"/>
  <c r="N14" i="2"/>
  <c r="M14" i="2"/>
  <c r="L14" i="2"/>
  <c r="K14" i="2"/>
  <c r="P12" i="2"/>
  <c r="O12" i="2"/>
  <c r="N12" i="2"/>
  <c r="M12" i="2"/>
  <c r="L12" i="2"/>
  <c r="K12" i="2"/>
  <c r="P11" i="2"/>
  <c r="O11" i="2"/>
  <c r="N11" i="2"/>
  <c r="M11" i="2"/>
  <c r="L11" i="2"/>
  <c r="K11" i="2"/>
  <c r="P10" i="2"/>
  <c r="O10" i="2"/>
  <c r="N10" i="2"/>
  <c r="M10" i="2"/>
  <c r="L10" i="2"/>
  <c r="K10" i="2"/>
  <c r="P9" i="2"/>
  <c r="O9" i="2"/>
  <c r="N9" i="2"/>
  <c r="M9" i="2"/>
  <c r="L9" i="2"/>
  <c r="K9" i="2"/>
  <c r="P7" i="2"/>
  <c r="O7" i="2"/>
  <c r="N7" i="2"/>
  <c r="M7" i="2"/>
  <c r="L7" i="2"/>
  <c r="K7" i="2"/>
  <c r="P6" i="2"/>
  <c r="O6" i="2"/>
  <c r="N6" i="2"/>
  <c r="M6" i="2"/>
  <c r="L6" i="2"/>
  <c r="K6" i="2"/>
  <c r="P5" i="2"/>
  <c r="O5" i="2"/>
  <c r="N5" i="2"/>
  <c r="M5" i="2"/>
  <c r="L5" i="2"/>
  <c r="K5" i="2"/>
  <c r="P4" i="2"/>
  <c r="O4" i="2"/>
  <c r="N4" i="2"/>
  <c r="M4" i="2"/>
  <c r="L4" i="2"/>
  <c r="N5" i="1"/>
  <c r="O5" i="1"/>
  <c r="N6" i="1"/>
  <c r="O6" i="1"/>
  <c r="N7" i="1"/>
  <c r="O7" i="1"/>
  <c r="N14" i="1"/>
  <c r="O14" i="1"/>
  <c r="N15" i="1"/>
  <c r="O15" i="1"/>
  <c r="N16" i="1"/>
  <c r="O16" i="1"/>
  <c r="N17" i="1"/>
  <c r="O17" i="1"/>
  <c r="O4" i="1"/>
  <c r="N4" i="1"/>
  <c r="L16" i="1"/>
  <c r="L15" i="1"/>
  <c r="K16" i="1"/>
  <c r="K15" i="1"/>
  <c r="M5" i="1"/>
  <c r="M6" i="1"/>
  <c r="M7" i="1"/>
  <c r="M14" i="1"/>
  <c r="M15" i="1"/>
  <c r="M16" i="1"/>
  <c r="M17" i="1"/>
  <c r="M4" i="1"/>
  <c r="L4" i="1"/>
  <c r="L5" i="1"/>
  <c r="L6" i="1"/>
  <c r="L7" i="1"/>
  <c r="L14" i="1"/>
  <c r="L17" i="1"/>
  <c r="K17" i="1"/>
  <c r="K14" i="1"/>
  <c r="K7" i="1"/>
  <c r="K6" i="1"/>
  <c r="K5" i="1"/>
  <c r="K4" i="1"/>
  <c r="L26" i="1" l="1"/>
  <c r="K26" i="1"/>
  <c r="R21" i="1"/>
  <c r="Q21" i="1"/>
  <c r="R26" i="1"/>
  <c r="Q26" i="1"/>
  <c r="N21" i="1"/>
  <c r="O21" i="1"/>
  <c r="N26" i="1"/>
  <c r="O26" i="1"/>
  <c r="K28" i="2"/>
  <c r="L21" i="2"/>
  <c r="K21" i="2"/>
  <c r="K23" i="2" s="1"/>
  <c r="Q28" i="2"/>
  <c r="Q23" i="2"/>
  <c r="K21" i="1"/>
  <c r="L21" i="1"/>
  <c r="L28" i="1" l="1"/>
  <c r="K28" i="1"/>
  <c r="R23" i="1"/>
  <c r="Q23" i="1"/>
  <c r="K23" i="1"/>
  <c r="L23" i="1"/>
  <c r="R28" i="1"/>
  <c r="Q28" i="1"/>
</calcChain>
</file>

<file path=xl/sharedStrings.xml><?xml version="1.0" encoding="utf-8"?>
<sst xmlns="http://schemas.openxmlformats.org/spreadsheetml/2006/main" count="316" uniqueCount="116">
  <si>
    <t>SHOT 2792</t>
  </si>
  <si>
    <t>North 1</t>
  </si>
  <si>
    <t>Sample</t>
  </si>
  <si>
    <t>Channel</t>
  </si>
  <si>
    <t>T_i</t>
  </si>
  <si>
    <t>T_0</t>
  </si>
  <si>
    <t>T_1</t>
  </si>
  <si>
    <t>T_2</t>
  </si>
  <si>
    <t>T_3</t>
  </si>
  <si>
    <t>T_4</t>
  </si>
  <si>
    <t>Forsterite</t>
  </si>
  <si>
    <t>1B1</t>
  </si>
  <si>
    <t>2A1</t>
  </si>
  <si>
    <t>2B1</t>
  </si>
  <si>
    <t>1A1</t>
  </si>
  <si>
    <t>Gap</t>
  </si>
  <si>
    <t>TPX</t>
  </si>
  <si>
    <t>Avg Thk (mm)</t>
  </si>
  <si>
    <t>±</t>
  </si>
  <si>
    <t>The time at which the initial impact occurs on the sample</t>
  </si>
  <si>
    <t>Break out of the shock front into the gap</t>
  </si>
  <si>
    <t>Measurable change in light, indicating vapor beginning to stagnate against the window. Light is increasing</t>
  </si>
  <si>
    <t xml:space="preserve">Decrease in the light, indicating the window becoming opaque. </t>
  </si>
  <si>
    <t>Light Increases again due to thermal emission from the shock, indicates a strong shock in the window</t>
  </si>
  <si>
    <t>Measureable constrast in the VISAR. The shock is becoming reflective. This is where the reflecting shock overtakes any other shock in the experiment, and where the shock velocity should be taken from. There should be a small timing correction to account for time the reflecting shock is catching up to the weaker opaque shock.</t>
  </si>
  <si>
    <t>1A27</t>
  </si>
  <si>
    <t>2A27</t>
  </si>
  <si>
    <t>2B27</t>
  </si>
  <si>
    <t>1B27</t>
  </si>
  <si>
    <t>Additional Notes:</t>
  </si>
  <si>
    <t>T_end</t>
  </si>
  <si>
    <t>Transit times</t>
  </si>
  <si>
    <t>T_i -&gt; T-0</t>
  </si>
  <si>
    <t>T_0 -&gt; T_1</t>
  </si>
  <si>
    <t>T_0 -&gt; T_2</t>
  </si>
  <si>
    <t>T_0 -&gt; T_3</t>
  </si>
  <si>
    <t>Ave Sam Trans</t>
  </si>
  <si>
    <t>ave Sam us</t>
  </si>
  <si>
    <t>Ave Win Trans</t>
  </si>
  <si>
    <t>ave Win us</t>
  </si>
  <si>
    <t>T_4 -&gt; T_End</t>
  </si>
  <si>
    <t>VISAR Win Us</t>
  </si>
  <si>
    <t>Ave Gap transit T1 (gas)</t>
  </si>
  <si>
    <t>Ave Gap transit T2 (opaque)</t>
  </si>
  <si>
    <t>Ave Gap transit T3 (strong )</t>
  </si>
  <si>
    <t>T_0 -&gt; T_4</t>
  </si>
  <si>
    <t>Ave Gap transit T4 (Reflect )</t>
  </si>
  <si>
    <t>Flyer V</t>
  </si>
  <si>
    <t>1A21</t>
  </si>
  <si>
    <t>1B21</t>
  </si>
  <si>
    <t>2A21</t>
  </si>
  <si>
    <t>2B21</t>
  </si>
  <si>
    <t>##</t>
  </si>
  <si>
    <t>South 3</t>
  </si>
  <si>
    <t>1A33</t>
  </si>
  <si>
    <t>1B33</t>
  </si>
  <si>
    <t>2A33</t>
  </si>
  <si>
    <t>2B33</t>
  </si>
  <si>
    <t>1A19</t>
  </si>
  <si>
    <t>1B19</t>
  </si>
  <si>
    <t>2A19</t>
  </si>
  <si>
    <t>2B19</t>
  </si>
  <si>
    <t>1A17</t>
  </si>
  <si>
    <t>1B17</t>
  </si>
  <si>
    <t>2A17</t>
  </si>
  <si>
    <t>2B17</t>
  </si>
  <si>
    <t>Quartz</t>
  </si>
  <si>
    <t>1A7</t>
  </si>
  <si>
    <t>1B7</t>
  </si>
  <si>
    <t>2A7</t>
  </si>
  <si>
    <t>2B7</t>
  </si>
  <si>
    <t>1A31</t>
  </si>
  <si>
    <t>1B31</t>
  </si>
  <si>
    <t>2A31</t>
  </si>
  <si>
    <t>2B31</t>
  </si>
  <si>
    <t>1A23</t>
  </si>
  <si>
    <t>1B23</t>
  </si>
  <si>
    <t>2A23</t>
  </si>
  <si>
    <t>2B23</t>
  </si>
  <si>
    <t>Channel 31 dead</t>
  </si>
  <si>
    <t>SHOT 3422</t>
  </si>
  <si>
    <t>South 2</t>
  </si>
  <si>
    <t>1A16</t>
  </si>
  <si>
    <t>1B16</t>
  </si>
  <si>
    <t>2A16</t>
  </si>
  <si>
    <t>2B16</t>
  </si>
  <si>
    <t>1A32</t>
  </si>
  <si>
    <t>1B32</t>
  </si>
  <si>
    <t>2A32</t>
  </si>
  <si>
    <t>2B32</t>
  </si>
  <si>
    <t>1A24</t>
  </si>
  <si>
    <t>1B24</t>
  </si>
  <si>
    <t>2A24</t>
  </si>
  <si>
    <t>2B24</t>
  </si>
  <si>
    <t>South 5</t>
  </si>
  <si>
    <t>South 6</t>
  </si>
  <si>
    <t>1A18</t>
  </si>
  <si>
    <t>1B18</t>
  </si>
  <si>
    <t>2A18</t>
  </si>
  <si>
    <t>2B18</t>
  </si>
  <si>
    <t>1A10</t>
  </si>
  <si>
    <t>1B10</t>
  </si>
  <si>
    <t>2A10</t>
  </si>
  <si>
    <t>2B10</t>
  </si>
  <si>
    <t>vf</t>
  </si>
  <si>
    <t>Vf</t>
  </si>
  <si>
    <t>Cannot see T4 on channel 24</t>
  </si>
  <si>
    <t>V_f</t>
  </si>
  <si>
    <t>Channel 18 - hard to see T1-T2</t>
  </si>
  <si>
    <t>1A34</t>
  </si>
  <si>
    <t>1B34</t>
  </si>
  <si>
    <t>2A34</t>
  </si>
  <si>
    <t>2B34</t>
  </si>
  <si>
    <t>Channel 34 dead</t>
  </si>
  <si>
    <t>T_3 -&gt; T_End</t>
  </si>
  <si>
    <t>VISAR profile on this one is usless. Referring to the Ave window velocity.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</si>
</sst>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0"/>
      <color theme="1"/>
      <name val="Calibri"/>
      <family val="2"/>
      <scheme val="minor"/>
    </font>
    <font>
      <sz val="10"/>
      <color rgb="FF000000"/>
      <name val="Calibri"/>
      <family val="2"/>
      <scheme val="minor"/>
    </font>
    <font>
      <sz val="8"/>
      <name val="Arial"/>
      <family val="2"/>
    </font>
    <font>
      <sz val="8"/>
      <name val="Calibri"/>
      <family val="2"/>
      <scheme val="minor"/>
    </font>
  </fonts>
  <fills count="7">
    <fill>
      <patternFill patternType="none"/>
    </fill>
    <fill>
      <patternFill patternType="gray125"/>
    </fill>
    <fill>
      <patternFill patternType="solid">
        <fgColor rgb="FFFFFF00"/>
        <bgColor rgb="FF000000"/>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xf numFmtId="0" fontId="2" fillId="2" borderId="1" xfId="0" applyFont="1" applyFill="1" applyBorder="1"/>
    <xf numFmtId="0" fontId="1" fillId="0" borderId="1" xfId="0" applyFont="1" applyBorder="1"/>
    <xf numFmtId="0" fontId="1" fillId="3" borderId="1" xfId="0" applyFont="1" applyFill="1" applyBorder="1"/>
    <xf numFmtId="0" fontId="1" fillId="4" borderId="1" xfId="0" applyFont="1" applyFill="1" applyBorder="1"/>
    <xf numFmtId="164" fontId="3" fillId="0" borderId="0" xfId="0" applyNumberFormat="1" applyFont="1" applyAlignment="1">
      <alignment vertical="center"/>
    </xf>
    <xf numFmtId="0" fontId="1" fillId="5" borderId="1" xfId="0" applyFont="1" applyFill="1" applyBorder="1"/>
    <xf numFmtId="0" fontId="1"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91128-4145-4289-808B-4D0E07A69363}">
  <dimension ref="A1:R35"/>
  <sheetViews>
    <sheetView zoomScale="98" zoomScaleNormal="98" workbookViewId="0">
      <selection activeCell="Q23" sqref="Q23:R23"/>
    </sheetView>
  </sheetViews>
  <sheetFormatPr defaultRowHeight="12.75" x14ac:dyDescent="0.2"/>
  <cols>
    <col min="1" max="1" width="9.42578125" style="1" customWidth="1"/>
    <col min="2" max="3" width="11.140625" style="1" customWidth="1"/>
    <col min="4" max="4" width="9.140625" style="1"/>
    <col min="5" max="5" width="9.85546875" style="1" customWidth="1"/>
    <col min="6" max="16384" width="9.140625" style="1"/>
  </cols>
  <sheetData>
    <row r="1" spans="1:16" s="3" customFormat="1" x14ac:dyDescent="0.2">
      <c r="A1" s="2" t="s">
        <v>80</v>
      </c>
      <c r="B1" s="2" t="s">
        <v>81</v>
      </c>
      <c r="C1" s="2"/>
      <c r="D1" s="2"/>
      <c r="E1" s="2"/>
      <c r="F1" s="2"/>
      <c r="G1" s="2"/>
      <c r="H1" s="2"/>
      <c r="I1" s="2"/>
      <c r="J1" s="2"/>
      <c r="K1" s="2"/>
      <c r="L1" s="2"/>
      <c r="M1" s="2"/>
      <c r="N1" s="2"/>
      <c r="O1" s="2"/>
      <c r="P1" s="2"/>
    </row>
    <row r="2" spans="1:16" s="3" customFormat="1" x14ac:dyDescent="0.2">
      <c r="A2" s="3" t="s">
        <v>3</v>
      </c>
      <c r="B2" s="3" t="s">
        <v>4</v>
      </c>
      <c r="C2" s="3" t="s">
        <v>5</v>
      </c>
      <c r="D2" s="3" t="s">
        <v>6</v>
      </c>
      <c r="E2" s="3" t="s">
        <v>7</v>
      </c>
      <c r="F2" s="3" t="s">
        <v>8</v>
      </c>
      <c r="G2" s="3" t="s">
        <v>9</v>
      </c>
      <c r="H2" s="3" t="s">
        <v>30</v>
      </c>
      <c r="J2" s="1" t="s">
        <v>31</v>
      </c>
      <c r="K2" s="1" t="s">
        <v>32</v>
      </c>
      <c r="L2" s="3" t="s">
        <v>33</v>
      </c>
      <c r="M2" s="3" t="s">
        <v>34</v>
      </c>
      <c r="N2" s="3" t="s">
        <v>35</v>
      </c>
      <c r="O2" s="3" t="s">
        <v>45</v>
      </c>
      <c r="P2" s="3" t="s">
        <v>114</v>
      </c>
    </row>
    <row r="3" spans="1:16" s="5" customFormat="1" x14ac:dyDescent="0.2"/>
    <row r="4" spans="1:16" s="4" customFormat="1" x14ac:dyDescent="0.2">
      <c r="A4" s="4" t="s">
        <v>67</v>
      </c>
      <c r="B4" s="4">
        <v>2846.75</v>
      </c>
      <c r="C4" s="4">
        <v>2867.6</v>
      </c>
      <c r="D4" s="4">
        <v>2892.7</v>
      </c>
      <c r="E4" s="4">
        <v>2894.5</v>
      </c>
      <c r="F4" s="4">
        <v>2896.23</v>
      </c>
      <c r="G4" s="4">
        <v>2897.35</v>
      </c>
      <c r="H4" s="4">
        <v>3001.1</v>
      </c>
      <c r="K4" s="4">
        <f t="shared" ref="K4:L7" si="0">C4-B4</f>
        <v>20.849999999999909</v>
      </c>
      <c r="L4" s="4">
        <f t="shared" si="0"/>
        <v>25.099999999999909</v>
      </c>
      <c r="M4" s="4">
        <f>E4-C4</f>
        <v>26.900000000000091</v>
      </c>
      <c r="N4" s="4">
        <f>F4-C4</f>
        <v>28.630000000000109</v>
      </c>
      <c r="O4" s="4">
        <f>G4-C4</f>
        <v>29.75</v>
      </c>
      <c r="P4" s="4">
        <f>H4-F4</f>
        <v>104.86999999999989</v>
      </c>
    </row>
    <row r="5" spans="1:16" s="3" customFormat="1" ht="12" customHeight="1" x14ac:dyDescent="0.2">
      <c r="A5" s="3" t="s">
        <v>68</v>
      </c>
      <c r="B5" s="3">
        <v>2846.8</v>
      </c>
      <c r="C5" s="3">
        <v>2867.63</v>
      </c>
      <c r="D5" s="3">
        <v>2892.63</v>
      </c>
      <c r="E5" s="3">
        <v>2894.15</v>
      </c>
      <c r="F5" s="3">
        <v>2895.9</v>
      </c>
      <c r="G5" s="3">
        <v>2897.28</v>
      </c>
      <c r="H5" s="3">
        <v>3000.68</v>
      </c>
      <c r="K5" s="3">
        <f t="shared" si="0"/>
        <v>20.829999999999927</v>
      </c>
      <c r="L5" s="3">
        <f t="shared" si="0"/>
        <v>25</v>
      </c>
      <c r="M5" s="7">
        <f t="shared" ref="M5:M17" si="1">E5-C5</f>
        <v>26.519999999999982</v>
      </c>
      <c r="N5" s="7">
        <f t="shared" ref="N5:N17" si="2">F5-C5</f>
        <v>28.269999999999982</v>
      </c>
      <c r="O5" s="7">
        <f t="shared" ref="O5:O17" si="3">G5-C5</f>
        <v>29.650000000000091</v>
      </c>
      <c r="P5" s="7">
        <f>H5-F5</f>
        <v>104.77999999999975</v>
      </c>
    </row>
    <row r="6" spans="1:16" s="4" customFormat="1" x14ac:dyDescent="0.2">
      <c r="A6" s="4" t="s">
        <v>69</v>
      </c>
      <c r="B6" s="4">
        <v>2846.7</v>
      </c>
      <c r="C6" s="4">
        <v>2867.75</v>
      </c>
      <c r="D6" s="4">
        <v>2892.88</v>
      </c>
      <c r="E6" s="4">
        <v>2894.4</v>
      </c>
      <c r="F6" s="4">
        <v>2896.38</v>
      </c>
      <c r="G6" s="4">
        <v>2897.5</v>
      </c>
      <c r="H6" s="4">
        <v>3000.38</v>
      </c>
      <c r="K6" s="4">
        <f t="shared" si="0"/>
        <v>21.050000000000182</v>
      </c>
      <c r="L6" s="4">
        <f t="shared" si="0"/>
        <v>25.130000000000109</v>
      </c>
      <c r="M6" s="4">
        <f t="shared" si="1"/>
        <v>26.650000000000091</v>
      </c>
      <c r="N6" s="4">
        <f t="shared" si="2"/>
        <v>28.630000000000109</v>
      </c>
      <c r="O6" s="4">
        <f t="shared" si="3"/>
        <v>29.75</v>
      </c>
      <c r="P6" s="4">
        <f>H6-F6</f>
        <v>104</v>
      </c>
    </row>
    <row r="7" spans="1:16" s="3" customFormat="1" x14ac:dyDescent="0.2">
      <c r="A7" s="3" t="s">
        <v>70</v>
      </c>
      <c r="B7" s="3">
        <v>2846.9</v>
      </c>
      <c r="C7" s="3">
        <v>2867.78</v>
      </c>
      <c r="D7" s="3">
        <v>2892.68</v>
      </c>
      <c r="E7" s="3">
        <v>2894.78</v>
      </c>
      <c r="F7" s="3">
        <v>2896.43</v>
      </c>
      <c r="G7" s="3">
        <v>2897.1</v>
      </c>
      <c r="H7" s="3">
        <v>3000.93</v>
      </c>
      <c r="K7" s="3">
        <f t="shared" si="0"/>
        <v>20.880000000000109</v>
      </c>
      <c r="L7" s="3">
        <f t="shared" si="0"/>
        <v>24.899999999999636</v>
      </c>
      <c r="M7" s="7">
        <f t="shared" si="1"/>
        <v>27</v>
      </c>
      <c r="N7" s="7">
        <f t="shared" si="2"/>
        <v>28.649999999999636</v>
      </c>
      <c r="O7" s="7">
        <f t="shared" si="3"/>
        <v>29.319999999999709</v>
      </c>
      <c r="P7" s="7">
        <f>H7-F7</f>
        <v>104.5</v>
      </c>
    </row>
    <row r="8" spans="1:16" s="5" customFormat="1" x14ac:dyDescent="0.2"/>
    <row r="9" spans="1:16" s="4" customFormat="1" x14ac:dyDescent="0.2">
      <c r="A9" s="4" t="s">
        <v>71</v>
      </c>
    </row>
    <row r="10" spans="1:16" s="3" customFormat="1" ht="12" customHeight="1" x14ac:dyDescent="0.2">
      <c r="A10" s="3" t="s">
        <v>72</v>
      </c>
      <c r="M10" s="7"/>
      <c r="N10" s="7"/>
      <c r="O10" s="7"/>
      <c r="P10" s="7"/>
    </row>
    <row r="11" spans="1:16" s="4" customFormat="1" x14ac:dyDescent="0.2">
      <c r="A11" s="4" t="s">
        <v>73</v>
      </c>
    </row>
    <row r="12" spans="1:16" s="3" customFormat="1" x14ac:dyDescent="0.2">
      <c r="A12" s="3" t="s">
        <v>74</v>
      </c>
      <c r="M12" s="7"/>
      <c r="N12" s="7"/>
      <c r="O12" s="7"/>
      <c r="P12" s="7"/>
    </row>
    <row r="13" spans="1:16" s="5" customFormat="1" x14ac:dyDescent="0.2"/>
    <row r="14" spans="1:16" s="4" customFormat="1" x14ac:dyDescent="0.2">
      <c r="A14" s="4" t="s">
        <v>75</v>
      </c>
      <c r="B14" s="4">
        <v>2846.76</v>
      </c>
      <c r="C14" s="4">
        <v>2867.93</v>
      </c>
      <c r="D14" s="4">
        <v>2892.51</v>
      </c>
      <c r="E14" s="4">
        <v>2894.66</v>
      </c>
      <c r="F14" s="4">
        <v>2896.08</v>
      </c>
      <c r="G14" s="4">
        <v>2897.13</v>
      </c>
      <c r="H14" s="4">
        <v>3001.3</v>
      </c>
      <c r="K14" s="4">
        <f t="shared" ref="K14:L17" si="4">C14-B14</f>
        <v>21.169999999999618</v>
      </c>
      <c r="L14" s="4">
        <f t="shared" si="4"/>
        <v>24.580000000000382</v>
      </c>
      <c r="M14" s="4">
        <f t="shared" si="1"/>
        <v>26.730000000000018</v>
      </c>
      <c r="N14" s="4">
        <f t="shared" si="2"/>
        <v>28.150000000000091</v>
      </c>
      <c r="O14" s="4">
        <f t="shared" si="3"/>
        <v>29.200000000000273</v>
      </c>
      <c r="P14" s="4">
        <f>H14-F14</f>
        <v>105.22000000000025</v>
      </c>
    </row>
    <row r="15" spans="1:16" s="3" customFormat="1" ht="12" customHeight="1" x14ac:dyDescent="0.2">
      <c r="A15" s="3" t="s">
        <v>76</v>
      </c>
      <c r="B15" s="3">
        <v>2846.68</v>
      </c>
      <c r="C15" s="3">
        <v>2867.56</v>
      </c>
      <c r="D15" s="3">
        <v>2892.81</v>
      </c>
      <c r="E15" s="3">
        <v>2894.63</v>
      </c>
      <c r="F15" s="3">
        <v>2896.06</v>
      </c>
      <c r="G15" s="3">
        <v>2897.58</v>
      </c>
      <c r="H15" s="3">
        <v>3000.81</v>
      </c>
      <c r="K15" s="3">
        <f t="shared" si="4"/>
        <v>20.880000000000109</v>
      </c>
      <c r="L15" s="3">
        <f t="shared" si="4"/>
        <v>25.25</v>
      </c>
      <c r="M15" s="7">
        <f t="shared" si="1"/>
        <v>27.070000000000164</v>
      </c>
      <c r="N15" s="7">
        <f t="shared" si="2"/>
        <v>28.5</v>
      </c>
      <c r="O15" s="7">
        <f t="shared" si="3"/>
        <v>30.019999999999982</v>
      </c>
      <c r="P15" s="7">
        <f>H15-F15</f>
        <v>104.75</v>
      </c>
    </row>
    <row r="16" spans="1:16" s="4" customFormat="1" x14ac:dyDescent="0.2">
      <c r="A16" s="4" t="s">
        <v>77</v>
      </c>
      <c r="B16" s="4">
        <v>2846.76</v>
      </c>
      <c r="C16" s="4">
        <v>2867.56</v>
      </c>
      <c r="D16" s="4">
        <v>2892.51</v>
      </c>
      <c r="E16" s="4">
        <v>2894.78</v>
      </c>
      <c r="F16" s="4">
        <v>2896.13</v>
      </c>
      <c r="G16" s="4">
        <v>2897.18</v>
      </c>
      <c r="H16" s="4">
        <v>3000.51</v>
      </c>
      <c r="K16" s="4">
        <f t="shared" si="4"/>
        <v>20.799999999999727</v>
      </c>
      <c r="L16" s="4">
        <f t="shared" si="4"/>
        <v>24.950000000000273</v>
      </c>
      <c r="M16" s="4">
        <f t="shared" si="1"/>
        <v>27.220000000000255</v>
      </c>
      <c r="N16" s="4">
        <f t="shared" si="2"/>
        <v>28.570000000000164</v>
      </c>
      <c r="O16" s="4">
        <f t="shared" si="3"/>
        <v>29.619999999999891</v>
      </c>
      <c r="P16" s="4">
        <f>H16-F16</f>
        <v>104.38000000000011</v>
      </c>
    </row>
    <row r="17" spans="1:18" s="3" customFormat="1" x14ac:dyDescent="0.2">
      <c r="A17" s="3" t="s">
        <v>78</v>
      </c>
      <c r="B17" s="3">
        <v>2846.61</v>
      </c>
      <c r="C17" s="3">
        <v>2867.46</v>
      </c>
      <c r="D17" s="3">
        <v>2892.98</v>
      </c>
      <c r="E17" s="3">
        <v>2894.61</v>
      </c>
      <c r="F17" s="3">
        <v>2896.01</v>
      </c>
      <c r="G17" s="3">
        <v>2896.06</v>
      </c>
      <c r="H17" s="3">
        <v>3001.08</v>
      </c>
      <c r="K17" s="3">
        <f t="shared" si="4"/>
        <v>20.849999999999909</v>
      </c>
      <c r="L17" s="3">
        <f t="shared" si="4"/>
        <v>25.519999999999982</v>
      </c>
      <c r="M17" s="7">
        <f t="shared" si="1"/>
        <v>27.150000000000091</v>
      </c>
      <c r="N17" s="7">
        <f t="shared" si="2"/>
        <v>28.550000000000182</v>
      </c>
      <c r="O17" s="7">
        <f t="shared" si="3"/>
        <v>28.599999999999909</v>
      </c>
      <c r="P17" s="7">
        <f>H17-F17</f>
        <v>105.06999999999971</v>
      </c>
    </row>
    <row r="18" spans="1:18" s="5" customFormat="1" x14ac:dyDescent="0.2"/>
    <row r="19" spans="1:18" x14ac:dyDescent="0.2">
      <c r="A19" s="1" t="s">
        <v>2</v>
      </c>
      <c r="B19" s="1" t="s">
        <v>17</v>
      </c>
      <c r="C19" s="1" t="s">
        <v>18</v>
      </c>
      <c r="E19" s="1" t="s">
        <v>41</v>
      </c>
      <c r="F19" s="1" t="s">
        <v>18</v>
      </c>
      <c r="J19" s="1" t="s">
        <v>31</v>
      </c>
    </row>
    <row r="20" spans="1:18" x14ac:dyDescent="0.2">
      <c r="A20" s="1" t="s">
        <v>10</v>
      </c>
      <c r="B20" s="6">
        <v>0.34139999999999998</v>
      </c>
      <c r="C20" s="6">
        <v>1.74E-3</v>
      </c>
      <c r="E20" s="1">
        <v>14.56</v>
      </c>
      <c r="F20" s="1">
        <v>0.05</v>
      </c>
      <c r="K20" s="1" t="s">
        <v>36</v>
      </c>
      <c r="N20" s="1" t="s">
        <v>42</v>
      </c>
      <c r="Q20" s="1" t="s">
        <v>44</v>
      </c>
    </row>
    <row r="21" spans="1:18" x14ac:dyDescent="0.2">
      <c r="A21" s="1" t="s">
        <v>15</v>
      </c>
      <c r="B21" s="6">
        <v>0.50609999999999999</v>
      </c>
      <c r="C21" s="6">
        <v>2.7799999999999999E-3</v>
      </c>
      <c r="K21" s="1">
        <f>AVERAGE(K4:K17)</f>
        <v>20.913749999999936</v>
      </c>
      <c r="L21" s="1">
        <f>STDEV(K4:K17)</f>
        <v>0.12794390511913331</v>
      </c>
      <c r="N21" s="1">
        <f>AVERAGE(L4:L17)</f>
        <v>25.053750000000036</v>
      </c>
      <c r="O21" s="1">
        <f>STDEV(L4:L17)</f>
        <v>0.2740144678139888</v>
      </c>
      <c r="Q21" s="1">
        <f>AVERAGE(N4:N17)</f>
        <v>28.493750000000034</v>
      </c>
      <c r="R21" s="1">
        <f>STDEV(N4:N17)</f>
        <v>0.18469569567261435</v>
      </c>
    </row>
    <row r="22" spans="1:18" x14ac:dyDescent="0.2">
      <c r="A22" s="1" t="s">
        <v>66</v>
      </c>
      <c r="B22" s="6">
        <v>1.5510999999999999</v>
      </c>
      <c r="C22" s="6">
        <v>3.6999999999999999E-4</v>
      </c>
      <c r="K22" s="1" t="s">
        <v>37</v>
      </c>
      <c r="Q22" s="1" t="s">
        <v>47</v>
      </c>
    </row>
    <row r="23" spans="1:18" ht="15" x14ac:dyDescent="0.25">
      <c r="K23" s="1">
        <f>(B20/K21)*1000</f>
        <v>16.32418863188099</v>
      </c>
      <c r="L23">
        <f>(((1/K21)^2 * $C$20^2 + ($B$20/K21^2)^2 * L21^2)^(1/2))*1000</f>
        <v>0.1299820845184077</v>
      </c>
      <c r="Q23" s="1">
        <f>(B21/Q21)*1000</f>
        <v>17.761789866198708</v>
      </c>
      <c r="R23">
        <f>(((1/Q21)^2 * $C$21^2 + ($B$21/Q21^2)^2 * R21^2)^(1/2))*1000</f>
        <v>0.15091131460424329</v>
      </c>
    </row>
    <row r="24" spans="1:18" x14ac:dyDescent="0.2">
      <c r="A24" s="1" t="s">
        <v>104</v>
      </c>
      <c r="B24" s="1">
        <v>17.32</v>
      </c>
      <c r="C24" s="1">
        <v>0.01</v>
      </c>
    </row>
    <row r="25" spans="1:18" x14ac:dyDescent="0.2">
      <c r="K25" s="1" t="s">
        <v>38</v>
      </c>
      <c r="N25" s="1" t="s">
        <v>43</v>
      </c>
      <c r="Q25" s="1" t="s">
        <v>46</v>
      </c>
    </row>
    <row r="26" spans="1:18" x14ac:dyDescent="0.2">
      <c r="A26" s="1" t="s">
        <v>4</v>
      </c>
      <c r="B26" s="1" t="s">
        <v>19</v>
      </c>
      <c r="K26" s="1">
        <f>AVERAGE($P$4:$P$17)</f>
        <v>104.69624999999996</v>
      </c>
      <c r="L26" s="1">
        <f>STDEV($P$4:$P$17)</f>
        <v>0.39231683624334257</v>
      </c>
      <c r="N26" s="1">
        <f>AVERAGE(M4:M17)</f>
        <v>26.905000000000086</v>
      </c>
      <c r="O26" s="1">
        <f>STDEV(M4:M17)</f>
        <v>0.25054226903151472</v>
      </c>
      <c r="Q26" s="1">
        <f>AVERAGE(O4:O17)</f>
        <v>29.488749999999982</v>
      </c>
      <c r="R26" s="1">
        <f>STDEV(O4:O17)</f>
        <v>0.44137569031383228</v>
      </c>
    </row>
    <row r="27" spans="1:18" x14ac:dyDescent="0.2">
      <c r="A27" s="1" t="s">
        <v>5</v>
      </c>
      <c r="B27" s="1" t="s">
        <v>20</v>
      </c>
      <c r="K27" s="1" t="s">
        <v>39</v>
      </c>
      <c r="Q27" s="1" t="s">
        <v>47</v>
      </c>
    </row>
    <row r="28" spans="1:18" ht="15" x14ac:dyDescent="0.25">
      <c r="A28" s="1" t="s">
        <v>6</v>
      </c>
      <c r="B28" s="1" t="s">
        <v>21</v>
      </c>
      <c r="K28" s="1">
        <f>($B$22/$K$26)*1000</f>
        <v>14.815239323280446</v>
      </c>
      <c r="L28">
        <f>(((1/K26)^2 * $C$22^2 + ($B$22/K26^2)^2 * L26^2)^(1/2))*1000</f>
        <v>5.5627901926135044E-2</v>
      </c>
      <c r="Q28" s="1">
        <f>(B21/Q26)*1000</f>
        <v>17.162477215887424</v>
      </c>
      <c r="R28">
        <f>(((1/Q26)^2 * $C$21^2 + ($B$21/Q26^2)^2 * R26^2)^(1/2))*1000</f>
        <v>0.27363351960438459</v>
      </c>
    </row>
    <row r="29" spans="1:18" x14ac:dyDescent="0.2">
      <c r="A29" s="1" t="s">
        <v>7</v>
      </c>
      <c r="B29" s="1" t="s">
        <v>22</v>
      </c>
    </row>
    <row r="30" spans="1:18" x14ac:dyDescent="0.2">
      <c r="A30" s="1" t="s">
        <v>8</v>
      </c>
      <c r="B30" s="1" t="s">
        <v>23</v>
      </c>
    </row>
    <row r="31" spans="1:18" x14ac:dyDescent="0.2">
      <c r="A31" s="1" t="s">
        <v>9</v>
      </c>
      <c r="B31" s="1" t="s">
        <v>24</v>
      </c>
    </row>
    <row r="34" spans="1:1" x14ac:dyDescent="0.2">
      <c r="A34" s="1" t="s">
        <v>29</v>
      </c>
    </row>
    <row r="35" spans="1:1" x14ac:dyDescent="0.2">
      <c r="A35" s="1" t="s">
        <v>79</v>
      </c>
    </row>
  </sheetData>
  <phoneticPr fontId="4"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2AF82-657F-4583-85D6-A6EB78CEEF90}">
  <dimension ref="A1:R35"/>
  <sheetViews>
    <sheetView tabSelected="1" workbookViewId="0">
      <selection activeCell="Q23" sqref="Q23:R23"/>
    </sheetView>
  </sheetViews>
  <sheetFormatPr defaultRowHeight="12.75" x14ac:dyDescent="0.2"/>
  <cols>
    <col min="1" max="1" width="9.42578125" style="1" customWidth="1"/>
    <col min="2" max="3" width="11.140625" style="1" customWidth="1"/>
    <col min="4" max="4" width="9.140625" style="1"/>
    <col min="5" max="5" width="9.85546875" style="1" customWidth="1"/>
    <col min="6" max="11" width="9.140625" style="1"/>
    <col min="12" max="12" width="12" style="1" bestFit="1" customWidth="1"/>
    <col min="13" max="16384" width="9.140625" style="1"/>
  </cols>
  <sheetData>
    <row r="1" spans="1:16" s="3" customFormat="1" x14ac:dyDescent="0.2">
      <c r="A1" s="2" t="s">
        <v>80</v>
      </c>
      <c r="B1" s="2" t="s">
        <v>53</v>
      </c>
      <c r="C1" s="2"/>
      <c r="D1" s="2"/>
      <c r="E1" s="2"/>
      <c r="F1" s="2"/>
      <c r="G1" s="2"/>
      <c r="H1" s="2"/>
      <c r="I1" s="2"/>
      <c r="J1" s="2"/>
      <c r="K1" s="2"/>
      <c r="L1" s="2"/>
      <c r="M1" s="2"/>
      <c r="N1" s="2"/>
      <c r="O1" s="2"/>
      <c r="P1" s="2"/>
    </row>
    <row r="2" spans="1:16" s="3" customFormat="1" x14ac:dyDescent="0.2">
      <c r="A2" s="3" t="s">
        <v>3</v>
      </c>
      <c r="B2" s="3" t="s">
        <v>4</v>
      </c>
      <c r="C2" s="3" t="s">
        <v>5</v>
      </c>
      <c r="D2" s="3" t="s">
        <v>6</v>
      </c>
      <c r="E2" s="3" t="s">
        <v>7</v>
      </c>
      <c r="F2" s="3" t="s">
        <v>8</v>
      </c>
      <c r="G2" s="3" t="s">
        <v>9</v>
      </c>
      <c r="H2" s="3" t="s">
        <v>30</v>
      </c>
      <c r="J2" s="1" t="s">
        <v>31</v>
      </c>
      <c r="K2" s="1" t="s">
        <v>32</v>
      </c>
      <c r="L2" s="3" t="s">
        <v>33</v>
      </c>
      <c r="M2" s="3" t="s">
        <v>34</v>
      </c>
      <c r="N2" s="3" t="s">
        <v>35</v>
      </c>
      <c r="O2" s="3" t="s">
        <v>45</v>
      </c>
      <c r="P2" s="3" t="s">
        <v>114</v>
      </c>
    </row>
    <row r="3" spans="1:16" s="5" customFormat="1" x14ac:dyDescent="0.2"/>
    <row r="4" spans="1:16" s="4" customFormat="1" x14ac:dyDescent="0.2">
      <c r="A4" s="4" t="s">
        <v>82</v>
      </c>
      <c r="B4" s="4">
        <v>2845.61</v>
      </c>
      <c r="C4" s="4">
        <v>2865.86</v>
      </c>
      <c r="D4" s="4">
        <v>2876.68</v>
      </c>
      <c r="E4" s="4">
        <v>2881.46</v>
      </c>
      <c r="F4" s="4">
        <v>2883.53</v>
      </c>
      <c r="G4" s="4">
        <v>2886.68</v>
      </c>
      <c r="H4" s="4">
        <v>2986.08</v>
      </c>
      <c r="K4" s="4">
        <f t="shared" ref="K4:L7" si="0">C4-B4</f>
        <v>20.25</v>
      </c>
      <c r="L4" s="4">
        <f t="shared" si="0"/>
        <v>10.819999999999709</v>
      </c>
      <c r="M4" s="4">
        <f>E4-C4</f>
        <v>15.599999999999909</v>
      </c>
      <c r="N4" s="4">
        <f>F4-C4</f>
        <v>17.670000000000073</v>
      </c>
      <c r="O4" s="4">
        <f>G4-C4</f>
        <v>20.819999999999709</v>
      </c>
      <c r="P4" s="4">
        <f>H4-F4</f>
        <v>102.54999999999973</v>
      </c>
    </row>
    <row r="5" spans="1:16" s="3" customFormat="1" ht="12" customHeight="1" x14ac:dyDescent="0.2">
      <c r="A5" s="3" t="s">
        <v>83</v>
      </c>
      <c r="B5" s="3">
        <v>2845.58</v>
      </c>
      <c r="C5" s="3">
        <v>2865.81</v>
      </c>
      <c r="D5" s="3">
        <v>2876.43</v>
      </c>
      <c r="E5" s="3">
        <v>2881.46</v>
      </c>
      <c r="F5" s="3">
        <v>2883.58</v>
      </c>
      <c r="G5" s="3">
        <v>2886.58</v>
      </c>
      <c r="H5" s="3">
        <v>2985.93</v>
      </c>
      <c r="K5" s="3">
        <f t="shared" si="0"/>
        <v>20.230000000000018</v>
      </c>
      <c r="L5" s="3">
        <f t="shared" si="0"/>
        <v>10.619999999999891</v>
      </c>
      <c r="M5" s="7">
        <f t="shared" ref="M5:M17" si="1">E5-C5</f>
        <v>15.650000000000091</v>
      </c>
      <c r="N5" s="7">
        <f t="shared" ref="N5:N17" si="2">F5-C5</f>
        <v>17.769999999999982</v>
      </c>
      <c r="O5" s="7">
        <f t="shared" ref="O5:O12" si="3">G5-C5</f>
        <v>20.769999999999982</v>
      </c>
      <c r="P5" s="7">
        <f>H5-F5</f>
        <v>102.34999999999991</v>
      </c>
    </row>
    <row r="6" spans="1:16" s="4" customFormat="1" x14ac:dyDescent="0.2">
      <c r="A6" s="4" t="s">
        <v>84</v>
      </c>
      <c r="B6" s="4">
        <v>2845.63</v>
      </c>
      <c r="C6" s="4">
        <v>2865.83</v>
      </c>
      <c r="D6" s="4">
        <v>2876.93</v>
      </c>
      <c r="E6" s="4">
        <v>2881.61</v>
      </c>
      <c r="F6" s="4">
        <v>2883.58</v>
      </c>
      <c r="G6" s="4">
        <v>2886.53</v>
      </c>
      <c r="H6" s="4">
        <v>2986.28</v>
      </c>
      <c r="K6" s="4">
        <f t="shared" si="0"/>
        <v>20.199999999999818</v>
      </c>
      <c r="L6" s="4">
        <f t="shared" si="0"/>
        <v>11.099999999999909</v>
      </c>
      <c r="M6" s="4">
        <f t="shared" si="1"/>
        <v>15.7800000000002</v>
      </c>
      <c r="N6" s="4">
        <f t="shared" si="2"/>
        <v>17.75</v>
      </c>
      <c r="O6" s="4">
        <f t="shared" si="3"/>
        <v>20.700000000000273</v>
      </c>
      <c r="P6" s="4">
        <f>H6-F6</f>
        <v>102.70000000000027</v>
      </c>
    </row>
    <row r="7" spans="1:16" s="3" customFormat="1" x14ac:dyDescent="0.2">
      <c r="A7" s="3" t="s">
        <v>85</v>
      </c>
      <c r="B7" s="3">
        <v>2845.53</v>
      </c>
      <c r="C7" s="3">
        <v>2865.73</v>
      </c>
      <c r="D7" s="3">
        <v>2876.23</v>
      </c>
      <c r="E7" s="3">
        <v>2881.86</v>
      </c>
      <c r="F7" s="3">
        <v>2883.57</v>
      </c>
      <c r="G7" s="3">
        <v>2886.93</v>
      </c>
      <c r="H7" s="3">
        <v>2986.11</v>
      </c>
      <c r="K7" s="3">
        <f t="shared" si="0"/>
        <v>20.199999999999818</v>
      </c>
      <c r="L7" s="3">
        <f t="shared" si="0"/>
        <v>10.5</v>
      </c>
      <c r="M7" s="7">
        <f t="shared" si="1"/>
        <v>16.130000000000109</v>
      </c>
      <c r="N7" s="7">
        <f t="shared" si="2"/>
        <v>17.840000000000146</v>
      </c>
      <c r="O7" s="7">
        <f t="shared" si="3"/>
        <v>21.199999999999818</v>
      </c>
      <c r="P7" s="7">
        <f>H7-F7</f>
        <v>102.53999999999996</v>
      </c>
    </row>
    <row r="8" spans="1:16" s="5" customFormat="1" x14ac:dyDescent="0.2"/>
    <row r="9" spans="1:16" s="4" customFormat="1" x14ac:dyDescent="0.2">
      <c r="A9" s="4" t="s">
        <v>86</v>
      </c>
      <c r="B9" s="4">
        <v>2845.51</v>
      </c>
      <c r="C9" s="4">
        <v>2865.76</v>
      </c>
      <c r="D9" s="4">
        <v>2876.46</v>
      </c>
      <c r="E9" s="4">
        <v>2881.73</v>
      </c>
      <c r="F9" s="4">
        <v>2883.63</v>
      </c>
      <c r="G9" s="4">
        <v>2885.88</v>
      </c>
      <c r="H9" s="4">
        <v>2986.08</v>
      </c>
      <c r="K9" s="4">
        <f t="shared" ref="K9:L12" si="4">C9-B9</f>
        <v>20.25</v>
      </c>
      <c r="L9" s="4">
        <f t="shared" si="4"/>
        <v>10.699999999999818</v>
      </c>
      <c r="M9" s="4">
        <f t="shared" si="1"/>
        <v>15.9699999999998</v>
      </c>
      <c r="N9" s="4">
        <f t="shared" si="2"/>
        <v>17.869999999999891</v>
      </c>
      <c r="O9" s="4">
        <f t="shared" si="3"/>
        <v>20.119999999999891</v>
      </c>
      <c r="P9" s="4">
        <f>H9-F9</f>
        <v>102.44999999999982</v>
      </c>
    </row>
    <row r="10" spans="1:16" s="3" customFormat="1" ht="12" customHeight="1" x14ac:dyDescent="0.2">
      <c r="A10" s="3" t="s">
        <v>87</v>
      </c>
      <c r="B10" s="3">
        <v>2845.46</v>
      </c>
      <c r="C10" s="3">
        <v>2865.86</v>
      </c>
      <c r="D10" s="3">
        <v>2876.51</v>
      </c>
      <c r="E10" s="3">
        <v>2881.68</v>
      </c>
      <c r="F10" s="3">
        <v>2883.83</v>
      </c>
      <c r="G10" s="3">
        <v>2885.88</v>
      </c>
      <c r="H10" s="3">
        <v>2986.46</v>
      </c>
      <c r="K10" s="3">
        <f t="shared" si="4"/>
        <v>20.400000000000091</v>
      </c>
      <c r="L10" s="3">
        <f t="shared" si="4"/>
        <v>10.650000000000091</v>
      </c>
      <c r="M10" s="7">
        <f t="shared" si="1"/>
        <v>15.819999999999709</v>
      </c>
      <c r="N10" s="7">
        <f t="shared" si="2"/>
        <v>17.9699999999998</v>
      </c>
      <c r="O10" s="7">
        <f t="shared" si="3"/>
        <v>20.019999999999982</v>
      </c>
      <c r="P10" s="7">
        <f>H10-F10</f>
        <v>102.63000000000011</v>
      </c>
    </row>
    <row r="11" spans="1:16" s="4" customFormat="1" x14ac:dyDescent="0.2">
      <c r="A11" s="4" t="s">
        <v>88</v>
      </c>
      <c r="B11" s="4">
        <v>2845.48</v>
      </c>
      <c r="C11" s="4">
        <v>2866.06</v>
      </c>
      <c r="D11" s="4">
        <v>2876.28</v>
      </c>
      <c r="E11" s="4">
        <v>2881.86</v>
      </c>
      <c r="F11" s="4">
        <v>2884.06</v>
      </c>
      <c r="G11" s="4">
        <v>2886.61</v>
      </c>
      <c r="H11" s="4">
        <v>2986.23</v>
      </c>
      <c r="K11" s="4">
        <f t="shared" si="4"/>
        <v>20.579999999999927</v>
      </c>
      <c r="L11" s="4">
        <f t="shared" si="4"/>
        <v>10.220000000000255</v>
      </c>
      <c r="M11" s="4">
        <f t="shared" si="1"/>
        <v>15.800000000000182</v>
      </c>
      <c r="N11" s="4">
        <f t="shared" si="2"/>
        <v>18</v>
      </c>
      <c r="O11" s="4">
        <f t="shared" si="3"/>
        <v>20.550000000000182</v>
      </c>
      <c r="P11" s="4">
        <f>H11-F11</f>
        <v>102.17000000000007</v>
      </c>
    </row>
    <row r="12" spans="1:16" s="3" customFormat="1" x14ac:dyDescent="0.2">
      <c r="A12" s="3" t="s">
        <v>89</v>
      </c>
      <c r="B12" s="3">
        <v>2845.51</v>
      </c>
      <c r="C12" s="3">
        <v>2865.76</v>
      </c>
      <c r="D12" s="3">
        <v>2877.03</v>
      </c>
      <c r="E12" s="3">
        <v>2881.58</v>
      </c>
      <c r="F12" s="3">
        <v>2883.71</v>
      </c>
      <c r="G12" s="3">
        <v>2885.78</v>
      </c>
      <c r="H12" s="3">
        <v>2985.98</v>
      </c>
      <c r="K12" s="3">
        <f t="shared" si="4"/>
        <v>20.25</v>
      </c>
      <c r="L12" s="3">
        <f t="shared" si="4"/>
        <v>11.269999999999982</v>
      </c>
      <c r="M12" s="7">
        <f t="shared" si="1"/>
        <v>15.819999999999709</v>
      </c>
      <c r="N12" s="7">
        <f t="shared" si="2"/>
        <v>17.949999999999818</v>
      </c>
      <c r="O12" s="7">
        <f t="shared" si="3"/>
        <v>20.019999999999982</v>
      </c>
      <c r="P12" s="7">
        <f>H12-F12</f>
        <v>102.26999999999998</v>
      </c>
    </row>
    <row r="13" spans="1:16" s="5" customFormat="1" x14ac:dyDescent="0.2"/>
    <row r="14" spans="1:16" s="4" customFormat="1" x14ac:dyDescent="0.2">
      <c r="A14" s="4" t="s">
        <v>90</v>
      </c>
      <c r="B14" s="4">
        <v>2845.46</v>
      </c>
      <c r="C14" s="4">
        <v>2865.83</v>
      </c>
      <c r="D14" s="4">
        <v>2878.01</v>
      </c>
      <c r="E14" s="4">
        <v>2881.53</v>
      </c>
      <c r="F14" s="4">
        <v>2883.43</v>
      </c>
      <c r="K14" s="4">
        <f t="shared" ref="K14:L17" si="5">C14-B14</f>
        <v>20.369999999999891</v>
      </c>
      <c r="L14" s="4">
        <f t="shared" si="5"/>
        <v>12.180000000000291</v>
      </c>
      <c r="M14" s="4">
        <f t="shared" si="1"/>
        <v>15.700000000000273</v>
      </c>
      <c r="N14" s="4">
        <f t="shared" si="2"/>
        <v>17.599999999999909</v>
      </c>
    </row>
    <row r="15" spans="1:16" s="3" customFormat="1" ht="12" customHeight="1" x14ac:dyDescent="0.2">
      <c r="A15" s="3" t="s">
        <v>91</v>
      </c>
      <c r="B15" s="3">
        <v>2845.68</v>
      </c>
      <c r="C15" s="3">
        <v>2865.96</v>
      </c>
      <c r="D15" s="3">
        <v>2878.36</v>
      </c>
      <c r="E15" s="3">
        <v>2881.93</v>
      </c>
      <c r="F15" s="3">
        <v>2883.53</v>
      </c>
      <c r="K15" s="3">
        <f t="shared" si="5"/>
        <v>20.2800000000002</v>
      </c>
      <c r="L15" s="3">
        <f t="shared" si="5"/>
        <v>12.400000000000091</v>
      </c>
      <c r="M15" s="7">
        <f t="shared" si="1"/>
        <v>15.9699999999998</v>
      </c>
      <c r="N15" s="7">
        <f t="shared" si="2"/>
        <v>17.570000000000164</v>
      </c>
      <c r="O15" s="7"/>
      <c r="P15" s="7"/>
    </row>
    <row r="16" spans="1:16" s="4" customFormat="1" x14ac:dyDescent="0.2">
      <c r="A16" s="4" t="s">
        <v>92</v>
      </c>
      <c r="B16" s="4">
        <v>2845.61</v>
      </c>
      <c r="C16" s="4">
        <v>2866.41</v>
      </c>
      <c r="D16" s="4">
        <v>2877.78</v>
      </c>
      <c r="E16" s="4">
        <v>2882.48</v>
      </c>
      <c r="F16" s="4">
        <v>2883.88</v>
      </c>
      <c r="K16" s="4">
        <f t="shared" si="5"/>
        <v>20.799999999999727</v>
      </c>
      <c r="L16" s="4">
        <f t="shared" si="5"/>
        <v>11.370000000000346</v>
      </c>
      <c r="M16" s="4">
        <f t="shared" si="1"/>
        <v>16.070000000000164</v>
      </c>
      <c r="N16" s="4">
        <f t="shared" si="2"/>
        <v>17.470000000000255</v>
      </c>
    </row>
    <row r="17" spans="1:18" s="3" customFormat="1" x14ac:dyDescent="0.2">
      <c r="A17" s="3" t="s">
        <v>93</v>
      </c>
      <c r="B17" s="3">
        <v>2845.56</v>
      </c>
      <c r="C17" s="3">
        <v>2865.88</v>
      </c>
      <c r="D17" s="3">
        <v>2878.23</v>
      </c>
      <c r="E17" s="3">
        <v>2881.98</v>
      </c>
      <c r="F17" s="3">
        <v>2883.58</v>
      </c>
      <c r="K17" s="3">
        <f t="shared" si="5"/>
        <v>20.320000000000164</v>
      </c>
      <c r="L17" s="3">
        <f t="shared" si="5"/>
        <v>12.349999999999909</v>
      </c>
      <c r="M17" s="7">
        <f t="shared" si="1"/>
        <v>16.099999999999909</v>
      </c>
      <c r="N17" s="7">
        <f t="shared" si="2"/>
        <v>17.699999999999818</v>
      </c>
      <c r="O17" s="7"/>
      <c r="P17" s="7"/>
    </row>
    <row r="18" spans="1:18" s="5" customFormat="1" x14ac:dyDescent="0.2"/>
    <row r="19" spans="1:18" x14ac:dyDescent="0.2">
      <c r="A19" s="1" t="s">
        <v>2</v>
      </c>
      <c r="B19" s="1" t="s">
        <v>17</v>
      </c>
      <c r="C19" s="1" t="s">
        <v>18</v>
      </c>
      <c r="E19" s="1" t="s">
        <v>41</v>
      </c>
      <c r="F19" s="1" t="s">
        <v>18</v>
      </c>
      <c r="J19" s="1" t="s">
        <v>31</v>
      </c>
    </row>
    <row r="20" spans="1:18" x14ac:dyDescent="0.2">
      <c r="A20" s="1" t="s">
        <v>10</v>
      </c>
      <c r="B20" s="6">
        <v>0.33150000000000002</v>
      </c>
      <c r="C20" s="6">
        <v>5.31E-4</v>
      </c>
      <c r="E20" s="1">
        <v>14.55</v>
      </c>
      <c r="F20" s="1">
        <v>0.06</v>
      </c>
      <c r="K20" s="1" t="s">
        <v>36</v>
      </c>
      <c r="N20" s="1" t="s">
        <v>42</v>
      </c>
      <c r="Q20" s="1" t="s">
        <v>44</v>
      </c>
    </row>
    <row r="21" spans="1:18" x14ac:dyDescent="0.2">
      <c r="A21" s="1" t="s">
        <v>15</v>
      </c>
      <c r="B21" s="6">
        <v>0.31730000000000003</v>
      </c>
      <c r="C21" s="6">
        <v>6.9080000000000001E-3</v>
      </c>
      <c r="K21" s="1">
        <f>AVERAGE(K4:K17)</f>
        <v>20.344166666666638</v>
      </c>
      <c r="L21" s="1">
        <f>STDEV(K4:K17)</f>
        <v>0.17916261447138798</v>
      </c>
      <c r="N21" s="1">
        <f>AVERAGE(L4:L17)</f>
        <v>11.181666666666692</v>
      </c>
      <c r="O21" s="1">
        <f>STDEV(L4:L17)</f>
        <v>0.75355923134918501</v>
      </c>
      <c r="Q21" s="1">
        <f>AVERAGE(N4:N17)</f>
        <v>17.763333333333321</v>
      </c>
      <c r="R21" s="1">
        <f>STDEV(N4:N17)</f>
        <v>0.16891812612417814</v>
      </c>
    </row>
    <row r="22" spans="1:18" x14ac:dyDescent="0.2">
      <c r="A22" s="1" t="s">
        <v>66</v>
      </c>
      <c r="B22" s="6">
        <v>1.5502</v>
      </c>
      <c r="C22" s="6">
        <v>2.8800000000000001E-4</v>
      </c>
      <c r="K22" s="1" t="s">
        <v>37</v>
      </c>
      <c r="Q22" s="1" t="s">
        <v>47</v>
      </c>
    </row>
    <row r="23" spans="1:18" ht="15" x14ac:dyDescent="0.25">
      <c r="K23" s="1">
        <f>(B20/K21)*1000</f>
        <v>16.294597140867594</v>
      </c>
      <c r="L23">
        <f>(((1/$K$21)^2 * $C$20^2 + ($B$20/$K$21^2)^2 * $L$21^2)^(1/2))*1000</f>
        <v>0.14585413815901002</v>
      </c>
      <c r="Q23" s="1">
        <f>(B21/Q21)*1000</f>
        <v>17.86263839369489</v>
      </c>
      <c r="R23">
        <f>(((1/Q21)^2 * $C$21^2 + ($B$21/Q21^2)^2 * R21^2)^(1/2))*1000</f>
        <v>0.42436946536935205</v>
      </c>
    </row>
    <row r="24" spans="1:18" x14ac:dyDescent="0.2">
      <c r="A24" s="1" t="s">
        <v>105</v>
      </c>
      <c r="B24" s="1">
        <v>17.34</v>
      </c>
      <c r="C24" s="1">
        <v>0.01</v>
      </c>
    </row>
    <row r="25" spans="1:18" x14ac:dyDescent="0.2">
      <c r="K25" s="1" t="s">
        <v>38</v>
      </c>
      <c r="N25" s="1" t="s">
        <v>43</v>
      </c>
      <c r="Q25" s="1" t="s">
        <v>46</v>
      </c>
    </row>
    <row r="26" spans="1:18" x14ac:dyDescent="0.2">
      <c r="A26" s="1" t="s">
        <v>4</v>
      </c>
      <c r="B26" s="1" t="s">
        <v>19</v>
      </c>
      <c r="K26" s="1">
        <f>AVERAGE($P$4:$P$12)</f>
        <v>102.45749999999998</v>
      </c>
      <c r="L26" s="1">
        <f>STDEV($P$9:$P$17)</f>
        <v>0.20297783130184649</v>
      </c>
      <c r="N26" s="1">
        <f>AVERAGE(M4:M17)</f>
        <v>15.867499999999987</v>
      </c>
      <c r="O26" s="1">
        <f>STDEV(M4:M17)</f>
        <v>0.1780257897557932</v>
      </c>
      <c r="Q26" s="1">
        <f>AVERAGE(O4:O17)</f>
        <v>20.524999999999977</v>
      </c>
      <c r="R26" s="1">
        <f>STDEV(O4:O17)</f>
        <v>0.43226975704658638</v>
      </c>
    </row>
    <row r="27" spans="1:18" x14ac:dyDescent="0.2">
      <c r="A27" s="1" t="s">
        <v>5</v>
      </c>
      <c r="B27" s="1" t="s">
        <v>20</v>
      </c>
      <c r="K27" s="1" t="s">
        <v>39</v>
      </c>
      <c r="Q27" s="1" t="s">
        <v>47</v>
      </c>
    </row>
    <row r="28" spans="1:18" ht="15" x14ac:dyDescent="0.25">
      <c r="A28" s="1" t="s">
        <v>6</v>
      </c>
      <c r="B28" s="1" t="s">
        <v>21</v>
      </c>
      <c r="K28" s="1">
        <f>($B$22/$K$26)*1000</f>
        <v>15.130175926603716</v>
      </c>
      <c r="L28">
        <f>(((1/K26)^2 * $C$22^2 + ($B$22/K26^2)^2 * L26^2)^(1/2))*1000</f>
        <v>3.0105797389965962E-2</v>
      </c>
      <c r="Q28" s="1">
        <f>(B21/Q26)*1000</f>
        <v>15.459196102314269</v>
      </c>
      <c r="R28">
        <f>(((1/Q26)^2 * $C$21^2 + ($B$21/Q26^2)^2 * R26^2)^(1/2))*1000</f>
        <v>0.46827222083065501</v>
      </c>
    </row>
    <row r="29" spans="1:18" x14ac:dyDescent="0.2">
      <c r="A29" s="1" t="s">
        <v>7</v>
      </c>
      <c r="B29" s="1" t="s">
        <v>22</v>
      </c>
    </row>
    <row r="30" spans="1:18" x14ac:dyDescent="0.2">
      <c r="A30" s="1" t="s">
        <v>8</v>
      </c>
      <c r="B30" s="1" t="s">
        <v>23</v>
      </c>
    </row>
    <row r="31" spans="1:18" x14ac:dyDescent="0.2">
      <c r="A31" s="1" t="s">
        <v>9</v>
      </c>
      <c r="B31" s="1" t="s">
        <v>24</v>
      </c>
    </row>
    <row r="34" spans="1:1" x14ac:dyDescent="0.2">
      <c r="A34" s="1" t="s">
        <v>29</v>
      </c>
    </row>
    <row r="35" spans="1:1" x14ac:dyDescent="0.2">
      <c r="A35" s="1" t="s">
        <v>106</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30ACE-4C20-4D0A-8003-1E04BF6508EB}">
  <dimension ref="A1:R35"/>
  <sheetViews>
    <sheetView workbookViewId="0">
      <selection activeCell="K28" sqref="K28"/>
    </sheetView>
  </sheetViews>
  <sheetFormatPr defaultRowHeight="12.75" x14ac:dyDescent="0.2"/>
  <cols>
    <col min="1" max="1" width="9.42578125" style="1" customWidth="1"/>
    <col min="2" max="3" width="11.140625" style="1" customWidth="1"/>
    <col min="4" max="4" width="9.140625" style="1"/>
    <col min="5" max="5" width="9.85546875" style="1" customWidth="1"/>
    <col min="6" max="16384" width="9.140625" style="1"/>
  </cols>
  <sheetData>
    <row r="1" spans="1:16" s="3" customFormat="1" x14ac:dyDescent="0.2">
      <c r="A1" s="2" t="s">
        <v>80</v>
      </c>
      <c r="B1" s="2" t="s">
        <v>94</v>
      </c>
      <c r="C1" s="2"/>
      <c r="D1" s="2"/>
      <c r="E1" s="2"/>
      <c r="F1" s="2"/>
      <c r="G1" s="2"/>
      <c r="H1" s="2"/>
      <c r="I1" s="2"/>
      <c r="J1" s="2"/>
      <c r="K1" s="2"/>
      <c r="L1" s="2"/>
      <c r="M1" s="2"/>
      <c r="N1" s="2"/>
      <c r="O1" s="2"/>
      <c r="P1" s="2"/>
    </row>
    <row r="2" spans="1:16" s="3" customFormat="1" x14ac:dyDescent="0.2">
      <c r="A2" s="3" t="s">
        <v>3</v>
      </c>
      <c r="B2" s="3" t="s">
        <v>4</v>
      </c>
      <c r="C2" s="3" t="s">
        <v>5</v>
      </c>
      <c r="D2" s="3" t="s">
        <v>6</v>
      </c>
      <c r="E2" s="3" t="s">
        <v>7</v>
      </c>
      <c r="F2" s="3" t="s">
        <v>8</v>
      </c>
      <c r="G2" s="3" t="s">
        <v>9</v>
      </c>
      <c r="H2" s="3" t="s">
        <v>30</v>
      </c>
      <c r="J2" s="1" t="s">
        <v>31</v>
      </c>
      <c r="K2" s="1" t="s">
        <v>32</v>
      </c>
      <c r="L2" s="3" t="s">
        <v>33</v>
      </c>
      <c r="M2" s="3" t="s">
        <v>34</v>
      </c>
      <c r="N2" s="3" t="s">
        <v>35</v>
      </c>
      <c r="O2" s="3" t="s">
        <v>45</v>
      </c>
      <c r="P2" s="3" t="s">
        <v>114</v>
      </c>
    </row>
    <row r="3" spans="1:16" s="5" customFormat="1" x14ac:dyDescent="0.2"/>
    <row r="4" spans="1:16" s="4" customFormat="1" x14ac:dyDescent="0.2">
      <c r="A4" s="4" t="s">
        <v>62</v>
      </c>
      <c r="B4" s="4">
        <v>2844.37</v>
      </c>
      <c r="C4" s="4">
        <v>2865.31</v>
      </c>
      <c r="D4" s="4">
        <v>2890.47</v>
      </c>
      <c r="E4" s="4">
        <v>2891.49</v>
      </c>
      <c r="F4" s="4">
        <v>2893.27</v>
      </c>
      <c r="G4" s="4">
        <v>2893.94</v>
      </c>
      <c r="H4" s="4">
        <v>2951.44</v>
      </c>
      <c r="K4" s="4">
        <f t="shared" ref="K4:L7" si="0">C4-B4</f>
        <v>20.940000000000055</v>
      </c>
      <c r="L4" s="4">
        <f t="shared" si="0"/>
        <v>25.159999999999854</v>
      </c>
      <c r="M4" s="4">
        <f>E4-C4</f>
        <v>26.179999999999836</v>
      </c>
      <c r="N4" s="4">
        <f>F4-C4</f>
        <v>27.960000000000036</v>
      </c>
      <c r="O4" s="4">
        <f>G4-C4</f>
        <v>28.630000000000109</v>
      </c>
      <c r="P4" s="4">
        <f>H4-F4</f>
        <v>58.170000000000073</v>
      </c>
    </row>
    <row r="5" spans="1:16" s="3" customFormat="1" ht="12" customHeight="1" x14ac:dyDescent="0.2">
      <c r="A5" s="3" t="s">
        <v>63</v>
      </c>
      <c r="B5" s="3">
        <v>2844.39</v>
      </c>
      <c r="C5" s="3">
        <v>2865.22</v>
      </c>
      <c r="D5" s="3">
        <v>2890.44</v>
      </c>
      <c r="E5" s="3">
        <v>2891.49</v>
      </c>
      <c r="F5" s="3">
        <v>2893.14</v>
      </c>
      <c r="G5" s="3">
        <v>2894.04</v>
      </c>
      <c r="H5" s="3">
        <v>2951.17</v>
      </c>
      <c r="K5" s="3">
        <f t="shared" si="0"/>
        <v>20.829999999999927</v>
      </c>
      <c r="L5" s="3">
        <f t="shared" si="0"/>
        <v>25.220000000000255</v>
      </c>
      <c r="M5" s="7">
        <f t="shared" ref="M5:M17" si="1">E5-C5</f>
        <v>26.269999999999982</v>
      </c>
      <c r="N5" s="7">
        <f t="shared" ref="N5:N17" si="2">F5-C5</f>
        <v>27.920000000000073</v>
      </c>
      <c r="O5" s="7">
        <f t="shared" ref="O5:O17" si="3">G5-C5</f>
        <v>28.820000000000164</v>
      </c>
      <c r="P5" s="7">
        <f>H5-F5</f>
        <v>58.0300000000002</v>
      </c>
    </row>
    <row r="6" spans="1:16" s="4" customFormat="1" x14ac:dyDescent="0.2">
      <c r="A6" s="4" t="s">
        <v>64</v>
      </c>
      <c r="B6" s="4">
        <v>2844.39</v>
      </c>
      <c r="C6" s="4">
        <v>2864.99</v>
      </c>
      <c r="D6" s="4">
        <v>2890.07</v>
      </c>
      <c r="E6" s="4">
        <v>2891.42</v>
      </c>
      <c r="F6" s="4">
        <v>2893.37</v>
      </c>
      <c r="G6" s="4">
        <v>2894.09</v>
      </c>
      <c r="H6" s="4">
        <v>2951.97</v>
      </c>
      <c r="K6" s="4">
        <f t="shared" si="0"/>
        <v>20.599999999999909</v>
      </c>
      <c r="L6" s="4">
        <f t="shared" si="0"/>
        <v>25.080000000000382</v>
      </c>
      <c r="M6" s="4">
        <f t="shared" si="1"/>
        <v>26.430000000000291</v>
      </c>
      <c r="N6" s="4">
        <f t="shared" si="2"/>
        <v>28.380000000000109</v>
      </c>
      <c r="O6" s="4">
        <f t="shared" si="3"/>
        <v>29.100000000000364</v>
      </c>
      <c r="P6" s="4">
        <f>H6-F6</f>
        <v>58.599999999999909</v>
      </c>
    </row>
    <row r="7" spans="1:16" s="3" customFormat="1" x14ac:dyDescent="0.2">
      <c r="A7" s="3" t="s">
        <v>65</v>
      </c>
      <c r="B7" s="3">
        <v>2844.37</v>
      </c>
      <c r="C7" s="3">
        <v>2864.92</v>
      </c>
      <c r="D7" s="3">
        <v>2890.27</v>
      </c>
      <c r="E7" s="3">
        <v>2891.39</v>
      </c>
      <c r="F7" s="3">
        <v>2893.47</v>
      </c>
      <c r="G7" s="3">
        <v>2893.97</v>
      </c>
      <c r="H7" s="3">
        <v>2951.79</v>
      </c>
      <c r="K7" s="3">
        <f t="shared" si="0"/>
        <v>20.550000000000182</v>
      </c>
      <c r="L7" s="3">
        <f t="shared" si="0"/>
        <v>25.349999999999909</v>
      </c>
      <c r="M7" s="7">
        <f t="shared" si="1"/>
        <v>26.4699999999998</v>
      </c>
      <c r="N7" s="7">
        <f t="shared" si="2"/>
        <v>28.549999999999727</v>
      </c>
      <c r="O7" s="7">
        <f t="shared" si="3"/>
        <v>29.049999999999727</v>
      </c>
      <c r="P7" s="7">
        <f>H7-F7</f>
        <v>58.320000000000164</v>
      </c>
    </row>
    <row r="8" spans="1:16" s="5" customFormat="1" x14ac:dyDescent="0.2"/>
    <row r="9" spans="1:16" s="4" customFormat="1" x14ac:dyDescent="0.2">
      <c r="A9" s="4" t="s">
        <v>54</v>
      </c>
      <c r="B9" s="4">
        <v>2844.44</v>
      </c>
      <c r="C9" s="4">
        <v>2865.07</v>
      </c>
      <c r="D9" s="4">
        <v>2890.14</v>
      </c>
      <c r="E9" s="4">
        <v>2891.82</v>
      </c>
      <c r="F9" s="4">
        <v>2893.57</v>
      </c>
      <c r="G9" s="4">
        <v>2894.57</v>
      </c>
      <c r="H9" s="4">
        <v>2951.27</v>
      </c>
      <c r="K9" s="4">
        <f t="shared" ref="K9:L12" si="4">C9-B9</f>
        <v>20.630000000000109</v>
      </c>
      <c r="L9" s="4">
        <f t="shared" si="4"/>
        <v>25.069999999999709</v>
      </c>
      <c r="M9" s="4">
        <f t="shared" si="1"/>
        <v>26.75</v>
      </c>
      <c r="N9" s="4">
        <f t="shared" si="2"/>
        <v>28.5</v>
      </c>
      <c r="O9" s="4">
        <f t="shared" si="3"/>
        <v>29.5</v>
      </c>
      <c r="P9" s="4">
        <f>H9-F9</f>
        <v>57.699999999999818</v>
      </c>
    </row>
    <row r="10" spans="1:16" s="3" customFormat="1" ht="12" customHeight="1" x14ac:dyDescent="0.2">
      <c r="A10" s="3" t="s">
        <v>55</v>
      </c>
      <c r="B10" s="3">
        <v>2844.37</v>
      </c>
      <c r="C10" s="3">
        <v>2864.82</v>
      </c>
      <c r="D10" s="3">
        <v>2889.79</v>
      </c>
      <c r="E10" s="3">
        <v>2891.57</v>
      </c>
      <c r="F10" s="3">
        <v>2893.37</v>
      </c>
      <c r="G10" s="3">
        <v>2894.92</v>
      </c>
      <c r="H10" s="3">
        <v>2951.27</v>
      </c>
      <c r="K10" s="3">
        <f t="shared" si="4"/>
        <v>20.450000000000273</v>
      </c>
      <c r="L10" s="3">
        <f t="shared" si="4"/>
        <v>24.9699999999998</v>
      </c>
      <c r="M10" s="7">
        <f t="shared" si="1"/>
        <v>26.75</v>
      </c>
      <c r="N10" s="7">
        <f t="shared" si="2"/>
        <v>28.549999999999727</v>
      </c>
      <c r="O10" s="7">
        <f t="shared" si="3"/>
        <v>30.099999999999909</v>
      </c>
      <c r="P10" s="7">
        <f>H10-F10</f>
        <v>57.900000000000091</v>
      </c>
    </row>
    <row r="11" spans="1:16" s="4" customFormat="1" x14ac:dyDescent="0.2">
      <c r="A11" s="4" t="s">
        <v>56</v>
      </c>
      <c r="B11" s="4">
        <v>2844.52</v>
      </c>
      <c r="C11" s="4">
        <v>2865.32</v>
      </c>
      <c r="D11" s="4">
        <v>2889.57</v>
      </c>
      <c r="E11" s="4">
        <v>2891.64</v>
      </c>
      <c r="F11" s="4">
        <v>2893.42</v>
      </c>
      <c r="G11" s="4">
        <v>2894.39</v>
      </c>
      <c r="H11" s="4">
        <v>2950.57</v>
      </c>
      <c r="K11" s="4">
        <f t="shared" si="4"/>
        <v>20.800000000000182</v>
      </c>
      <c r="L11" s="4">
        <f t="shared" si="4"/>
        <v>24.25</v>
      </c>
      <c r="M11" s="4">
        <f t="shared" si="1"/>
        <v>26.319999999999709</v>
      </c>
      <c r="N11" s="4">
        <f t="shared" si="2"/>
        <v>28.099999999999909</v>
      </c>
      <c r="O11" s="4">
        <f t="shared" si="3"/>
        <v>29.069999999999709</v>
      </c>
      <c r="P11" s="4">
        <f>H11-F11</f>
        <v>57.150000000000091</v>
      </c>
    </row>
    <row r="12" spans="1:16" s="3" customFormat="1" x14ac:dyDescent="0.2">
      <c r="A12" s="3" t="s">
        <v>57</v>
      </c>
      <c r="B12" s="3">
        <v>2844.12</v>
      </c>
      <c r="C12" s="3">
        <v>2865.62</v>
      </c>
      <c r="D12" s="3">
        <v>2889.42</v>
      </c>
      <c r="E12" s="3">
        <v>2891.57</v>
      </c>
      <c r="F12" s="3">
        <v>2893.49</v>
      </c>
      <c r="G12" s="3">
        <v>2894.92</v>
      </c>
      <c r="H12" s="3">
        <v>2950.32</v>
      </c>
      <c r="K12" s="3">
        <f t="shared" si="4"/>
        <v>21.5</v>
      </c>
      <c r="L12" s="3">
        <f t="shared" si="4"/>
        <v>23.800000000000182</v>
      </c>
      <c r="M12" s="7">
        <f t="shared" si="1"/>
        <v>25.950000000000273</v>
      </c>
      <c r="N12" s="7">
        <f t="shared" si="2"/>
        <v>27.869999999999891</v>
      </c>
      <c r="O12" s="7">
        <f t="shared" si="3"/>
        <v>29.300000000000182</v>
      </c>
      <c r="P12" s="7">
        <f>H12-F12</f>
        <v>56.830000000000382</v>
      </c>
    </row>
    <row r="13" spans="1:16" s="5" customFormat="1" x14ac:dyDescent="0.2"/>
    <row r="14" spans="1:16" s="4" customFormat="1" x14ac:dyDescent="0.2">
      <c r="A14" s="4" t="s">
        <v>58</v>
      </c>
      <c r="B14" s="4">
        <v>2844.65</v>
      </c>
      <c r="C14" s="4">
        <v>2865.1</v>
      </c>
      <c r="D14" s="4">
        <v>2889.8</v>
      </c>
      <c r="E14" s="4">
        <v>2891.98</v>
      </c>
      <c r="F14" s="4">
        <v>2893.65</v>
      </c>
      <c r="G14" s="4">
        <v>2894.3</v>
      </c>
      <c r="H14" s="4">
        <v>2952.23</v>
      </c>
      <c r="K14" s="4">
        <f t="shared" ref="K14:L17" si="5">C14-B14</f>
        <v>20.449999999999818</v>
      </c>
      <c r="L14" s="4">
        <f t="shared" si="5"/>
        <v>24.700000000000273</v>
      </c>
      <c r="M14" s="4">
        <f t="shared" si="1"/>
        <v>26.880000000000109</v>
      </c>
      <c r="N14" s="4">
        <f t="shared" si="2"/>
        <v>28.550000000000182</v>
      </c>
      <c r="O14" s="4">
        <f t="shared" si="3"/>
        <v>29.200000000000273</v>
      </c>
      <c r="P14" s="4">
        <f>H14-F14</f>
        <v>58.579999999999927</v>
      </c>
    </row>
    <row r="15" spans="1:16" s="3" customFormat="1" ht="12" customHeight="1" x14ac:dyDescent="0.2">
      <c r="A15" s="3" t="s">
        <v>59</v>
      </c>
      <c r="B15" s="3">
        <v>2844.53</v>
      </c>
      <c r="C15" s="3">
        <v>2865.08</v>
      </c>
      <c r="D15" s="3">
        <v>2889.45</v>
      </c>
      <c r="E15" s="3">
        <v>2892.2</v>
      </c>
      <c r="F15" s="3">
        <v>2893.63</v>
      </c>
      <c r="G15" s="3">
        <v>2894.18</v>
      </c>
      <c r="H15" s="3">
        <v>2951.78</v>
      </c>
      <c r="K15" s="3">
        <f t="shared" si="5"/>
        <v>20.549999999999727</v>
      </c>
      <c r="L15" s="3">
        <f t="shared" si="5"/>
        <v>24.369999999999891</v>
      </c>
      <c r="M15" s="7">
        <f t="shared" si="1"/>
        <v>27.119999999999891</v>
      </c>
      <c r="N15" s="7">
        <f t="shared" si="2"/>
        <v>28.550000000000182</v>
      </c>
      <c r="O15" s="7">
        <f t="shared" si="3"/>
        <v>29.099999999999909</v>
      </c>
      <c r="P15" s="7">
        <f>H15-F15</f>
        <v>58.150000000000091</v>
      </c>
    </row>
    <row r="16" spans="1:16" s="4" customFormat="1" x14ac:dyDescent="0.2">
      <c r="A16" s="4" t="s">
        <v>60</v>
      </c>
      <c r="B16" s="4">
        <v>2844.58</v>
      </c>
      <c r="C16" s="4">
        <v>2865.1</v>
      </c>
      <c r="D16" s="4">
        <v>2889.6</v>
      </c>
      <c r="E16" s="4">
        <v>2892.08</v>
      </c>
      <c r="F16" s="4">
        <v>2893.5</v>
      </c>
      <c r="G16" s="4">
        <v>2894.23</v>
      </c>
      <c r="H16" s="4">
        <v>2951.63</v>
      </c>
      <c r="K16" s="4">
        <f t="shared" si="5"/>
        <v>20.519999999999982</v>
      </c>
      <c r="L16" s="4">
        <f t="shared" si="5"/>
        <v>24.5</v>
      </c>
      <c r="M16" s="4">
        <f t="shared" si="1"/>
        <v>26.980000000000018</v>
      </c>
      <c r="N16" s="4">
        <f t="shared" si="2"/>
        <v>28.400000000000091</v>
      </c>
      <c r="O16" s="4">
        <f t="shared" si="3"/>
        <v>29.130000000000109</v>
      </c>
      <c r="P16" s="4">
        <f>H16-F16</f>
        <v>58.130000000000109</v>
      </c>
    </row>
    <row r="17" spans="1:18" s="3" customFormat="1" x14ac:dyDescent="0.2">
      <c r="A17" s="3" t="s">
        <v>61</v>
      </c>
      <c r="B17" s="3">
        <v>2844.5</v>
      </c>
      <c r="C17" s="3">
        <v>2865.45</v>
      </c>
      <c r="D17" s="3">
        <v>2890.13</v>
      </c>
      <c r="E17" s="3">
        <v>2892.15</v>
      </c>
      <c r="F17" s="3">
        <v>2893.63</v>
      </c>
      <c r="G17" s="3">
        <v>2894.4</v>
      </c>
      <c r="H17" s="3">
        <v>2951.9</v>
      </c>
      <c r="K17" s="3">
        <f t="shared" si="5"/>
        <v>20.949999999999818</v>
      </c>
      <c r="L17" s="3">
        <f t="shared" si="5"/>
        <v>24.680000000000291</v>
      </c>
      <c r="M17" s="7">
        <f t="shared" si="1"/>
        <v>26.700000000000273</v>
      </c>
      <c r="N17" s="7">
        <f t="shared" si="2"/>
        <v>28.180000000000291</v>
      </c>
      <c r="O17" s="7">
        <f t="shared" si="3"/>
        <v>28.950000000000273</v>
      </c>
      <c r="P17" s="7">
        <f>H17-F17</f>
        <v>58.269999999999982</v>
      </c>
    </row>
    <row r="18" spans="1:18" s="5" customFormat="1" x14ac:dyDescent="0.2"/>
    <row r="19" spans="1:18" x14ac:dyDescent="0.2">
      <c r="A19" s="1" t="s">
        <v>2</v>
      </c>
      <c r="B19" s="1" t="s">
        <v>17</v>
      </c>
      <c r="C19" s="1" t="s">
        <v>18</v>
      </c>
      <c r="E19" s="1" t="s">
        <v>41</v>
      </c>
      <c r="F19" s="1" t="s">
        <v>18</v>
      </c>
      <c r="J19" s="1" t="s">
        <v>31</v>
      </c>
    </row>
    <row r="20" spans="1:18" x14ac:dyDescent="0.2">
      <c r="A20" s="1" t="s">
        <v>10</v>
      </c>
      <c r="B20" s="6">
        <v>0.3372</v>
      </c>
      <c r="C20" s="6">
        <v>1.0759999999999999E-3</v>
      </c>
      <c r="E20" s="8">
        <v>17.75</v>
      </c>
      <c r="F20" s="1">
        <v>0.1</v>
      </c>
      <c r="K20" s="1" t="s">
        <v>36</v>
      </c>
      <c r="N20" s="1" t="s">
        <v>42</v>
      </c>
      <c r="Q20" s="1" t="s">
        <v>44</v>
      </c>
    </row>
    <row r="21" spans="1:18" x14ac:dyDescent="0.2">
      <c r="A21" s="1" t="s">
        <v>15</v>
      </c>
      <c r="B21" s="6">
        <v>0.50609999999999999</v>
      </c>
      <c r="C21" s="6">
        <v>2.2529999999999998E-3</v>
      </c>
      <c r="K21" s="1">
        <f>AVERAGE(K4:K17)</f>
        <v>20.730833333333333</v>
      </c>
      <c r="L21" s="1">
        <f>STDEV(K4:K17)</f>
        <v>0.30043781184776625</v>
      </c>
      <c r="N21" s="1">
        <f>AVERAGE(L4:L17)</f>
        <v>24.762500000000045</v>
      </c>
      <c r="O21" s="1">
        <f>STDEV(L4:L17)</f>
        <v>0.46452566227180453</v>
      </c>
      <c r="Q21" s="1">
        <f>AVERAGE(N4:N17)</f>
        <v>28.292500000000018</v>
      </c>
      <c r="R21" s="1">
        <f>STDEV(N4:N17)</f>
        <v>0.27052558272570892</v>
      </c>
    </row>
    <row r="22" spans="1:18" x14ac:dyDescent="0.2">
      <c r="A22" s="1" t="s">
        <v>16</v>
      </c>
      <c r="B22" s="6">
        <v>1.0193000000000001</v>
      </c>
      <c r="C22" s="6">
        <v>3.617E-3</v>
      </c>
      <c r="K22" s="1" t="s">
        <v>37</v>
      </c>
      <c r="Q22" s="1" t="s">
        <v>47</v>
      </c>
    </row>
    <row r="23" spans="1:18" ht="15" x14ac:dyDescent="0.25">
      <c r="K23" s="1">
        <f>(B20/K21)*1000</f>
        <v>16.265626884270613</v>
      </c>
      <c r="L23">
        <f>(((1/K21)^2 * $C$20^2 + ($B$20/K21^2)^2 * L21^2)^(1/2))*1000</f>
        <v>0.24137315592726036</v>
      </c>
      <c r="Q23" s="1">
        <f>(B21/Q21)*1000</f>
        <v>17.888132897410962</v>
      </c>
      <c r="R23">
        <f>(((1/Q21)^2 * $C$21^2 + ($B$21/Q21^2)^2 * R21^2)^(1/2))*1000</f>
        <v>0.18867057920248997</v>
      </c>
    </row>
    <row r="24" spans="1:18" x14ac:dyDescent="0.2">
      <c r="A24" s="1" t="s">
        <v>107</v>
      </c>
      <c r="B24" s="1">
        <v>17.38</v>
      </c>
      <c r="C24" s="1">
        <v>0.01</v>
      </c>
    </row>
    <row r="25" spans="1:18" x14ac:dyDescent="0.2">
      <c r="K25" s="1" t="s">
        <v>38</v>
      </c>
      <c r="N25" s="1" t="s">
        <v>43</v>
      </c>
      <c r="Q25" s="1" t="s">
        <v>46</v>
      </c>
    </row>
    <row r="26" spans="1:18" x14ac:dyDescent="0.2">
      <c r="A26" s="1" t="s">
        <v>4</v>
      </c>
      <c r="B26" s="1" t="s">
        <v>19</v>
      </c>
      <c r="K26" s="1">
        <f>AVERAGE($P$4:$P$17)</f>
        <v>57.985833333333403</v>
      </c>
      <c r="L26" s="1">
        <f>STDEV($P$4:$P$17)</f>
        <v>0.5334187905019101</v>
      </c>
      <c r="N26" s="1">
        <f>AVERAGE(M4:M17)</f>
        <v>26.566666666666681</v>
      </c>
      <c r="O26" s="1">
        <f>STDEV(M4:M17)</f>
        <v>0.35250617875521062</v>
      </c>
      <c r="Q26" s="1">
        <f>AVERAGE(O4:O17)</f>
        <v>29.162500000000062</v>
      </c>
      <c r="R26" s="1">
        <f>STDEV(O4:O17)</f>
        <v>0.36794577169612541</v>
      </c>
    </row>
    <row r="27" spans="1:18" x14ac:dyDescent="0.2">
      <c r="A27" s="1" t="s">
        <v>5</v>
      </c>
      <c r="B27" s="1" t="s">
        <v>20</v>
      </c>
      <c r="K27" s="1" t="s">
        <v>39</v>
      </c>
      <c r="Q27" s="1" t="s">
        <v>47</v>
      </c>
    </row>
    <row r="28" spans="1:18" ht="15" x14ac:dyDescent="0.25">
      <c r="A28" s="1" t="s">
        <v>6</v>
      </c>
      <c r="B28" s="1" t="s">
        <v>21</v>
      </c>
      <c r="K28" s="1">
        <f>($B$22/$K$26)*1000</f>
        <v>17.578431513444354</v>
      </c>
      <c r="L28">
        <f>(((1/K26)^2 * $C$22^2 + ($B$22/K26^2)^2 * L26^2)^(1/2))*1000</f>
        <v>0.17331995287449956</v>
      </c>
      <c r="Q28" s="1">
        <f>(B21/Q26)*1000</f>
        <v>17.354479211315866</v>
      </c>
      <c r="R28">
        <f>(((1/Q26)^2 * $C$21^2 + ($B$21/Q26^2)^2 * R26^2)^(1/2))*1000</f>
        <v>0.23219255434264133</v>
      </c>
    </row>
    <row r="29" spans="1:18" x14ac:dyDescent="0.2">
      <c r="A29" s="1" t="s">
        <v>7</v>
      </c>
      <c r="B29" s="1" t="s">
        <v>22</v>
      </c>
    </row>
    <row r="30" spans="1:18" x14ac:dyDescent="0.2">
      <c r="A30" s="1" t="s">
        <v>8</v>
      </c>
      <c r="B30" s="1" t="s">
        <v>23</v>
      </c>
    </row>
    <row r="31" spans="1:18" x14ac:dyDescent="0.2">
      <c r="A31" s="1" t="s">
        <v>9</v>
      </c>
      <c r="B31" s="1" t="s">
        <v>24</v>
      </c>
    </row>
    <row r="34" spans="1:1" x14ac:dyDescent="0.2">
      <c r="A34" s="1" t="s">
        <v>29</v>
      </c>
    </row>
    <row r="35" spans="1:1" x14ac:dyDescent="0.2">
      <c r="A35" s="1" t="s">
        <v>115</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A3E91-8864-49D7-90A5-0B10BEBC4FFF}">
  <dimension ref="A1:R36"/>
  <sheetViews>
    <sheetView workbookViewId="0">
      <selection activeCell="F21" sqref="F21"/>
    </sheetView>
  </sheetViews>
  <sheetFormatPr defaultRowHeight="12.75" x14ac:dyDescent="0.2"/>
  <cols>
    <col min="1" max="1" width="9.42578125" style="1" customWidth="1"/>
    <col min="2" max="3" width="11.140625" style="1" customWidth="1"/>
    <col min="4" max="4" width="9.140625" style="1"/>
    <col min="5" max="5" width="9.85546875" style="1" customWidth="1"/>
    <col min="6" max="16384" width="9.140625" style="1"/>
  </cols>
  <sheetData>
    <row r="1" spans="1:16" s="3" customFormat="1" x14ac:dyDescent="0.2">
      <c r="A1" s="2" t="s">
        <v>80</v>
      </c>
      <c r="B1" s="2" t="s">
        <v>95</v>
      </c>
      <c r="C1" s="2"/>
      <c r="D1" s="2"/>
      <c r="E1" s="2"/>
      <c r="F1" s="2"/>
      <c r="G1" s="2"/>
      <c r="H1" s="2"/>
      <c r="I1" s="2"/>
      <c r="J1" s="2"/>
      <c r="K1" s="2"/>
      <c r="L1" s="2"/>
      <c r="M1" s="2"/>
      <c r="N1" s="2"/>
      <c r="O1" s="2"/>
      <c r="P1" s="2"/>
    </row>
    <row r="2" spans="1:16" s="3" customFormat="1" x14ac:dyDescent="0.2">
      <c r="A2" s="3" t="s">
        <v>3</v>
      </c>
      <c r="B2" s="3" t="s">
        <v>4</v>
      </c>
      <c r="C2" s="3" t="s">
        <v>5</v>
      </c>
      <c r="D2" s="3" t="s">
        <v>6</v>
      </c>
      <c r="E2" s="3" t="s">
        <v>7</v>
      </c>
      <c r="F2" s="3" t="s">
        <v>8</v>
      </c>
      <c r="G2" s="3" t="s">
        <v>9</v>
      </c>
      <c r="H2" s="3" t="s">
        <v>30</v>
      </c>
      <c r="J2" s="1" t="s">
        <v>31</v>
      </c>
      <c r="K2" s="1" t="s">
        <v>32</v>
      </c>
      <c r="L2" s="3" t="s">
        <v>33</v>
      </c>
      <c r="M2" s="3" t="s">
        <v>34</v>
      </c>
      <c r="N2" s="3" t="s">
        <v>35</v>
      </c>
      <c r="O2" s="3" t="s">
        <v>45</v>
      </c>
      <c r="P2" s="3" t="s">
        <v>114</v>
      </c>
    </row>
    <row r="3" spans="1:16" s="5" customFormat="1" x14ac:dyDescent="0.2"/>
    <row r="4" spans="1:16" s="4" customFormat="1" x14ac:dyDescent="0.2">
      <c r="A4" s="4" t="s">
        <v>96</v>
      </c>
      <c r="B4" s="4">
        <v>2843.7</v>
      </c>
      <c r="C4" s="4">
        <v>2864.67</v>
      </c>
      <c r="F4" s="4">
        <v>2881.65</v>
      </c>
      <c r="G4" s="4">
        <v>2883.37</v>
      </c>
      <c r="H4" s="4">
        <v>2937.85</v>
      </c>
      <c r="K4" s="4">
        <f t="shared" ref="K4:K7" si="0">C4-B4</f>
        <v>20.970000000000255</v>
      </c>
      <c r="N4" s="4">
        <f>F4-C4</f>
        <v>16.980000000000018</v>
      </c>
      <c r="O4" s="4">
        <f>G4-C4</f>
        <v>18.699999999999818</v>
      </c>
      <c r="P4" s="4">
        <f>H4-F4</f>
        <v>56.199999999999818</v>
      </c>
    </row>
    <row r="5" spans="1:16" s="3" customFormat="1" ht="12" customHeight="1" x14ac:dyDescent="0.2">
      <c r="A5" s="3" t="s">
        <v>97</v>
      </c>
      <c r="B5" s="3">
        <v>2843.52</v>
      </c>
      <c r="C5" s="3">
        <v>2864.4</v>
      </c>
      <c r="F5" s="3">
        <v>2881.72</v>
      </c>
      <c r="G5" s="3">
        <v>2883.37</v>
      </c>
      <c r="H5" s="3">
        <v>2938.75</v>
      </c>
      <c r="K5" s="3">
        <f t="shared" si="0"/>
        <v>20.880000000000109</v>
      </c>
      <c r="M5" s="7"/>
      <c r="N5" s="7">
        <f t="shared" ref="N5:N17" si="1">F5-C5</f>
        <v>17.319999999999709</v>
      </c>
      <c r="O5" s="7">
        <f t="shared" ref="O5:O17" si="2">G5-C5</f>
        <v>18.9699999999998</v>
      </c>
      <c r="P5" s="7">
        <f>H5-F5</f>
        <v>57.0300000000002</v>
      </c>
    </row>
    <row r="6" spans="1:16" s="4" customFormat="1" x14ac:dyDescent="0.2">
      <c r="A6" s="4" t="s">
        <v>98</v>
      </c>
      <c r="B6" s="4">
        <v>2843.52</v>
      </c>
      <c r="C6" s="4">
        <v>2864.45</v>
      </c>
      <c r="F6" s="4">
        <v>2881.65</v>
      </c>
      <c r="G6" s="4">
        <v>2883.2</v>
      </c>
      <c r="H6" s="4">
        <v>2939.2</v>
      </c>
      <c r="K6" s="4">
        <f t="shared" si="0"/>
        <v>20.929999999999836</v>
      </c>
      <c r="N6" s="4">
        <f t="shared" si="1"/>
        <v>17.200000000000273</v>
      </c>
      <c r="O6" s="4">
        <f t="shared" si="2"/>
        <v>18.75</v>
      </c>
      <c r="P6" s="4">
        <f>H6-F6</f>
        <v>57.549999999999727</v>
      </c>
    </row>
    <row r="7" spans="1:16" s="3" customFormat="1" x14ac:dyDescent="0.2">
      <c r="A7" s="3" t="s">
        <v>99</v>
      </c>
      <c r="B7" s="3">
        <v>2843.42</v>
      </c>
      <c r="C7" s="3">
        <v>2864.37</v>
      </c>
      <c r="F7" s="3">
        <v>2881.47</v>
      </c>
      <c r="G7" s="3">
        <v>2883.3</v>
      </c>
      <c r="H7" s="3">
        <v>2939.15</v>
      </c>
      <c r="K7" s="3">
        <f t="shared" si="0"/>
        <v>20.949999999999818</v>
      </c>
      <c r="M7" s="7"/>
      <c r="N7" s="7">
        <f t="shared" si="1"/>
        <v>17.099999999999909</v>
      </c>
      <c r="O7" s="7">
        <f t="shared" si="2"/>
        <v>18.930000000000291</v>
      </c>
      <c r="P7" s="7">
        <f>H7-F7</f>
        <v>57.680000000000291</v>
      </c>
    </row>
    <row r="8" spans="1:16" s="5" customFormat="1" x14ac:dyDescent="0.2"/>
    <row r="9" spans="1:16" s="4" customFormat="1" x14ac:dyDescent="0.2">
      <c r="A9" s="4" t="s">
        <v>109</v>
      </c>
    </row>
    <row r="10" spans="1:16" s="3" customFormat="1" ht="12" customHeight="1" x14ac:dyDescent="0.2">
      <c r="A10" s="3" t="s">
        <v>110</v>
      </c>
      <c r="M10" s="7"/>
      <c r="N10" s="7"/>
      <c r="O10" s="7"/>
      <c r="P10" s="7"/>
    </row>
    <row r="11" spans="1:16" s="4" customFormat="1" x14ac:dyDescent="0.2">
      <c r="A11" s="4" t="s">
        <v>111</v>
      </c>
    </row>
    <row r="12" spans="1:16" s="3" customFormat="1" x14ac:dyDescent="0.2">
      <c r="A12" s="3" t="s">
        <v>112</v>
      </c>
      <c r="M12" s="7"/>
      <c r="N12" s="7"/>
      <c r="O12" s="7"/>
      <c r="P12" s="7"/>
    </row>
    <row r="13" spans="1:16" s="5" customFormat="1" x14ac:dyDescent="0.2"/>
    <row r="14" spans="1:16" s="4" customFormat="1" x14ac:dyDescent="0.2">
      <c r="A14" s="4" t="s">
        <v>100</v>
      </c>
      <c r="B14" s="4">
        <v>2843.86</v>
      </c>
      <c r="C14" s="4">
        <v>2864.63</v>
      </c>
      <c r="F14" s="4">
        <v>2881.53</v>
      </c>
      <c r="G14" s="4">
        <v>2882.26</v>
      </c>
      <c r="H14" s="4">
        <v>2939.33</v>
      </c>
      <c r="K14" s="4">
        <f t="shared" ref="K14:K17" si="3">C14-B14</f>
        <v>20.769999999999982</v>
      </c>
      <c r="N14" s="4">
        <f t="shared" si="1"/>
        <v>16.900000000000091</v>
      </c>
      <c r="O14" s="4">
        <f>G16-C14</f>
        <v>18.75</v>
      </c>
      <c r="P14" s="4">
        <f>H14-F14</f>
        <v>57.799999999999727</v>
      </c>
    </row>
    <row r="15" spans="1:16" s="3" customFormat="1" ht="12" customHeight="1" x14ac:dyDescent="0.2">
      <c r="A15" s="3" t="s">
        <v>101</v>
      </c>
      <c r="B15" s="3">
        <v>2843.55</v>
      </c>
      <c r="C15" s="3">
        <v>2864.28</v>
      </c>
      <c r="F15" s="3">
        <v>2881.55</v>
      </c>
      <c r="G15" s="3">
        <v>2882.86</v>
      </c>
      <c r="H15" s="3">
        <v>2939.13</v>
      </c>
      <c r="K15" s="3">
        <f t="shared" si="3"/>
        <v>20.730000000000018</v>
      </c>
      <c r="M15" s="7"/>
      <c r="N15" s="7">
        <f t="shared" si="1"/>
        <v>17.269999999999982</v>
      </c>
      <c r="O15" s="7">
        <f t="shared" si="2"/>
        <v>18.579999999999927</v>
      </c>
      <c r="P15" s="7">
        <f>H15-F15</f>
        <v>57.579999999999927</v>
      </c>
    </row>
    <row r="16" spans="1:16" s="4" customFormat="1" x14ac:dyDescent="0.2">
      <c r="A16" s="4" t="s">
        <v>102</v>
      </c>
      <c r="B16" s="4">
        <v>2843.78</v>
      </c>
      <c r="C16" s="4">
        <v>2864.51</v>
      </c>
      <c r="F16" s="4">
        <v>2881.58</v>
      </c>
      <c r="G16" s="4">
        <v>2883.38</v>
      </c>
      <c r="H16" s="4">
        <v>2939.13</v>
      </c>
      <c r="K16" s="4">
        <f t="shared" si="3"/>
        <v>20.730000000000018</v>
      </c>
      <c r="N16" s="4">
        <f t="shared" si="1"/>
        <v>17.069999999999709</v>
      </c>
      <c r="O16" s="4">
        <f t="shared" si="2"/>
        <v>18.869999999999891</v>
      </c>
      <c r="P16" s="4">
        <f>H16-F16</f>
        <v>57.550000000000182</v>
      </c>
    </row>
    <row r="17" spans="1:18" s="3" customFormat="1" x14ac:dyDescent="0.2">
      <c r="A17" s="3" t="s">
        <v>103</v>
      </c>
      <c r="B17" s="3">
        <v>2843.42</v>
      </c>
      <c r="C17" s="3">
        <v>2864.26</v>
      </c>
      <c r="F17" s="3">
        <v>2881.56</v>
      </c>
      <c r="G17" s="3">
        <v>2883.31</v>
      </c>
      <c r="H17" s="3">
        <v>2939.23</v>
      </c>
      <c r="K17" s="3">
        <f t="shared" si="3"/>
        <v>20.840000000000146</v>
      </c>
      <c r="M17" s="7"/>
      <c r="N17" s="7">
        <f t="shared" si="1"/>
        <v>17.299999999999727</v>
      </c>
      <c r="O17" s="7">
        <f t="shared" si="2"/>
        <v>19.049999999999727</v>
      </c>
      <c r="P17" s="7">
        <f>H17-F17</f>
        <v>57.670000000000073</v>
      </c>
    </row>
    <row r="18" spans="1:18" s="5" customFormat="1" x14ac:dyDescent="0.2"/>
    <row r="19" spans="1:18" x14ac:dyDescent="0.2">
      <c r="A19" s="1" t="s">
        <v>2</v>
      </c>
      <c r="B19" s="1" t="s">
        <v>17</v>
      </c>
      <c r="C19" s="1" t="s">
        <v>18</v>
      </c>
      <c r="E19" s="1" t="s">
        <v>41</v>
      </c>
      <c r="F19" s="1" t="s">
        <v>18</v>
      </c>
      <c r="J19" s="1" t="s">
        <v>31</v>
      </c>
    </row>
    <row r="20" spans="1:18" x14ac:dyDescent="0.2">
      <c r="A20" s="1" t="s">
        <v>10</v>
      </c>
      <c r="B20" s="6">
        <v>0.3412</v>
      </c>
      <c r="C20" s="6">
        <v>2.6359999999999999E-3</v>
      </c>
      <c r="E20" s="1">
        <v>17.38</v>
      </c>
      <c r="F20" s="1">
        <v>0.05</v>
      </c>
      <c r="K20" s="1" t="s">
        <v>36</v>
      </c>
      <c r="N20" s="1" t="s">
        <v>42</v>
      </c>
      <c r="Q20" s="1" t="s">
        <v>44</v>
      </c>
    </row>
    <row r="21" spans="1:18" x14ac:dyDescent="0.2">
      <c r="A21" s="1" t="s">
        <v>15</v>
      </c>
      <c r="B21" s="6">
        <v>0.30809999999999998</v>
      </c>
      <c r="C21" s="6">
        <v>3.117E-3</v>
      </c>
      <c r="K21" s="1">
        <f>AVERAGE(K4:K17)</f>
        <v>20.850000000000023</v>
      </c>
      <c r="L21" s="1">
        <f>STDEV(K4:K17)</f>
        <v>9.7833678104362665E-2</v>
      </c>
      <c r="N21" s="1" t="e">
        <f>AVERAGE(L4:L17)</f>
        <v>#DIV/0!</v>
      </c>
      <c r="O21" s="1" t="e">
        <f>STDEV(L4:L17)</f>
        <v>#DIV/0!</v>
      </c>
      <c r="Q21" s="1">
        <f>AVERAGE(N2:N17)</f>
        <v>17.142499999999927</v>
      </c>
      <c r="R21" s="1">
        <f>STDEV(N4:N17)</f>
        <v>0.15498847883441316</v>
      </c>
    </row>
    <row r="22" spans="1:18" x14ac:dyDescent="0.2">
      <c r="A22" s="1" t="s">
        <v>16</v>
      </c>
      <c r="B22" s="6">
        <v>1.0194000000000001</v>
      </c>
      <c r="C22" s="6">
        <v>2.823E-3</v>
      </c>
      <c r="K22" s="1" t="s">
        <v>37</v>
      </c>
      <c r="Q22" s="1" t="s">
        <v>47</v>
      </c>
    </row>
    <row r="23" spans="1:18" ht="15" x14ac:dyDescent="0.25">
      <c r="K23" s="1">
        <f>(B20/K21)*1000</f>
        <v>16.364508393285355</v>
      </c>
      <c r="L23">
        <f>(((1/K21)^2 * $C$20^2 + ($B$20/K21^2)^2 * L21^2)^(1/2))*1000</f>
        <v>0.14791865447750466</v>
      </c>
      <c r="Q23" s="1">
        <f>(B21/Q21)*1000</f>
        <v>17.972874434884137</v>
      </c>
      <c r="R23">
        <f>(((1/Q21)^2 * $C$21^2 + ($B$21/Q21^2)^2 * R21^2)^(1/2))*1000</f>
        <v>0.24385789541215477</v>
      </c>
    </row>
    <row r="24" spans="1:18" x14ac:dyDescent="0.2">
      <c r="A24" s="1" t="s">
        <v>107</v>
      </c>
      <c r="B24" s="1">
        <v>17.39</v>
      </c>
      <c r="C24" s="1">
        <v>0.01</v>
      </c>
    </row>
    <row r="25" spans="1:18" x14ac:dyDescent="0.2">
      <c r="K25" s="1" t="s">
        <v>38</v>
      </c>
      <c r="N25" s="1" t="s">
        <v>43</v>
      </c>
      <c r="Q25" s="1" t="s">
        <v>46</v>
      </c>
    </row>
    <row r="26" spans="1:18" x14ac:dyDescent="0.2">
      <c r="A26" s="1" t="s">
        <v>4</v>
      </c>
      <c r="B26" s="1" t="s">
        <v>19</v>
      </c>
      <c r="K26" s="1">
        <f>AVERAGE($P$4:$P$17)</f>
        <v>57.382499999999993</v>
      </c>
      <c r="L26" s="1">
        <f>STDEV($P$4:$P$17)</f>
        <v>0.52957530153891341</v>
      </c>
      <c r="N26" s="1" t="e">
        <f>AVERAGE(M4:M17)</f>
        <v>#DIV/0!</v>
      </c>
      <c r="O26" s="1" t="e">
        <f>STDEV(M4:M17)</f>
        <v>#DIV/0!</v>
      </c>
      <c r="Q26" s="1">
        <f>AVERAGE(O4:O17)</f>
        <v>18.824999999999932</v>
      </c>
      <c r="R26" s="1">
        <f>STDEV(O4:O17)</f>
        <v>0.15657038581506658</v>
      </c>
    </row>
    <row r="27" spans="1:18" x14ac:dyDescent="0.2">
      <c r="A27" s="1" t="s">
        <v>5</v>
      </c>
      <c r="B27" s="1" t="s">
        <v>20</v>
      </c>
      <c r="K27" s="1" t="s">
        <v>39</v>
      </c>
      <c r="Q27" s="1" t="s">
        <v>47</v>
      </c>
    </row>
    <row r="28" spans="1:18" ht="15" x14ac:dyDescent="0.25">
      <c r="A28" s="1" t="s">
        <v>6</v>
      </c>
      <c r="B28" s="1" t="s">
        <v>21</v>
      </c>
      <c r="K28" s="1">
        <f>($B$22/$K$26)*1000</f>
        <v>17.764998039471969</v>
      </c>
      <c r="L28">
        <f>(((1/K26)^2 * $C$22^2 + ($B$22/K26^2)^2 * L26^2)^(1/2))*1000</f>
        <v>0.17117276216407284</v>
      </c>
      <c r="Q28" s="1">
        <f>(B21/Q26)*1000</f>
        <v>16.366533864541893</v>
      </c>
      <c r="R28">
        <f>(((1/Q26)^2 * $C$21^2 + ($B$21/Q26^2)^2 * R26^2)^(1/2))*1000</f>
        <v>0.21434884771427359</v>
      </c>
    </row>
    <row r="29" spans="1:18" x14ac:dyDescent="0.2">
      <c r="A29" s="1" t="s">
        <v>7</v>
      </c>
      <c r="B29" s="1" t="s">
        <v>22</v>
      </c>
    </row>
    <row r="30" spans="1:18" x14ac:dyDescent="0.2">
      <c r="A30" s="1" t="s">
        <v>8</v>
      </c>
      <c r="B30" s="1" t="s">
        <v>23</v>
      </c>
    </row>
    <row r="31" spans="1:18" x14ac:dyDescent="0.2">
      <c r="A31" s="1" t="s">
        <v>9</v>
      </c>
      <c r="B31" s="1" t="s">
        <v>24</v>
      </c>
    </row>
    <row r="34" spans="1:1" x14ac:dyDescent="0.2">
      <c r="A34" s="1" t="s">
        <v>29</v>
      </c>
    </row>
    <row r="35" spans="1:1" x14ac:dyDescent="0.2">
      <c r="A35" s="1" t="s">
        <v>108</v>
      </c>
    </row>
    <row r="36" spans="1:1" x14ac:dyDescent="0.2">
      <c r="A36" s="1" t="s">
        <v>113</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D7410-D986-4EE8-9016-589EB071E989}">
  <dimension ref="A1:R34"/>
  <sheetViews>
    <sheetView workbookViewId="0">
      <selection activeCell="O29" sqref="O29"/>
    </sheetView>
  </sheetViews>
  <sheetFormatPr defaultRowHeight="12.75" x14ac:dyDescent="0.2"/>
  <cols>
    <col min="1" max="1" width="9.42578125" style="1" customWidth="1"/>
    <col min="2" max="3" width="11.140625" style="1" customWidth="1"/>
    <col min="4" max="4" width="9.140625" style="1"/>
    <col min="5" max="5" width="9.85546875" style="1" customWidth="1"/>
    <col min="6" max="16384" width="9.140625" style="1"/>
  </cols>
  <sheetData>
    <row r="1" spans="1:16" s="3" customFormat="1" x14ac:dyDescent="0.2">
      <c r="A1" s="2" t="s">
        <v>0</v>
      </c>
      <c r="B1" s="2" t="s">
        <v>1</v>
      </c>
      <c r="C1" s="2"/>
      <c r="D1" s="2"/>
      <c r="E1" s="2"/>
      <c r="F1" s="2"/>
      <c r="G1" s="2"/>
      <c r="H1" s="2"/>
      <c r="I1" s="2"/>
      <c r="J1" s="2"/>
      <c r="K1" s="2"/>
      <c r="L1" s="2"/>
      <c r="M1" s="2"/>
      <c r="N1" s="2"/>
      <c r="O1" s="2"/>
      <c r="P1" s="2"/>
    </row>
    <row r="2" spans="1:16" s="3" customFormat="1" x14ac:dyDescent="0.2">
      <c r="A2" s="3" t="s">
        <v>3</v>
      </c>
      <c r="B2" s="3" t="s">
        <v>4</v>
      </c>
      <c r="C2" s="3" t="s">
        <v>5</v>
      </c>
      <c r="D2" s="3" t="s">
        <v>6</v>
      </c>
      <c r="E2" s="3" t="s">
        <v>7</v>
      </c>
      <c r="F2" s="3" t="s">
        <v>8</v>
      </c>
      <c r="G2" s="3" t="s">
        <v>9</v>
      </c>
      <c r="H2" s="3" t="s">
        <v>30</v>
      </c>
      <c r="J2" s="1" t="s">
        <v>31</v>
      </c>
      <c r="K2" s="1" t="s">
        <v>32</v>
      </c>
      <c r="L2" s="3" t="s">
        <v>33</v>
      </c>
      <c r="M2" s="3" t="s">
        <v>34</v>
      </c>
      <c r="N2" s="3" t="s">
        <v>35</v>
      </c>
      <c r="O2" s="3" t="s">
        <v>45</v>
      </c>
      <c r="P2" s="3" t="s">
        <v>40</v>
      </c>
    </row>
    <row r="3" spans="1:16" s="5" customFormat="1" x14ac:dyDescent="0.2"/>
    <row r="4" spans="1:16" s="4" customFormat="1" x14ac:dyDescent="0.2">
      <c r="A4" s="4" t="s">
        <v>14</v>
      </c>
      <c r="B4" s="4">
        <v>1</v>
      </c>
      <c r="C4" s="4">
        <v>1</v>
      </c>
      <c r="D4" s="4">
        <v>1</v>
      </c>
      <c r="E4" s="4">
        <v>1</v>
      </c>
      <c r="F4" s="4">
        <v>1</v>
      </c>
      <c r="G4" s="4">
        <v>1</v>
      </c>
      <c r="H4" s="4">
        <v>1</v>
      </c>
      <c r="K4" s="4">
        <f t="shared" ref="K4:L7" si="0">C4-B4</f>
        <v>0</v>
      </c>
      <c r="L4" s="4">
        <f t="shared" si="0"/>
        <v>0</v>
      </c>
      <c r="M4" s="4">
        <f>E4-C4</f>
        <v>0</v>
      </c>
      <c r="N4" s="4">
        <f>F4-C4</f>
        <v>0</v>
      </c>
      <c r="O4" s="4">
        <f>G4-C4</f>
        <v>0</v>
      </c>
      <c r="P4" s="4">
        <f>H4-G4</f>
        <v>0</v>
      </c>
    </row>
    <row r="5" spans="1:16" s="3" customFormat="1" ht="12" customHeight="1" x14ac:dyDescent="0.2">
      <c r="A5" s="3" t="s">
        <v>11</v>
      </c>
      <c r="B5" s="3">
        <v>1</v>
      </c>
      <c r="C5" s="3">
        <v>1</v>
      </c>
      <c r="D5" s="3">
        <v>1</v>
      </c>
      <c r="E5" s="3">
        <v>1</v>
      </c>
      <c r="F5" s="3">
        <v>1</v>
      </c>
      <c r="G5" s="3">
        <v>1</v>
      </c>
      <c r="H5" s="3">
        <v>1</v>
      </c>
      <c r="K5" s="3">
        <f t="shared" si="0"/>
        <v>0</v>
      </c>
      <c r="L5" s="3">
        <f t="shared" si="0"/>
        <v>0</v>
      </c>
      <c r="M5" s="7">
        <f t="shared" ref="M5:M17" si="1">E5-C5</f>
        <v>0</v>
      </c>
      <c r="N5" s="7">
        <f t="shared" ref="N5:N17" si="2">F5-C5</f>
        <v>0</v>
      </c>
      <c r="O5" s="7">
        <f t="shared" ref="O5:O17" si="3">G5-C5</f>
        <v>0</v>
      </c>
      <c r="P5" s="7">
        <f t="shared" ref="P5:P17" si="4">H5-G5</f>
        <v>0</v>
      </c>
    </row>
    <row r="6" spans="1:16" s="4" customFormat="1" x14ac:dyDescent="0.2">
      <c r="A6" s="4" t="s">
        <v>12</v>
      </c>
      <c r="B6" s="4">
        <v>1</v>
      </c>
      <c r="C6" s="4">
        <v>1</v>
      </c>
      <c r="D6" s="4">
        <v>1</v>
      </c>
      <c r="E6" s="4">
        <v>1</v>
      </c>
      <c r="F6" s="4">
        <v>1</v>
      </c>
      <c r="G6" s="4">
        <v>1</v>
      </c>
      <c r="H6" s="4">
        <v>1</v>
      </c>
      <c r="K6" s="4">
        <f t="shared" si="0"/>
        <v>0</v>
      </c>
      <c r="L6" s="4">
        <f t="shared" si="0"/>
        <v>0</v>
      </c>
      <c r="M6" s="4">
        <f t="shared" si="1"/>
        <v>0</v>
      </c>
      <c r="N6" s="4">
        <f t="shared" si="2"/>
        <v>0</v>
      </c>
      <c r="O6" s="4">
        <f t="shared" si="3"/>
        <v>0</v>
      </c>
      <c r="P6" s="4">
        <f t="shared" si="4"/>
        <v>0</v>
      </c>
    </row>
    <row r="7" spans="1:16" s="3" customFormat="1" x14ac:dyDescent="0.2">
      <c r="A7" s="3" t="s">
        <v>13</v>
      </c>
      <c r="B7" s="3">
        <v>1</v>
      </c>
      <c r="C7" s="3">
        <v>1</v>
      </c>
      <c r="D7" s="3">
        <v>1</v>
      </c>
      <c r="E7" s="3">
        <v>1</v>
      </c>
      <c r="F7" s="3">
        <v>1</v>
      </c>
      <c r="G7" s="3">
        <v>1</v>
      </c>
      <c r="H7" s="3">
        <v>1</v>
      </c>
      <c r="K7" s="3">
        <f t="shared" si="0"/>
        <v>0</v>
      </c>
      <c r="L7" s="3">
        <f t="shared" si="0"/>
        <v>0</v>
      </c>
      <c r="M7" s="7">
        <f t="shared" si="1"/>
        <v>0</v>
      </c>
      <c r="N7" s="7">
        <f t="shared" si="2"/>
        <v>0</v>
      </c>
      <c r="O7" s="7">
        <f t="shared" si="3"/>
        <v>0</v>
      </c>
      <c r="P7" s="7">
        <f t="shared" si="4"/>
        <v>0</v>
      </c>
    </row>
    <row r="8" spans="1:16" s="5" customFormat="1" x14ac:dyDescent="0.2"/>
    <row r="9" spans="1:16" s="4" customFormat="1" x14ac:dyDescent="0.2">
      <c r="A9" s="4" t="s">
        <v>25</v>
      </c>
      <c r="B9" s="4">
        <v>1</v>
      </c>
      <c r="C9" s="4">
        <v>1</v>
      </c>
      <c r="D9" s="4">
        <v>1</v>
      </c>
      <c r="E9" s="4">
        <v>1</v>
      </c>
      <c r="F9" s="4">
        <v>1</v>
      </c>
      <c r="G9" s="4">
        <v>1</v>
      </c>
      <c r="H9" s="4">
        <v>1</v>
      </c>
      <c r="K9" s="4">
        <f t="shared" ref="K9:L12" si="5">C9-B9</f>
        <v>0</v>
      </c>
      <c r="L9" s="4">
        <f t="shared" si="5"/>
        <v>0</v>
      </c>
      <c r="M9" s="4">
        <f t="shared" si="1"/>
        <v>0</v>
      </c>
      <c r="N9" s="4">
        <f t="shared" si="2"/>
        <v>0</v>
      </c>
      <c r="O9" s="4">
        <f t="shared" si="3"/>
        <v>0</v>
      </c>
      <c r="P9" s="4">
        <f t="shared" si="4"/>
        <v>0</v>
      </c>
    </row>
    <row r="10" spans="1:16" s="3" customFormat="1" ht="12" customHeight="1" x14ac:dyDescent="0.2">
      <c r="A10" s="3" t="s">
        <v>28</v>
      </c>
      <c r="B10" s="3">
        <v>1</v>
      </c>
      <c r="C10" s="3">
        <v>1</v>
      </c>
      <c r="D10" s="3">
        <v>1</v>
      </c>
      <c r="E10" s="3">
        <v>1</v>
      </c>
      <c r="F10" s="3">
        <v>1</v>
      </c>
      <c r="G10" s="3">
        <v>1</v>
      </c>
      <c r="H10" s="3">
        <v>1</v>
      </c>
      <c r="K10" s="3">
        <f t="shared" si="5"/>
        <v>0</v>
      </c>
      <c r="L10" s="3">
        <f t="shared" si="5"/>
        <v>0</v>
      </c>
      <c r="M10" s="7">
        <f t="shared" si="1"/>
        <v>0</v>
      </c>
      <c r="N10" s="7">
        <f t="shared" si="2"/>
        <v>0</v>
      </c>
      <c r="O10" s="7">
        <f t="shared" si="3"/>
        <v>0</v>
      </c>
      <c r="P10" s="7">
        <f t="shared" si="4"/>
        <v>0</v>
      </c>
    </row>
    <row r="11" spans="1:16" s="4" customFormat="1" x14ac:dyDescent="0.2">
      <c r="A11" s="4" t="s">
        <v>26</v>
      </c>
      <c r="B11" s="4">
        <v>1</v>
      </c>
      <c r="C11" s="4">
        <v>1</v>
      </c>
      <c r="D11" s="4">
        <v>1</v>
      </c>
      <c r="E11" s="4">
        <v>1</v>
      </c>
      <c r="F11" s="4">
        <v>1</v>
      </c>
      <c r="G11" s="4">
        <v>1</v>
      </c>
      <c r="H11" s="4">
        <v>1</v>
      </c>
      <c r="K11" s="4">
        <f t="shared" si="5"/>
        <v>0</v>
      </c>
      <c r="L11" s="4">
        <f t="shared" si="5"/>
        <v>0</v>
      </c>
      <c r="M11" s="4">
        <f t="shared" si="1"/>
        <v>0</v>
      </c>
      <c r="N11" s="4">
        <f t="shared" si="2"/>
        <v>0</v>
      </c>
      <c r="O11" s="4">
        <f t="shared" si="3"/>
        <v>0</v>
      </c>
      <c r="P11" s="4">
        <f t="shared" si="4"/>
        <v>0</v>
      </c>
    </row>
    <row r="12" spans="1:16" s="3" customFormat="1" x14ac:dyDescent="0.2">
      <c r="A12" s="3" t="s">
        <v>27</v>
      </c>
      <c r="B12" s="3">
        <v>1</v>
      </c>
      <c r="C12" s="3">
        <v>1</v>
      </c>
      <c r="D12" s="3">
        <v>1</v>
      </c>
      <c r="E12" s="3">
        <v>1</v>
      </c>
      <c r="F12" s="3">
        <v>1</v>
      </c>
      <c r="G12" s="3">
        <v>1</v>
      </c>
      <c r="H12" s="3">
        <v>1</v>
      </c>
      <c r="K12" s="3">
        <f t="shared" si="5"/>
        <v>0</v>
      </c>
      <c r="L12" s="3">
        <f t="shared" si="5"/>
        <v>0</v>
      </c>
      <c r="M12" s="7">
        <f t="shared" si="1"/>
        <v>0</v>
      </c>
      <c r="N12" s="7">
        <f t="shared" si="2"/>
        <v>0</v>
      </c>
      <c r="O12" s="7">
        <f t="shared" si="3"/>
        <v>0</v>
      </c>
      <c r="P12" s="7">
        <f t="shared" si="4"/>
        <v>0</v>
      </c>
    </row>
    <row r="13" spans="1:16" s="5" customFormat="1" x14ac:dyDescent="0.2"/>
    <row r="14" spans="1:16" s="4" customFormat="1" x14ac:dyDescent="0.2">
      <c r="A14" s="4" t="s">
        <v>48</v>
      </c>
      <c r="B14" s="4">
        <v>1</v>
      </c>
      <c r="C14" s="4">
        <v>1</v>
      </c>
      <c r="D14" s="4">
        <v>1</v>
      </c>
      <c r="E14" s="4">
        <v>1</v>
      </c>
      <c r="F14" s="4">
        <v>1</v>
      </c>
      <c r="G14" s="4">
        <v>1</v>
      </c>
      <c r="H14" s="4">
        <v>1</v>
      </c>
      <c r="K14" s="4">
        <f t="shared" ref="K14:L17" si="6">C14-B14</f>
        <v>0</v>
      </c>
      <c r="L14" s="4">
        <f t="shared" si="6"/>
        <v>0</v>
      </c>
      <c r="M14" s="4">
        <f t="shared" si="1"/>
        <v>0</v>
      </c>
      <c r="N14" s="4">
        <f t="shared" si="2"/>
        <v>0</v>
      </c>
      <c r="O14" s="4">
        <f t="shared" si="3"/>
        <v>0</v>
      </c>
      <c r="P14" s="4">
        <f t="shared" si="4"/>
        <v>0</v>
      </c>
    </row>
    <row r="15" spans="1:16" s="3" customFormat="1" ht="12" customHeight="1" x14ac:dyDescent="0.2">
      <c r="A15" s="3" t="s">
        <v>49</v>
      </c>
      <c r="B15" s="3">
        <v>1</v>
      </c>
      <c r="C15" s="3">
        <v>1</v>
      </c>
      <c r="D15" s="3">
        <v>1</v>
      </c>
      <c r="E15" s="3">
        <v>1</v>
      </c>
      <c r="F15" s="3">
        <v>1</v>
      </c>
      <c r="G15" s="3">
        <v>1</v>
      </c>
      <c r="H15" s="3">
        <v>1</v>
      </c>
      <c r="K15" s="3">
        <f t="shared" si="6"/>
        <v>0</v>
      </c>
      <c r="L15" s="3">
        <f t="shared" si="6"/>
        <v>0</v>
      </c>
      <c r="M15" s="7">
        <f t="shared" si="1"/>
        <v>0</v>
      </c>
      <c r="N15" s="7">
        <f t="shared" si="2"/>
        <v>0</v>
      </c>
      <c r="O15" s="7">
        <f t="shared" si="3"/>
        <v>0</v>
      </c>
      <c r="P15" s="7">
        <f t="shared" si="4"/>
        <v>0</v>
      </c>
    </row>
    <row r="16" spans="1:16" s="4" customFormat="1" x14ac:dyDescent="0.2">
      <c r="A16" s="4" t="s">
        <v>50</v>
      </c>
      <c r="B16" s="4">
        <v>1</v>
      </c>
      <c r="C16" s="4">
        <v>1</v>
      </c>
      <c r="D16" s="4">
        <v>1</v>
      </c>
      <c r="E16" s="4">
        <v>1</v>
      </c>
      <c r="F16" s="4">
        <v>1</v>
      </c>
      <c r="G16" s="4">
        <v>1</v>
      </c>
      <c r="H16" s="4">
        <v>1</v>
      </c>
      <c r="K16" s="4">
        <f t="shared" si="6"/>
        <v>0</v>
      </c>
      <c r="L16" s="4">
        <f t="shared" si="6"/>
        <v>0</v>
      </c>
      <c r="M16" s="4">
        <f t="shared" si="1"/>
        <v>0</v>
      </c>
      <c r="N16" s="4">
        <f t="shared" si="2"/>
        <v>0</v>
      </c>
      <c r="O16" s="4">
        <f t="shared" si="3"/>
        <v>0</v>
      </c>
      <c r="P16" s="4">
        <f t="shared" si="4"/>
        <v>0</v>
      </c>
    </row>
    <row r="17" spans="1:18" s="3" customFormat="1" x14ac:dyDescent="0.2">
      <c r="A17" s="3" t="s">
        <v>51</v>
      </c>
      <c r="B17" s="3">
        <v>1</v>
      </c>
      <c r="C17" s="3">
        <v>1</v>
      </c>
      <c r="D17" s="3">
        <v>1</v>
      </c>
      <c r="E17" s="3">
        <v>1</v>
      </c>
      <c r="F17" s="3">
        <v>1</v>
      </c>
      <c r="G17" s="3">
        <v>1</v>
      </c>
      <c r="H17" s="3">
        <v>1</v>
      </c>
      <c r="K17" s="3">
        <f t="shared" si="6"/>
        <v>0</v>
      </c>
      <c r="L17" s="3">
        <f t="shared" si="6"/>
        <v>0</v>
      </c>
      <c r="M17" s="7">
        <f t="shared" si="1"/>
        <v>0</v>
      </c>
      <c r="N17" s="7">
        <f t="shared" si="2"/>
        <v>0</v>
      </c>
      <c r="O17" s="7">
        <f t="shared" si="3"/>
        <v>0</v>
      </c>
      <c r="P17" s="7">
        <f t="shared" si="4"/>
        <v>0</v>
      </c>
    </row>
    <row r="18" spans="1:18" s="5" customFormat="1" x14ac:dyDescent="0.2"/>
    <row r="19" spans="1:18" x14ac:dyDescent="0.2">
      <c r="A19" s="1" t="s">
        <v>2</v>
      </c>
      <c r="B19" s="1" t="s">
        <v>17</v>
      </c>
      <c r="C19" s="1" t="s">
        <v>18</v>
      </c>
      <c r="E19" s="1" t="s">
        <v>41</v>
      </c>
      <c r="F19" s="1" t="s">
        <v>18</v>
      </c>
      <c r="J19" s="1" t="s">
        <v>31</v>
      </c>
    </row>
    <row r="20" spans="1:18" x14ac:dyDescent="0.2">
      <c r="A20" s="1" t="s">
        <v>10</v>
      </c>
      <c r="B20" s="6">
        <v>0.35039999999999999</v>
      </c>
      <c r="C20" s="6">
        <v>1.6828547174370112E-3</v>
      </c>
      <c r="E20" s="1" t="s">
        <v>52</v>
      </c>
      <c r="F20" s="1" t="s">
        <v>52</v>
      </c>
      <c r="K20" s="1" t="s">
        <v>36</v>
      </c>
      <c r="N20" s="1" t="s">
        <v>42</v>
      </c>
      <c r="Q20" s="1" t="s">
        <v>44</v>
      </c>
    </row>
    <row r="21" spans="1:18" x14ac:dyDescent="0.2">
      <c r="A21" s="1" t="s">
        <v>15</v>
      </c>
      <c r="B21" s="6">
        <v>0.50229999999999997</v>
      </c>
      <c r="C21" s="6">
        <v>9.9179971096318882E-3</v>
      </c>
      <c r="K21" s="1">
        <f>AVERAGE(K4:K17)</f>
        <v>0</v>
      </c>
      <c r="L21" s="1">
        <f>STDEV(K4:K17)</f>
        <v>0</v>
      </c>
      <c r="N21" s="1">
        <f>AVERAGE(L4:L17)</f>
        <v>0</v>
      </c>
      <c r="O21" s="1">
        <f>STDEV(L4:L17)</f>
        <v>0</v>
      </c>
      <c r="Q21" s="1">
        <f>AVERAGE(N4:N17)</f>
        <v>0</v>
      </c>
      <c r="R21" s="1">
        <f>STDEV(N4:N17)</f>
        <v>0</v>
      </c>
    </row>
    <row r="22" spans="1:18" x14ac:dyDescent="0.2">
      <c r="A22" s="1" t="s">
        <v>16</v>
      </c>
      <c r="B22" s="6">
        <v>1.0399</v>
      </c>
      <c r="C22" s="6">
        <v>3.8078865529315352E-4</v>
      </c>
      <c r="K22" s="1" t="s">
        <v>37</v>
      </c>
      <c r="Q22" s="1" t="s">
        <v>47</v>
      </c>
    </row>
    <row r="23" spans="1:18" ht="15" x14ac:dyDescent="0.25">
      <c r="K23" s="1" t="e">
        <f>(B20/K21)*1000</f>
        <v>#DIV/0!</v>
      </c>
      <c r="L23" t="e">
        <f>(((1/K21)^2 * $C$20^2 + ($B$20/K21^2)^2 * L21^2)^(1/2))*1000</f>
        <v>#DIV/0!</v>
      </c>
      <c r="Q23" s="1" t="e">
        <f>(B21/Q21)*1000</f>
        <v>#DIV/0!</v>
      </c>
      <c r="R23" t="e">
        <f>(((1/Q21)^2 * $C$21^2 + ($B$21/Q21^2)^2 * R21^2)^(1/2))*1000</f>
        <v>#DIV/0!</v>
      </c>
    </row>
    <row r="25" spans="1:18" x14ac:dyDescent="0.2">
      <c r="K25" s="1" t="s">
        <v>38</v>
      </c>
      <c r="N25" s="1" t="s">
        <v>43</v>
      </c>
      <c r="Q25" s="1" t="s">
        <v>46</v>
      </c>
    </row>
    <row r="26" spans="1:18" x14ac:dyDescent="0.2">
      <c r="A26" s="1" t="s">
        <v>4</v>
      </c>
      <c r="B26" s="1" t="s">
        <v>19</v>
      </c>
      <c r="K26" s="1">
        <f>AVERAGE($P$4:$P$17)</f>
        <v>0</v>
      </c>
      <c r="L26" s="1">
        <f>STDEV($P$4:$P$17)</f>
        <v>0</v>
      </c>
      <c r="N26" s="1">
        <f>AVERAGE(M4:M17)</f>
        <v>0</v>
      </c>
      <c r="O26" s="1">
        <f>STDEV(M4:M17)</f>
        <v>0</v>
      </c>
      <c r="Q26" s="1">
        <f>AVERAGE(O4:O17)</f>
        <v>0</v>
      </c>
      <c r="R26" s="1">
        <f>STDEV(O4:O17)</f>
        <v>0</v>
      </c>
    </row>
    <row r="27" spans="1:18" x14ac:dyDescent="0.2">
      <c r="A27" s="1" t="s">
        <v>5</v>
      </c>
      <c r="B27" s="1" t="s">
        <v>20</v>
      </c>
      <c r="K27" s="1" t="s">
        <v>39</v>
      </c>
      <c r="Q27" s="1" t="s">
        <v>47</v>
      </c>
    </row>
    <row r="28" spans="1:18" ht="15" x14ac:dyDescent="0.25">
      <c r="A28" s="1" t="s">
        <v>6</v>
      </c>
      <c r="B28" s="1" t="s">
        <v>21</v>
      </c>
      <c r="K28" s="1" t="e">
        <f>($B$22/$K$26)*1000</f>
        <v>#DIV/0!</v>
      </c>
      <c r="L28" t="e">
        <f>(((1/K26)^2 * $C$22^2 + ($B$22/K26^2)^2 * L26^2)^(1/2))*1000</f>
        <v>#DIV/0!</v>
      </c>
      <c r="Q28" s="1" t="e">
        <f>(B21/Q26)*1000</f>
        <v>#DIV/0!</v>
      </c>
      <c r="R28" t="e">
        <f>(((1/Q26)^2 * $C$21^2 + ($B$21/Q26^2)^2 * R26^2)^(1/2))*1000</f>
        <v>#DIV/0!</v>
      </c>
    </row>
    <row r="29" spans="1:18" x14ac:dyDescent="0.2">
      <c r="A29" s="1" t="s">
        <v>7</v>
      </c>
      <c r="B29" s="1" t="s">
        <v>22</v>
      </c>
    </row>
    <row r="30" spans="1:18" x14ac:dyDescent="0.2">
      <c r="A30" s="1" t="s">
        <v>8</v>
      </c>
      <c r="B30" s="1" t="s">
        <v>23</v>
      </c>
    </row>
    <row r="31" spans="1:18" x14ac:dyDescent="0.2">
      <c r="A31" s="1" t="s">
        <v>9</v>
      </c>
      <c r="B31" s="1" t="s">
        <v>24</v>
      </c>
    </row>
    <row r="34" spans="1:1" x14ac:dyDescent="0.2">
      <c r="A34"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South 2</vt:lpstr>
      <vt:lpstr>South 3</vt:lpstr>
      <vt:lpstr>South 5</vt:lpstr>
      <vt:lpstr>South 6</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davies</dc:creator>
  <cp:lastModifiedBy>erik davies</cp:lastModifiedBy>
  <dcterms:created xsi:type="dcterms:W3CDTF">2020-04-16T19:57:16Z</dcterms:created>
  <dcterms:modified xsi:type="dcterms:W3CDTF">2020-06-11T20:16:10Z</dcterms:modified>
</cp:coreProperties>
</file>