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rikj\Box Sync\Davies_WorkSpace\MatlabZdata\Z2792FILES\"/>
    </mc:Choice>
  </mc:AlternateContent>
  <xr:revisionPtr revIDLastSave="0" documentId="13_ncr:1_{05903DAA-C990-4F69-B2E9-F9C61BFFAC78}" xr6:coauthVersionLast="45" xr6:coauthVersionMax="45" xr10:uidLastSave="{00000000-0000-0000-0000-000000000000}"/>
  <bookViews>
    <workbookView xWindow="6900" yWindow="3060" windowWidth="20400" windowHeight="14910" activeTab="1" xr2:uid="{B0D7B495-FF2E-429A-B0C3-F14E0E192E0F}"/>
  </bookViews>
  <sheets>
    <sheet name="North 1" sheetId="1" r:id="rId1"/>
    <sheet name="North 4" sheetId="3" r:id="rId2"/>
    <sheet name="South 3" sheetId="4" r:id="rId3"/>
    <sheet name="South 6" sheetId="5" r:id="rId4"/>
    <sheet name="Templat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7" i="1" l="1"/>
  <c r="P16" i="1"/>
  <c r="P15" i="1"/>
  <c r="P14" i="1"/>
  <c r="P12" i="1"/>
  <c r="P11" i="1"/>
  <c r="P10" i="1"/>
  <c r="P9" i="1"/>
  <c r="P7" i="1"/>
  <c r="P6" i="1"/>
  <c r="P5" i="1"/>
  <c r="P4" i="1"/>
  <c r="P17" i="3"/>
  <c r="P16" i="3"/>
  <c r="P15" i="3"/>
  <c r="P14" i="3"/>
  <c r="P12" i="3"/>
  <c r="P11" i="3"/>
  <c r="P10" i="3"/>
  <c r="P9" i="3"/>
  <c r="P7" i="3"/>
  <c r="P6" i="3"/>
  <c r="P5" i="3"/>
  <c r="P4" i="3"/>
  <c r="P17" i="5"/>
  <c r="P16" i="5"/>
  <c r="P15" i="5"/>
  <c r="P14" i="5"/>
  <c r="P12" i="5"/>
  <c r="P11" i="5"/>
  <c r="P10" i="5"/>
  <c r="P9" i="5"/>
  <c r="P7" i="5"/>
  <c r="P6" i="5"/>
  <c r="P5" i="5"/>
  <c r="P4" i="5"/>
  <c r="P17" i="4"/>
  <c r="P16" i="4"/>
  <c r="P15" i="4"/>
  <c r="P14" i="4"/>
  <c r="P12" i="4"/>
  <c r="P11" i="4"/>
  <c r="P10" i="4"/>
  <c r="P9" i="4"/>
  <c r="P7" i="4"/>
  <c r="P6" i="4"/>
  <c r="P5" i="4"/>
  <c r="P4" i="4"/>
  <c r="O16" i="5" l="1"/>
  <c r="O17" i="5"/>
  <c r="N17" i="5"/>
  <c r="M17" i="5"/>
  <c r="L17" i="5"/>
  <c r="K17" i="5"/>
  <c r="Q26" i="5"/>
  <c r="N16" i="5"/>
  <c r="M16" i="5"/>
  <c r="L16" i="5"/>
  <c r="K16" i="5"/>
  <c r="O15" i="5"/>
  <c r="N15" i="5"/>
  <c r="M15" i="5"/>
  <c r="L15" i="5"/>
  <c r="K15" i="5"/>
  <c r="O14" i="5"/>
  <c r="N14" i="5"/>
  <c r="M14" i="5"/>
  <c r="L14" i="5"/>
  <c r="K14" i="5"/>
  <c r="K26" i="5"/>
  <c r="O12" i="5"/>
  <c r="N12" i="5"/>
  <c r="M12" i="5"/>
  <c r="L12" i="5"/>
  <c r="K12" i="5"/>
  <c r="O11" i="5"/>
  <c r="N11" i="5"/>
  <c r="M11" i="5"/>
  <c r="L11" i="5"/>
  <c r="K11" i="5"/>
  <c r="O10" i="5"/>
  <c r="N10" i="5"/>
  <c r="M10" i="5"/>
  <c r="L10" i="5"/>
  <c r="K10" i="5"/>
  <c r="O9" i="5"/>
  <c r="N9" i="5"/>
  <c r="M9" i="5"/>
  <c r="L9" i="5"/>
  <c r="K9" i="5"/>
  <c r="O7" i="5"/>
  <c r="N7" i="5"/>
  <c r="M7" i="5"/>
  <c r="L7" i="5"/>
  <c r="K7" i="5"/>
  <c r="O6" i="5"/>
  <c r="N6" i="5"/>
  <c r="M6" i="5"/>
  <c r="L6" i="5"/>
  <c r="K6" i="5"/>
  <c r="O5" i="5"/>
  <c r="N5" i="5"/>
  <c r="M5" i="5"/>
  <c r="L5" i="5"/>
  <c r="K5" i="5"/>
  <c r="O4" i="5"/>
  <c r="N4" i="5"/>
  <c r="M4" i="5"/>
  <c r="L4" i="5"/>
  <c r="K4" i="5"/>
  <c r="R21" i="5" l="1"/>
  <c r="R26" i="5"/>
  <c r="R28" i="5" s="1"/>
  <c r="Q21" i="5"/>
  <c r="O26" i="5"/>
  <c r="L26" i="5"/>
  <c r="Q28" i="5"/>
  <c r="K21" i="5"/>
  <c r="K23" i="5" s="1"/>
  <c r="O21" i="5"/>
  <c r="L21" i="5"/>
  <c r="N26" i="5"/>
  <c r="N21" i="5"/>
  <c r="L28" i="5" l="1"/>
  <c r="K28" i="5"/>
  <c r="L23" i="5"/>
  <c r="Q23" i="5"/>
  <c r="R23" i="5"/>
  <c r="O17" i="4" l="1"/>
  <c r="N17" i="4"/>
  <c r="M17" i="4"/>
  <c r="L17" i="4"/>
  <c r="K17" i="4"/>
  <c r="O16" i="4"/>
  <c r="N16" i="4"/>
  <c r="M16" i="4"/>
  <c r="L16" i="4"/>
  <c r="K16" i="4"/>
  <c r="O15" i="4"/>
  <c r="N15" i="4"/>
  <c r="M15" i="4"/>
  <c r="L15" i="4"/>
  <c r="K15" i="4"/>
  <c r="O14" i="4"/>
  <c r="N14" i="4"/>
  <c r="M14" i="4"/>
  <c r="L14" i="4"/>
  <c r="K14" i="4"/>
  <c r="O12" i="4"/>
  <c r="N12" i="4"/>
  <c r="M12" i="4"/>
  <c r="L12" i="4"/>
  <c r="K12" i="4"/>
  <c r="O11" i="4"/>
  <c r="N11" i="4"/>
  <c r="M11" i="4"/>
  <c r="L11" i="4"/>
  <c r="K11" i="4"/>
  <c r="O10" i="4"/>
  <c r="N10" i="4"/>
  <c r="M10" i="4"/>
  <c r="L10" i="4"/>
  <c r="K10" i="4"/>
  <c r="O9" i="4"/>
  <c r="N9" i="4"/>
  <c r="M9" i="4"/>
  <c r="L9" i="4"/>
  <c r="K9" i="4"/>
  <c r="O7" i="4"/>
  <c r="N7" i="4"/>
  <c r="M7" i="4"/>
  <c r="L7" i="4"/>
  <c r="K7" i="4"/>
  <c r="O6" i="4"/>
  <c r="N6" i="4"/>
  <c r="M6" i="4"/>
  <c r="L6" i="4"/>
  <c r="K6" i="4"/>
  <c r="O5" i="4"/>
  <c r="N5" i="4"/>
  <c r="M5" i="4"/>
  <c r="L5" i="4"/>
  <c r="K5" i="4"/>
  <c r="O4" i="4"/>
  <c r="N4" i="4"/>
  <c r="M4" i="4"/>
  <c r="L4" i="4"/>
  <c r="O21" i="4" s="1"/>
  <c r="K4" i="4"/>
  <c r="R28" i="2"/>
  <c r="R23" i="2"/>
  <c r="L28" i="2"/>
  <c r="L23" i="2"/>
  <c r="R23" i="1"/>
  <c r="R28" i="1"/>
  <c r="L23" i="1"/>
  <c r="L23" i="3"/>
  <c r="R26" i="2"/>
  <c r="Q26" i="2"/>
  <c r="R21" i="2"/>
  <c r="Q21" i="2"/>
  <c r="O21" i="2"/>
  <c r="N21" i="2"/>
  <c r="O26" i="2"/>
  <c r="N26" i="2"/>
  <c r="L26" i="2"/>
  <c r="K26" i="2"/>
  <c r="O17" i="3"/>
  <c r="N17" i="3"/>
  <c r="O26" i="3"/>
  <c r="K17" i="3"/>
  <c r="O16" i="3"/>
  <c r="N16" i="3"/>
  <c r="K16" i="3"/>
  <c r="O15" i="3"/>
  <c r="N15" i="3"/>
  <c r="K15" i="3"/>
  <c r="O14" i="3"/>
  <c r="N14" i="3"/>
  <c r="K14" i="3"/>
  <c r="O12" i="3"/>
  <c r="N12" i="3"/>
  <c r="K12" i="3"/>
  <c r="O11" i="3"/>
  <c r="N11" i="3"/>
  <c r="K11" i="3"/>
  <c r="O10" i="3"/>
  <c r="N10" i="3"/>
  <c r="K10" i="3"/>
  <c r="O9" i="3"/>
  <c r="N9" i="3"/>
  <c r="K9" i="3"/>
  <c r="O7" i="3"/>
  <c r="N7" i="3"/>
  <c r="K7" i="3"/>
  <c r="O6" i="3"/>
  <c r="N6" i="3"/>
  <c r="N21" i="3"/>
  <c r="K6" i="3"/>
  <c r="O5" i="3"/>
  <c r="N5" i="3"/>
  <c r="K5" i="3"/>
  <c r="O4" i="3"/>
  <c r="N4" i="3"/>
  <c r="K4" i="3"/>
  <c r="K21" i="4" l="1"/>
  <c r="K23" i="4" s="1"/>
  <c r="L26" i="4"/>
  <c r="Q21" i="4"/>
  <c r="Q23" i="4" s="1"/>
  <c r="Q26" i="4"/>
  <c r="Q28" i="4" s="1"/>
  <c r="R21" i="4"/>
  <c r="N26" i="4"/>
  <c r="L21" i="4"/>
  <c r="O26" i="4"/>
  <c r="R26" i="4"/>
  <c r="N21" i="4"/>
  <c r="K26" i="4"/>
  <c r="L26" i="3"/>
  <c r="R21" i="3"/>
  <c r="K26" i="3"/>
  <c r="R26" i="3"/>
  <c r="O21" i="3"/>
  <c r="N26" i="3"/>
  <c r="Q21" i="3"/>
  <c r="Q26" i="3"/>
  <c r="L21" i="3"/>
  <c r="K21" i="3"/>
  <c r="K23" i="3" s="1"/>
  <c r="R23" i="4" l="1"/>
  <c r="R28" i="4"/>
  <c r="L23" i="4"/>
  <c r="L28" i="4"/>
  <c r="K28" i="4"/>
  <c r="Q28" i="3"/>
  <c r="R28" i="3"/>
  <c r="K28" i="3"/>
  <c r="L28" i="3"/>
  <c r="Q23" i="3"/>
  <c r="R23" i="3"/>
  <c r="K4" i="2" l="1"/>
  <c r="P17" i="2"/>
  <c r="O17" i="2"/>
  <c r="N17" i="2"/>
  <c r="M17" i="2"/>
  <c r="L17" i="2"/>
  <c r="K17" i="2"/>
  <c r="P16" i="2"/>
  <c r="O16" i="2"/>
  <c r="N16" i="2"/>
  <c r="M16" i="2"/>
  <c r="L16" i="2"/>
  <c r="K16" i="2"/>
  <c r="P15" i="2"/>
  <c r="O15" i="2"/>
  <c r="N15" i="2"/>
  <c r="M15" i="2"/>
  <c r="L15" i="2"/>
  <c r="K15" i="2"/>
  <c r="P14" i="2"/>
  <c r="O14" i="2"/>
  <c r="N14" i="2"/>
  <c r="M14" i="2"/>
  <c r="L14" i="2"/>
  <c r="K14" i="2"/>
  <c r="P12" i="2"/>
  <c r="O12" i="2"/>
  <c r="N12" i="2"/>
  <c r="M12" i="2"/>
  <c r="L12" i="2"/>
  <c r="K12" i="2"/>
  <c r="P11" i="2"/>
  <c r="O11" i="2"/>
  <c r="N11" i="2"/>
  <c r="M11" i="2"/>
  <c r="L11" i="2"/>
  <c r="K11" i="2"/>
  <c r="P10" i="2"/>
  <c r="O10" i="2"/>
  <c r="N10" i="2"/>
  <c r="M10" i="2"/>
  <c r="L10" i="2"/>
  <c r="K10" i="2"/>
  <c r="P9" i="2"/>
  <c r="O9" i="2"/>
  <c r="N9" i="2"/>
  <c r="M9" i="2"/>
  <c r="L9" i="2"/>
  <c r="K9" i="2"/>
  <c r="P7" i="2"/>
  <c r="O7" i="2"/>
  <c r="N7" i="2"/>
  <c r="M7" i="2"/>
  <c r="L7" i="2"/>
  <c r="K7" i="2"/>
  <c r="P6" i="2"/>
  <c r="O6" i="2"/>
  <c r="N6" i="2"/>
  <c r="M6" i="2"/>
  <c r="L6" i="2"/>
  <c r="K6" i="2"/>
  <c r="P5" i="2"/>
  <c r="O5" i="2"/>
  <c r="N5" i="2"/>
  <c r="M5" i="2"/>
  <c r="L5" i="2"/>
  <c r="K5" i="2"/>
  <c r="P4" i="2"/>
  <c r="O4" i="2"/>
  <c r="N4" i="2"/>
  <c r="M4" i="2"/>
  <c r="L4" i="2"/>
  <c r="Q23" i="1"/>
  <c r="Q28" i="1"/>
  <c r="R26" i="1"/>
  <c r="Q26" i="1"/>
  <c r="R21" i="1"/>
  <c r="Q21" i="1"/>
  <c r="O26" i="1"/>
  <c r="N26" i="1"/>
  <c r="O21" i="1"/>
  <c r="N21" i="1"/>
  <c r="L26" i="1"/>
  <c r="K26" i="1"/>
  <c r="N5" i="1"/>
  <c r="O5" i="1"/>
  <c r="N6" i="1"/>
  <c r="O6" i="1"/>
  <c r="N7" i="1"/>
  <c r="O7" i="1"/>
  <c r="N9" i="1"/>
  <c r="O9" i="1"/>
  <c r="N10" i="1"/>
  <c r="O10" i="1"/>
  <c r="N11" i="1"/>
  <c r="O11" i="1"/>
  <c r="N12" i="1"/>
  <c r="O12" i="1"/>
  <c r="N14" i="1"/>
  <c r="O14" i="1"/>
  <c r="N15" i="1"/>
  <c r="O15" i="1"/>
  <c r="N16" i="1"/>
  <c r="O16" i="1"/>
  <c r="N17" i="1"/>
  <c r="O17" i="1"/>
  <c r="O4" i="1"/>
  <c r="N4" i="1"/>
  <c r="L16" i="1"/>
  <c r="L15" i="1"/>
  <c r="K16" i="1"/>
  <c r="K15" i="1"/>
  <c r="M5" i="1"/>
  <c r="M6" i="1"/>
  <c r="M7" i="1"/>
  <c r="M9" i="1"/>
  <c r="M10" i="1"/>
  <c r="M11" i="1"/>
  <c r="M12" i="1"/>
  <c r="M14" i="1"/>
  <c r="M15" i="1"/>
  <c r="M16" i="1"/>
  <c r="M17" i="1"/>
  <c r="M4" i="1"/>
  <c r="L4" i="1"/>
  <c r="L5" i="1"/>
  <c r="L6" i="1"/>
  <c r="L7" i="1"/>
  <c r="L9" i="1"/>
  <c r="L10" i="1"/>
  <c r="L11" i="1"/>
  <c r="L12" i="1"/>
  <c r="L14" i="1"/>
  <c r="L17" i="1"/>
  <c r="K17" i="1"/>
  <c r="K14" i="1"/>
  <c r="K12" i="1"/>
  <c r="K11" i="1"/>
  <c r="K10" i="1"/>
  <c r="K9" i="1"/>
  <c r="K7" i="1"/>
  <c r="K6" i="1"/>
  <c r="K5" i="1"/>
  <c r="K4" i="1"/>
  <c r="L28" i="1" l="1"/>
  <c r="K28" i="1"/>
  <c r="K28" i="2"/>
  <c r="L21" i="2"/>
  <c r="K21" i="2"/>
  <c r="K23" i="2" s="1"/>
  <c r="Q28" i="2"/>
  <c r="Q23" i="2"/>
  <c r="K21" i="1"/>
  <c r="K23" i="1" s="1"/>
  <c r="L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tc={E3E65F20-B033-497B-96C9-FD567322AEBE}</author>
  </authors>
  <commentList>
    <comment ref="E21" authorId="0" shapeId="0" xr:uid="{E3E65F20-B033-497B-96C9-FD567322AEBE}">
      <text>
        <t>[Threaded comment]
Your version of Excel allows you to read this threaded comment; however, any edits to it will get removed if the file is opened in a newer version of Excel. Learn more: https://go.microsoft.com/fwlink/?linkid=870924
Comment:
    As with the other TPX profiles, This alternate value works better witht the average window velocity and fits a bit better in the actual profile.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tc={BA6973F4-3580-4ECB-9173-9F5B05134CC4}</author>
  </authors>
  <commentList>
    <comment ref="E21" authorId="0" shapeId="0" xr:uid="{BA6973F4-3580-4ECB-9173-9F5B05134CC4}">
      <text>
        <t>[Threaded comment]
Your version of Excel allows you to read this threaded comment; however, any edits to it will get removed if the file is opened in a newer version of Excel. Learn more: https://go.microsoft.com/fwlink/?linkid=870924
Comment:
    This second one also agrees well. Works well with the average as well. Much better than the 15.84</t>
      </text>
    </comment>
  </commentList>
</comments>
</file>

<file path=xl/sharedStrings.xml><?xml version="1.0" encoding="utf-8"?>
<sst xmlns="http://schemas.openxmlformats.org/spreadsheetml/2006/main" count="314" uniqueCount="100">
  <si>
    <t>SHOT 2792</t>
  </si>
  <si>
    <t>North 1</t>
  </si>
  <si>
    <t>Sample</t>
  </si>
  <si>
    <t>Channel</t>
  </si>
  <si>
    <t>T_i</t>
  </si>
  <si>
    <t>T_0</t>
  </si>
  <si>
    <t>T_1</t>
  </si>
  <si>
    <t>T_2</t>
  </si>
  <si>
    <t>T_3</t>
  </si>
  <si>
    <t>T_4</t>
  </si>
  <si>
    <t>Forsterite</t>
  </si>
  <si>
    <t>1B1</t>
  </si>
  <si>
    <t>2A1</t>
  </si>
  <si>
    <t>2B1</t>
  </si>
  <si>
    <t>1A1</t>
  </si>
  <si>
    <t>Gap</t>
  </si>
  <si>
    <t>TPX</t>
  </si>
  <si>
    <t>Avg Thk (mm)</t>
  </si>
  <si>
    <t>±</t>
  </si>
  <si>
    <t>The time at which the initial impact occurs on the sample</t>
  </si>
  <si>
    <t>Break out of the shock front into the gap</t>
  </si>
  <si>
    <t>Measurable change in light, indicating vapor beginning to stagnate against the window. Light is increasing</t>
  </si>
  <si>
    <t xml:space="preserve">Decrease in the light, indicating the window becoming opaque. </t>
  </si>
  <si>
    <t>Light Increases again due to thermal emission from the shock, indicates a strong shock in the window</t>
  </si>
  <si>
    <t>Measureable constrast in the VISAR. The shock is becoming reflective. This is where the reflecting shock overtakes any other shock in the experiment, and where the shock velocity should be taken from. There should be a small timing correction to account for time the reflecting shock is catching up to the weaker opaque shock.</t>
  </si>
  <si>
    <t>1A27</t>
  </si>
  <si>
    <t>2A27</t>
  </si>
  <si>
    <t>2B27</t>
  </si>
  <si>
    <t>1B27</t>
  </si>
  <si>
    <t>Additional Notes:</t>
  </si>
  <si>
    <t>Channel 1 is messy, in practically all regards. If significant disagreement from other channels, its probably a data resolution problem making it difficult to interpret data.</t>
  </si>
  <si>
    <t>T_end</t>
  </si>
  <si>
    <t>Transit times</t>
  </si>
  <si>
    <t>T_i -&gt; T-0</t>
  </si>
  <si>
    <t>T_0 -&gt; T_1</t>
  </si>
  <si>
    <t>T_0 -&gt; T_2</t>
  </si>
  <si>
    <t>T_0 -&gt; T_3</t>
  </si>
  <si>
    <t>Channe 1 is flagged, and ommitted from transit calculations</t>
  </si>
  <si>
    <t>Ave Sam Trans</t>
  </si>
  <si>
    <t>ave Sam us</t>
  </si>
  <si>
    <t>Ave Win Trans</t>
  </si>
  <si>
    <t>ave Win us</t>
  </si>
  <si>
    <t>T_4 -&gt; T_End</t>
  </si>
  <si>
    <t>VISAR Win Us</t>
  </si>
  <si>
    <t>Ave Gap transit T1 (gas)</t>
  </si>
  <si>
    <t>Ave Gap transit T2 (opaque)</t>
  </si>
  <si>
    <t>Ave Gap transit T3 (strong )</t>
  </si>
  <si>
    <t>T_0 -&gt; T_4</t>
  </si>
  <si>
    <t>Ave Gap transit T4 (Reflect )</t>
  </si>
  <si>
    <t>Flyer V</t>
  </si>
  <si>
    <t>1A21</t>
  </si>
  <si>
    <t>1B21</t>
  </si>
  <si>
    <t>2A21</t>
  </si>
  <si>
    <t>2B21</t>
  </si>
  <si>
    <t>North 4</t>
  </si>
  <si>
    <t>1A6</t>
  </si>
  <si>
    <t>1B6</t>
  </si>
  <si>
    <t>2A6</t>
  </si>
  <si>
    <t>2B6</t>
  </si>
  <si>
    <t>1A30</t>
  </si>
  <si>
    <t>1B30</t>
  </si>
  <si>
    <t>2A30</t>
  </si>
  <si>
    <t>2B30</t>
  </si>
  <si>
    <t>1A22</t>
  </si>
  <si>
    <t>1B22</t>
  </si>
  <si>
    <t>2A22</t>
  </si>
  <si>
    <t>2B22</t>
  </si>
  <si>
    <t>##</t>
  </si>
  <si>
    <t>Channel 6, is an absolute mess, I grabbed what I could,  hard concrete drops and gains are all I could see, Stagnating vapor was impossible to see</t>
  </si>
  <si>
    <t>Contrast (T4) could not be detected, so labelled at the bottom og the drop of T3</t>
  </si>
  <si>
    <t>Quartz in general for this velocity is not presenting the T1 and T2 markers.</t>
  </si>
  <si>
    <t>This may be due to quartz reflecting only at higher pressures.</t>
  </si>
  <si>
    <t>South 3</t>
  </si>
  <si>
    <t>1A15</t>
  </si>
  <si>
    <t>1B15</t>
  </si>
  <si>
    <t>2A15</t>
  </si>
  <si>
    <t>2B15</t>
  </si>
  <si>
    <t>1A33</t>
  </si>
  <si>
    <t>1B33</t>
  </si>
  <si>
    <t>2A33</t>
  </si>
  <si>
    <t>2B33</t>
  </si>
  <si>
    <t>1A19</t>
  </si>
  <si>
    <t>1B19</t>
  </si>
  <si>
    <t>2A19</t>
  </si>
  <si>
    <t>2B19</t>
  </si>
  <si>
    <t>1A17</t>
  </si>
  <si>
    <t>1B17</t>
  </si>
  <si>
    <t>2A17</t>
  </si>
  <si>
    <t>2B17</t>
  </si>
  <si>
    <t>Quartz</t>
  </si>
  <si>
    <t>1A35</t>
  </si>
  <si>
    <t>1B35</t>
  </si>
  <si>
    <t>2A35</t>
  </si>
  <si>
    <t>2B35</t>
  </si>
  <si>
    <t>1A3</t>
  </si>
  <si>
    <t>1B3</t>
  </si>
  <si>
    <t>2A3</t>
  </si>
  <si>
    <t>2B3</t>
  </si>
  <si>
    <t>T_3 -&gt; T_End</t>
  </si>
  <si>
    <t>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</si>
</sst>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0"/>
      <color theme="1"/>
      <name val="Calibri"/>
      <family val="2"/>
      <scheme val="minor"/>
    </font>
    <font>
      <sz val="10"/>
      <color rgb="FF000000"/>
      <name val="Calibri"/>
      <family val="2"/>
      <scheme val="minor"/>
    </font>
    <font>
      <sz val="8"/>
      <name val="Arial"/>
      <family val="2"/>
    </font>
    <font>
      <sz val="8"/>
      <name val="Calibri"/>
      <family val="2"/>
      <scheme val="minor"/>
    </font>
    <font>
      <sz val="9"/>
      <color indexed="81"/>
      <name val="Tahoma"/>
      <charset val="1"/>
    </font>
  </fonts>
  <fills count="6">
    <fill>
      <patternFill patternType="none"/>
    </fill>
    <fill>
      <patternFill patternType="gray125"/>
    </fill>
    <fill>
      <patternFill patternType="solid">
        <fgColor rgb="FFFFFF00"/>
        <bgColor rgb="FF000000"/>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xf numFmtId="0" fontId="1" fillId="0" borderId="1" xfId="0" applyFont="1" applyBorder="1"/>
    <xf numFmtId="0" fontId="1" fillId="3" borderId="1" xfId="0" applyFont="1" applyFill="1" applyBorder="1"/>
    <xf numFmtId="0" fontId="1" fillId="4" borderId="1" xfId="0" applyFont="1" applyFill="1" applyBorder="1"/>
    <xf numFmtId="164" fontId="3" fillId="0" borderId="0" xfId="0" applyNumberFormat="1" applyFont="1" applyAlignment="1">
      <alignment vertical="center"/>
    </xf>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rik davies" id="{201771C2-B6ED-4966-BED2-CDDDA99E9866}" userId="8b867e6a6c36785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1" dT="2020-06-10T00:15:24.03" personId="{201771C2-B6ED-4966-BED2-CDDDA99E9866}" id="{E3E65F20-B033-497B-96C9-FD567322AEBE}">
    <text>As with the other TPX profiles, This alternate value works better witht the average window velocity and fits a bit better in the actual profile.</text>
  </threadedComment>
</ThreadedComments>
</file>

<file path=xl/threadedComments/threadedComment2.xml><?xml version="1.0" encoding="utf-8"?>
<ThreadedComments xmlns="http://schemas.microsoft.com/office/spreadsheetml/2018/threadedcomments" xmlns:x="http://schemas.openxmlformats.org/spreadsheetml/2006/main">
  <threadedComment ref="E21" dT="2020-06-09T23:54:59.20" personId="{201771C2-B6ED-4966-BED2-CDDDA99E9866}" id="{BA6973F4-3580-4ECB-9173-9F5B05134CC4}">
    <text>This second one also agrees well. Works well with the average as well. Much better than the 15.84</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1128-4145-4289-808B-4D0E07A69363}">
  <dimension ref="A1:R36"/>
  <sheetViews>
    <sheetView zoomScale="98" zoomScaleNormal="98" workbookViewId="0">
      <selection activeCell="F21" sqref="F21"/>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98</v>
      </c>
    </row>
    <row r="3" spans="1:16" s="5" customFormat="1" x14ac:dyDescent="0.2"/>
    <row r="4" spans="1:16" s="4" customFormat="1" x14ac:dyDescent="0.2">
      <c r="A4" s="4" t="s">
        <v>14</v>
      </c>
      <c r="B4" s="4">
        <v>2825.52</v>
      </c>
      <c r="C4" s="4">
        <v>2849.6</v>
      </c>
      <c r="D4" s="4">
        <v>2872.5</v>
      </c>
      <c r="E4" s="4">
        <v>2879.02</v>
      </c>
      <c r="F4" s="4">
        <v>2883.02</v>
      </c>
      <c r="G4" s="4">
        <v>2885.77</v>
      </c>
      <c r="H4" s="4">
        <v>2950.25</v>
      </c>
      <c r="K4" s="4">
        <f t="shared" ref="K4:L7" si="0">C4-B4</f>
        <v>24.079999999999927</v>
      </c>
      <c r="L4" s="4">
        <f t="shared" si="0"/>
        <v>22.900000000000091</v>
      </c>
      <c r="M4" s="4">
        <f>E4-C4</f>
        <v>29.420000000000073</v>
      </c>
      <c r="N4" s="4">
        <f>F4-C4</f>
        <v>33.420000000000073</v>
      </c>
      <c r="O4" s="4">
        <f>G4-C4</f>
        <v>36.170000000000073</v>
      </c>
      <c r="P4" s="4">
        <f>H4-F4</f>
        <v>67.230000000000018</v>
      </c>
    </row>
    <row r="5" spans="1:16" s="3" customFormat="1" ht="12" customHeight="1" x14ac:dyDescent="0.2">
      <c r="A5" s="3" t="s">
        <v>11</v>
      </c>
      <c r="B5" s="3">
        <v>2825.57</v>
      </c>
      <c r="C5" s="3">
        <v>2849.95</v>
      </c>
      <c r="D5" s="3">
        <v>2872.5</v>
      </c>
      <c r="E5" s="3">
        <v>2880</v>
      </c>
      <c r="F5" s="3">
        <v>2883.2</v>
      </c>
      <c r="G5" s="3">
        <v>2885.97</v>
      </c>
      <c r="H5" s="3">
        <v>2949.6</v>
      </c>
      <c r="K5" s="3">
        <f t="shared" si="0"/>
        <v>24.379999999999654</v>
      </c>
      <c r="L5" s="3">
        <f t="shared" si="0"/>
        <v>22.550000000000182</v>
      </c>
      <c r="M5" s="7">
        <f t="shared" ref="M5:M17" si="1">E5-C5</f>
        <v>30.050000000000182</v>
      </c>
      <c r="N5" s="7">
        <f t="shared" ref="N5:N17" si="2">F5-C5</f>
        <v>33.25</v>
      </c>
      <c r="O5" s="7">
        <f t="shared" ref="O5:O17" si="3">G5-C5</f>
        <v>36.019999999999982</v>
      </c>
      <c r="P5" s="7">
        <f>H5-F5</f>
        <v>66.400000000000091</v>
      </c>
    </row>
    <row r="6" spans="1:16" s="4" customFormat="1" x14ac:dyDescent="0.2">
      <c r="A6" s="4" t="s">
        <v>12</v>
      </c>
      <c r="B6" s="4">
        <v>2825.57</v>
      </c>
      <c r="C6" s="4">
        <v>2849.8</v>
      </c>
      <c r="D6" s="4">
        <v>2873.8</v>
      </c>
      <c r="E6" s="4">
        <v>2879.8</v>
      </c>
      <c r="F6" s="4">
        <v>2882.92</v>
      </c>
      <c r="G6" s="4">
        <v>2885.75</v>
      </c>
      <c r="H6" s="4">
        <v>2950.1</v>
      </c>
      <c r="K6" s="4">
        <f t="shared" si="0"/>
        <v>24.230000000000018</v>
      </c>
      <c r="L6" s="4">
        <f t="shared" si="0"/>
        <v>24</v>
      </c>
      <c r="M6" s="4">
        <f t="shared" si="1"/>
        <v>30</v>
      </c>
      <c r="N6" s="4">
        <f t="shared" si="2"/>
        <v>33.119999999999891</v>
      </c>
      <c r="O6" s="4">
        <f t="shared" si="3"/>
        <v>35.949999999999818</v>
      </c>
      <c r="P6" s="4">
        <f>H6-F6</f>
        <v>67.179999999999836</v>
      </c>
    </row>
    <row r="7" spans="1:16" s="3" customFormat="1" x14ac:dyDescent="0.2">
      <c r="A7" s="3" t="s">
        <v>13</v>
      </c>
      <c r="B7" s="3">
        <v>2825.52</v>
      </c>
      <c r="C7" s="3">
        <v>2849.57</v>
      </c>
      <c r="D7" s="3">
        <v>2872.6</v>
      </c>
      <c r="E7" s="3">
        <v>2878.12</v>
      </c>
      <c r="F7" s="3">
        <v>2883.15</v>
      </c>
      <c r="G7" s="3">
        <v>2885.92</v>
      </c>
      <c r="H7" s="3">
        <v>2949.1</v>
      </c>
      <c r="K7" s="3">
        <f t="shared" si="0"/>
        <v>24.050000000000182</v>
      </c>
      <c r="L7" s="3">
        <f t="shared" si="0"/>
        <v>23.029999999999745</v>
      </c>
      <c r="M7" s="7">
        <f t="shared" si="1"/>
        <v>28.549999999999727</v>
      </c>
      <c r="N7" s="7">
        <f t="shared" si="2"/>
        <v>33.579999999999927</v>
      </c>
      <c r="O7" s="7">
        <f t="shared" si="3"/>
        <v>36.349999999999909</v>
      </c>
      <c r="P7" s="7">
        <f>H7-F7</f>
        <v>65.949999999999818</v>
      </c>
    </row>
    <row r="8" spans="1:16" s="5" customFormat="1" x14ac:dyDescent="0.2"/>
    <row r="9" spans="1:16" s="4" customFormat="1" x14ac:dyDescent="0.2">
      <c r="A9" s="4" t="s">
        <v>25</v>
      </c>
      <c r="B9" s="4">
        <v>2826.06</v>
      </c>
      <c r="C9" s="4">
        <v>2850.69</v>
      </c>
      <c r="D9" s="4">
        <v>2873.74</v>
      </c>
      <c r="E9" s="4">
        <v>2879.04</v>
      </c>
      <c r="F9" s="4">
        <v>2883.51</v>
      </c>
      <c r="G9" s="4">
        <v>2884.36</v>
      </c>
      <c r="H9" s="4">
        <v>2951.14</v>
      </c>
      <c r="K9" s="4">
        <f t="shared" ref="K9:L12" si="4">C9-B9</f>
        <v>24.630000000000109</v>
      </c>
      <c r="L9" s="4">
        <f t="shared" si="4"/>
        <v>23.049999999999727</v>
      </c>
      <c r="M9" s="4">
        <f t="shared" si="1"/>
        <v>28.349999999999909</v>
      </c>
      <c r="N9" s="4">
        <f t="shared" si="2"/>
        <v>32.820000000000164</v>
      </c>
      <c r="O9" s="4">
        <f t="shared" si="3"/>
        <v>33.670000000000073</v>
      </c>
      <c r="P9" s="4">
        <f>H9-F9</f>
        <v>67.629999999999654</v>
      </c>
    </row>
    <row r="10" spans="1:16" s="3" customFormat="1" ht="12" customHeight="1" x14ac:dyDescent="0.2">
      <c r="A10" s="3" t="s">
        <v>28</v>
      </c>
      <c r="B10" s="3">
        <v>2825.99</v>
      </c>
      <c r="C10" s="3">
        <v>2850.26</v>
      </c>
      <c r="D10" s="3">
        <v>2873.71</v>
      </c>
      <c r="E10" s="3">
        <v>2878.66</v>
      </c>
      <c r="F10" s="3">
        <v>2883.36</v>
      </c>
      <c r="G10" s="3">
        <v>2884.44</v>
      </c>
      <c r="H10" s="3">
        <v>2950.54</v>
      </c>
      <c r="K10" s="3">
        <f t="shared" si="4"/>
        <v>24.270000000000437</v>
      </c>
      <c r="L10" s="3">
        <f t="shared" si="4"/>
        <v>23.449999999999818</v>
      </c>
      <c r="M10" s="7">
        <f t="shared" si="1"/>
        <v>28.399999999999636</v>
      </c>
      <c r="N10" s="7">
        <f t="shared" si="2"/>
        <v>33.099999999999909</v>
      </c>
      <c r="O10" s="7">
        <f t="shared" si="3"/>
        <v>34.179999999999836</v>
      </c>
      <c r="P10" s="7">
        <f>H10-F10</f>
        <v>67.179999999999836</v>
      </c>
    </row>
    <row r="11" spans="1:16" s="4" customFormat="1" x14ac:dyDescent="0.2">
      <c r="A11" s="4" t="s">
        <v>26</v>
      </c>
      <c r="B11" s="4">
        <v>2826.11</v>
      </c>
      <c r="C11" s="4">
        <v>2850.74</v>
      </c>
      <c r="D11" s="4">
        <v>2874.51</v>
      </c>
      <c r="E11" s="4">
        <v>2878.79</v>
      </c>
      <c r="F11" s="4">
        <v>2883.59</v>
      </c>
      <c r="G11" s="4">
        <v>2884.44</v>
      </c>
      <c r="H11" s="4">
        <v>2950.39</v>
      </c>
      <c r="K11" s="4">
        <f t="shared" si="4"/>
        <v>24.629999999999654</v>
      </c>
      <c r="L11" s="4">
        <f t="shared" si="4"/>
        <v>23.770000000000437</v>
      </c>
      <c r="M11" s="4">
        <f t="shared" si="1"/>
        <v>28.050000000000182</v>
      </c>
      <c r="N11" s="4">
        <f t="shared" si="2"/>
        <v>32.850000000000364</v>
      </c>
      <c r="O11" s="4">
        <f t="shared" si="3"/>
        <v>33.700000000000273</v>
      </c>
      <c r="P11" s="4">
        <f>H11-F11</f>
        <v>66.799999999999727</v>
      </c>
    </row>
    <row r="12" spans="1:16" s="3" customFormat="1" x14ac:dyDescent="0.2">
      <c r="A12" s="3" t="s">
        <v>27</v>
      </c>
      <c r="B12" s="3">
        <v>2826.09</v>
      </c>
      <c r="C12" s="3">
        <v>2850.66</v>
      </c>
      <c r="D12" s="3">
        <v>2873.14</v>
      </c>
      <c r="E12" s="3">
        <v>2879.49</v>
      </c>
      <c r="F12" s="3">
        <v>2883.39</v>
      </c>
      <c r="G12" s="3">
        <v>2884.44</v>
      </c>
      <c r="H12" s="3">
        <v>2950.64</v>
      </c>
      <c r="K12" s="3">
        <f t="shared" si="4"/>
        <v>24.569999999999709</v>
      </c>
      <c r="L12" s="3">
        <f t="shared" si="4"/>
        <v>22.480000000000018</v>
      </c>
      <c r="M12" s="7">
        <f t="shared" si="1"/>
        <v>28.829999999999927</v>
      </c>
      <c r="N12" s="7">
        <f t="shared" si="2"/>
        <v>32.730000000000018</v>
      </c>
      <c r="O12" s="7">
        <f t="shared" si="3"/>
        <v>33.7800000000002</v>
      </c>
      <c r="P12" s="7">
        <f>H12-F12</f>
        <v>67.25</v>
      </c>
    </row>
    <row r="13" spans="1:16" s="5" customFormat="1" x14ac:dyDescent="0.2"/>
    <row r="14" spans="1:16" s="4" customFormat="1" x14ac:dyDescent="0.2">
      <c r="A14" s="4" t="s">
        <v>50</v>
      </c>
      <c r="B14" s="4">
        <v>2826</v>
      </c>
      <c r="C14" s="4">
        <v>2850.35</v>
      </c>
      <c r="D14" s="4">
        <v>2873.42</v>
      </c>
      <c r="E14" s="4">
        <v>2879.02</v>
      </c>
      <c r="F14" s="4">
        <v>2883.35</v>
      </c>
      <c r="G14" s="4">
        <v>2884.15</v>
      </c>
      <c r="H14" s="4">
        <v>2949.77</v>
      </c>
      <c r="K14" s="4">
        <f t="shared" ref="K14:L17" si="5">C14-B14</f>
        <v>24.349999999999909</v>
      </c>
      <c r="L14" s="4">
        <f t="shared" si="5"/>
        <v>23.070000000000164</v>
      </c>
      <c r="M14" s="4">
        <f t="shared" si="1"/>
        <v>28.670000000000073</v>
      </c>
      <c r="N14" s="4">
        <f t="shared" si="2"/>
        <v>33</v>
      </c>
      <c r="O14" s="4">
        <f t="shared" si="3"/>
        <v>33.800000000000182</v>
      </c>
      <c r="P14" s="4">
        <f>H14-F14</f>
        <v>66.420000000000073</v>
      </c>
    </row>
    <row r="15" spans="1:16" s="3" customFormat="1" ht="12" customHeight="1" x14ac:dyDescent="0.2">
      <c r="A15" s="3" t="s">
        <v>51</v>
      </c>
      <c r="B15" s="3">
        <v>2826.12</v>
      </c>
      <c r="C15" s="3">
        <v>2850.65</v>
      </c>
      <c r="D15" s="3">
        <v>2873.22</v>
      </c>
      <c r="E15" s="3">
        <v>2880.07</v>
      </c>
      <c r="F15" s="3">
        <v>2883.22</v>
      </c>
      <c r="G15" s="3">
        <v>2884.07</v>
      </c>
      <c r="H15" s="3">
        <v>2950.65</v>
      </c>
      <c r="K15" s="3">
        <f t="shared" si="5"/>
        <v>24.5300000000002</v>
      </c>
      <c r="L15" s="3">
        <f t="shared" si="5"/>
        <v>22.569999999999709</v>
      </c>
      <c r="M15" s="7">
        <f t="shared" si="1"/>
        <v>29.420000000000073</v>
      </c>
      <c r="N15" s="7">
        <f t="shared" si="2"/>
        <v>32.569999999999709</v>
      </c>
      <c r="O15" s="7">
        <f t="shared" si="3"/>
        <v>33.420000000000073</v>
      </c>
      <c r="P15" s="7">
        <f>H15-F15</f>
        <v>67.430000000000291</v>
      </c>
    </row>
    <row r="16" spans="1:16" s="4" customFormat="1" x14ac:dyDescent="0.2">
      <c r="A16" s="4" t="s">
        <v>52</v>
      </c>
      <c r="B16" s="4">
        <v>2826.17</v>
      </c>
      <c r="C16" s="4">
        <v>2850.6</v>
      </c>
      <c r="D16" s="4">
        <v>2873.9</v>
      </c>
      <c r="E16" s="4">
        <v>2879.35</v>
      </c>
      <c r="F16" s="4">
        <v>2883.2</v>
      </c>
      <c r="G16" s="4">
        <v>2884.12</v>
      </c>
      <c r="H16" s="4">
        <v>2950.1</v>
      </c>
      <c r="K16" s="4">
        <f t="shared" si="5"/>
        <v>24.429999999999836</v>
      </c>
      <c r="L16" s="4">
        <f t="shared" si="5"/>
        <v>23.300000000000182</v>
      </c>
      <c r="M16" s="4">
        <f t="shared" si="1"/>
        <v>28.75</v>
      </c>
      <c r="N16" s="4">
        <f t="shared" si="2"/>
        <v>32.599999999999909</v>
      </c>
      <c r="O16" s="4">
        <f t="shared" si="3"/>
        <v>33.519999999999982</v>
      </c>
      <c r="P16" s="4">
        <f>H16-F16</f>
        <v>66.900000000000091</v>
      </c>
    </row>
    <row r="17" spans="1:18" s="3" customFormat="1" x14ac:dyDescent="0.2">
      <c r="A17" s="3" t="s">
        <v>53</v>
      </c>
      <c r="B17" s="3">
        <v>2826.02</v>
      </c>
      <c r="C17" s="3">
        <v>2850.36</v>
      </c>
      <c r="D17" s="3">
        <v>2873.25</v>
      </c>
      <c r="E17" s="3">
        <v>2879.22</v>
      </c>
      <c r="F17" s="3">
        <v>2883.4</v>
      </c>
      <c r="G17" s="3">
        <v>2884.02</v>
      </c>
      <c r="H17" s="3">
        <v>2950.47</v>
      </c>
      <c r="K17" s="3">
        <f t="shared" si="5"/>
        <v>24.340000000000146</v>
      </c>
      <c r="L17" s="3">
        <f t="shared" si="5"/>
        <v>22.889999999999873</v>
      </c>
      <c r="M17" s="7">
        <f t="shared" si="1"/>
        <v>28.859999999999673</v>
      </c>
      <c r="N17" s="7">
        <f t="shared" si="2"/>
        <v>33.039999999999964</v>
      </c>
      <c r="O17" s="7">
        <f t="shared" si="3"/>
        <v>33.659999999999854</v>
      </c>
      <c r="P17" s="7">
        <f>H17-F17</f>
        <v>67.069999999999709</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0.35039999999999999</v>
      </c>
      <c r="C20" s="6">
        <v>1.6828547174370112E-3</v>
      </c>
      <c r="E20" s="1">
        <v>15.72</v>
      </c>
      <c r="F20" s="1">
        <v>0.1</v>
      </c>
      <c r="K20" s="1" t="s">
        <v>38</v>
      </c>
      <c r="N20" s="1" t="s">
        <v>44</v>
      </c>
      <c r="Q20" s="1" t="s">
        <v>46</v>
      </c>
    </row>
    <row r="21" spans="1:18" x14ac:dyDescent="0.2">
      <c r="A21" s="1" t="s">
        <v>15</v>
      </c>
      <c r="B21" s="6">
        <v>0.50229999999999997</v>
      </c>
      <c r="C21" s="6">
        <v>9.9179971096318882E-3</v>
      </c>
      <c r="K21" s="1">
        <f>AVERAGE(K4:K17)</f>
        <v>24.37416666666665</v>
      </c>
      <c r="L21" s="1">
        <f>STDEV(K4:K17)</f>
        <v>0.19579480601020105</v>
      </c>
      <c r="N21" s="1">
        <f>AVERAGE(L9:L17)</f>
        <v>23.072499999999991</v>
      </c>
      <c r="O21" s="1">
        <f>STDEV(L9:L17)</f>
        <v>0.43394370931869614</v>
      </c>
      <c r="Q21" s="1">
        <f>AVERAGE(N9:N17)</f>
        <v>32.838750000000005</v>
      </c>
      <c r="R21" s="1">
        <f>STDEV(N9:N17)</f>
        <v>0.1986696827831621</v>
      </c>
    </row>
    <row r="22" spans="1:18" x14ac:dyDescent="0.2">
      <c r="A22" s="1" t="s">
        <v>16</v>
      </c>
      <c r="B22" s="6">
        <v>1.0399</v>
      </c>
      <c r="C22" s="6">
        <v>3.8078865529315352E-4</v>
      </c>
      <c r="K22" s="1" t="s">
        <v>39</v>
      </c>
      <c r="Q22" s="1" t="s">
        <v>49</v>
      </c>
    </row>
    <row r="23" spans="1:18" ht="15" x14ac:dyDescent="0.25">
      <c r="K23" s="1">
        <f>(B20/K21)*1000</f>
        <v>14.375876098328158</v>
      </c>
      <c r="L23">
        <f>(((1/K21)^2 * $C$20^2 + ($B$20/K21^2)^2 * L21^2)^(1/2))*1000</f>
        <v>0.13454530584898416</v>
      </c>
      <c r="Q23" s="1">
        <f>(B21/Q21)*1000</f>
        <v>15.295953713219898</v>
      </c>
      <c r="R23">
        <f>(((1/Q21)^2 * $C$21^2 + ($B$21/Q21^2)^2 * R21^2)^(1/2))*1000</f>
        <v>0.31587990483377415</v>
      </c>
    </row>
    <row r="25" spans="1:18" x14ac:dyDescent="0.2">
      <c r="K25" s="1" t="s">
        <v>40</v>
      </c>
      <c r="N25" s="1" t="s">
        <v>45</v>
      </c>
      <c r="Q25" s="1" t="s">
        <v>48</v>
      </c>
    </row>
    <row r="26" spans="1:18" x14ac:dyDescent="0.2">
      <c r="A26" s="1" t="s">
        <v>4</v>
      </c>
      <c r="B26" s="1" t="s">
        <v>19</v>
      </c>
      <c r="K26" s="1">
        <f>AVERAGE($P$9:$P$17)</f>
        <v>67.084999999999923</v>
      </c>
      <c r="L26" s="1">
        <f>STDEV($P$9:$P$17)</f>
        <v>0.37988720130357245</v>
      </c>
      <c r="N26" s="1">
        <f>AVERAGE(M9:M17)</f>
        <v>28.666249999999934</v>
      </c>
      <c r="O26" s="1">
        <f>STDEV(M9:M17)</f>
        <v>0.41234304373213787</v>
      </c>
      <c r="Q26" s="1">
        <f>AVERAGE(O9:O17)</f>
        <v>33.716250000000059</v>
      </c>
      <c r="R26" s="1">
        <f>STDEV(O9:O17)</f>
        <v>0.22614391751394225</v>
      </c>
    </row>
    <row r="27" spans="1:18" x14ac:dyDescent="0.2">
      <c r="A27" s="1" t="s">
        <v>5</v>
      </c>
      <c r="B27" s="1" t="s">
        <v>20</v>
      </c>
      <c r="K27" s="1" t="s">
        <v>41</v>
      </c>
      <c r="Q27" s="1" t="s">
        <v>49</v>
      </c>
    </row>
    <row r="28" spans="1:18" ht="15" x14ac:dyDescent="0.25">
      <c r="A28" s="1" t="s">
        <v>6</v>
      </c>
      <c r="B28" s="1" t="s">
        <v>21</v>
      </c>
      <c r="K28" s="1">
        <f>($B$22/$K$26)*1000</f>
        <v>15.501229783110999</v>
      </c>
      <c r="L28">
        <f>(((1/K26)^2 * $C$22^2 + ($B$22/K26^2)^2 * L26^2)^(1/2))*1000</f>
        <v>8.7963294806791881E-2</v>
      </c>
      <c r="Q28" s="1">
        <f>(B21/Q26)*1000</f>
        <v>14.897860823786724</v>
      </c>
      <c r="R28">
        <f>(((1/Q26)^2 * $C$21^2 + ($B$21/Q26^2)^2 * R26^2)^(1/2))*1000</f>
        <v>0.31066917481645867</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30</v>
      </c>
    </row>
    <row r="36" spans="1:1" x14ac:dyDescent="0.2">
      <c r="A36" s="1" t="s">
        <v>37</v>
      </c>
    </row>
  </sheetData>
  <phoneticPr fontId="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F82-657F-4583-85D6-A6EB78CEEF90}">
  <dimension ref="A1:R39"/>
  <sheetViews>
    <sheetView tabSelected="1" topLeftCell="C1" workbookViewId="0">
      <selection activeCell="G24" sqref="G24"/>
    </sheetView>
  </sheetViews>
  <sheetFormatPr defaultRowHeight="12.75" x14ac:dyDescent="0.2"/>
  <cols>
    <col min="1" max="1" width="9.42578125" style="1" customWidth="1"/>
    <col min="2" max="3" width="11.140625" style="1" customWidth="1"/>
    <col min="4" max="4" width="9.140625" style="1"/>
    <col min="5" max="5" width="9.85546875" style="1" customWidth="1"/>
    <col min="6" max="11" width="9.140625" style="1"/>
    <col min="12" max="12" width="12" style="1" bestFit="1" customWidth="1"/>
    <col min="13" max="16384" width="9.140625" style="1"/>
  </cols>
  <sheetData>
    <row r="1" spans="1:16" s="3" customFormat="1" x14ac:dyDescent="0.2">
      <c r="A1" s="2" t="s">
        <v>0</v>
      </c>
      <c r="B1" s="2" t="s">
        <v>54</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98</v>
      </c>
    </row>
    <row r="3" spans="1:16" s="5" customFormat="1" x14ac:dyDescent="0.2"/>
    <row r="4" spans="1:16" s="4" customFormat="1" x14ac:dyDescent="0.2">
      <c r="A4" s="4" t="s">
        <v>55</v>
      </c>
      <c r="B4" s="4">
        <v>2825.12</v>
      </c>
      <c r="C4" s="4">
        <v>2849.32</v>
      </c>
      <c r="D4" s="4">
        <v>1</v>
      </c>
      <c r="E4" s="4">
        <v>1</v>
      </c>
      <c r="F4" s="4">
        <v>2881.99</v>
      </c>
      <c r="G4" s="4">
        <v>2883.82</v>
      </c>
      <c r="H4" s="4">
        <v>2996.92</v>
      </c>
      <c r="K4" s="4">
        <f t="shared" ref="K4:K7" si="0">C4-B4</f>
        <v>24.200000000000273</v>
      </c>
      <c r="N4" s="4">
        <f>F4-C4</f>
        <v>32.669999999999618</v>
      </c>
      <c r="O4" s="4">
        <f>G4-C4</f>
        <v>34.5</v>
      </c>
      <c r="P4" s="4">
        <f>H4-F4</f>
        <v>114.93000000000029</v>
      </c>
    </row>
    <row r="5" spans="1:16" s="3" customFormat="1" ht="12" customHeight="1" x14ac:dyDescent="0.2">
      <c r="A5" s="3" t="s">
        <v>56</v>
      </c>
      <c r="B5" s="3">
        <v>2825.37</v>
      </c>
      <c r="C5" s="3">
        <v>2849.74</v>
      </c>
      <c r="D5" s="3">
        <v>1</v>
      </c>
      <c r="E5" s="3">
        <v>1</v>
      </c>
      <c r="F5" s="3">
        <v>2880.82</v>
      </c>
      <c r="G5" s="3">
        <v>2883.39</v>
      </c>
      <c r="H5" s="3">
        <v>2996.32</v>
      </c>
      <c r="K5" s="3">
        <f t="shared" si="0"/>
        <v>24.369999999999891</v>
      </c>
      <c r="M5" s="7"/>
      <c r="N5" s="7">
        <f t="shared" ref="N5:N17" si="1">F5-C5</f>
        <v>31.080000000000382</v>
      </c>
      <c r="O5" s="7">
        <f t="shared" ref="O5:O17" si="2">G5-C5</f>
        <v>33.650000000000091</v>
      </c>
      <c r="P5" s="7">
        <f>H5-F5</f>
        <v>115.5</v>
      </c>
    </row>
    <row r="6" spans="1:16" s="4" customFormat="1" x14ac:dyDescent="0.2">
      <c r="A6" s="4" t="s">
        <v>57</v>
      </c>
      <c r="B6" s="4">
        <v>2824.97</v>
      </c>
      <c r="C6" s="4">
        <v>2849.92</v>
      </c>
      <c r="D6" s="4">
        <v>1</v>
      </c>
      <c r="E6" s="4">
        <v>1</v>
      </c>
      <c r="F6" s="4">
        <v>2881.62</v>
      </c>
      <c r="G6" s="4">
        <v>2883.47</v>
      </c>
      <c r="H6" s="4">
        <v>2996.47</v>
      </c>
      <c r="K6" s="4">
        <f t="shared" si="0"/>
        <v>24.950000000000273</v>
      </c>
      <c r="N6" s="4">
        <f t="shared" si="1"/>
        <v>31.699999999999818</v>
      </c>
      <c r="O6" s="4">
        <f t="shared" si="2"/>
        <v>33.549999999999727</v>
      </c>
      <c r="P6" s="4">
        <f>H6-F6</f>
        <v>114.84999999999991</v>
      </c>
    </row>
    <row r="7" spans="1:16" s="3" customFormat="1" x14ac:dyDescent="0.2">
      <c r="A7" s="3" t="s">
        <v>58</v>
      </c>
      <c r="B7" s="3">
        <v>2825.39</v>
      </c>
      <c r="C7" s="3">
        <v>2849.19</v>
      </c>
      <c r="D7" s="3">
        <v>1</v>
      </c>
      <c r="E7" s="3">
        <v>1</v>
      </c>
      <c r="F7" s="3">
        <v>2881.29</v>
      </c>
      <c r="G7" s="3">
        <v>2882.99</v>
      </c>
      <c r="H7" s="3">
        <v>2996.42</v>
      </c>
      <c r="K7" s="3">
        <f t="shared" si="0"/>
        <v>23.800000000000182</v>
      </c>
      <c r="M7" s="7"/>
      <c r="N7" s="7">
        <f t="shared" si="1"/>
        <v>32.099999999999909</v>
      </c>
      <c r="O7" s="7">
        <f t="shared" si="2"/>
        <v>33.799999999999727</v>
      </c>
      <c r="P7" s="7">
        <f>H7-F7</f>
        <v>115.13000000000011</v>
      </c>
    </row>
    <row r="8" spans="1:16" s="5" customFormat="1" x14ac:dyDescent="0.2"/>
    <row r="9" spans="1:16" s="4" customFormat="1" x14ac:dyDescent="0.2">
      <c r="A9" s="4" t="s">
        <v>59</v>
      </c>
      <c r="B9" s="4">
        <v>2825.76</v>
      </c>
      <c r="C9" s="4">
        <v>2849.81</v>
      </c>
      <c r="D9" s="4">
        <v>1</v>
      </c>
      <c r="E9" s="4">
        <v>1</v>
      </c>
      <c r="F9" s="4">
        <v>2881.73</v>
      </c>
      <c r="G9" s="4">
        <v>2883.38</v>
      </c>
      <c r="H9" s="4">
        <v>2997.28</v>
      </c>
      <c r="K9" s="4">
        <f t="shared" ref="K9:K12" si="3">C9-B9</f>
        <v>24.049999999999727</v>
      </c>
      <c r="N9" s="4">
        <f t="shared" si="1"/>
        <v>31.920000000000073</v>
      </c>
      <c r="O9" s="4">
        <f t="shared" si="2"/>
        <v>33.570000000000164</v>
      </c>
      <c r="P9" s="4">
        <f>H9-F9</f>
        <v>115.55000000000018</v>
      </c>
    </row>
    <row r="10" spans="1:16" s="3" customFormat="1" ht="12" customHeight="1" x14ac:dyDescent="0.2">
      <c r="A10" s="3" t="s">
        <v>60</v>
      </c>
      <c r="B10" s="3">
        <v>2825.51</v>
      </c>
      <c r="C10" s="3">
        <v>2849.73</v>
      </c>
      <c r="D10" s="3">
        <v>1</v>
      </c>
      <c r="E10" s="3">
        <v>1</v>
      </c>
      <c r="F10" s="3">
        <v>2881.51</v>
      </c>
      <c r="G10" s="3">
        <v>2883.51</v>
      </c>
      <c r="H10" s="3">
        <v>2996.28</v>
      </c>
      <c r="K10" s="3">
        <f t="shared" si="3"/>
        <v>24.2199999999998</v>
      </c>
      <c r="M10" s="7"/>
      <c r="N10" s="7">
        <f t="shared" si="1"/>
        <v>31.7800000000002</v>
      </c>
      <c r="O10" s="7">
        <f t="shared" si="2"/>
        <v>33.7800000000002</v>
      </c>
      <c r="P10" s="7">
        <f>H10-F10</f>
        <v>114.76999999999998</v>
      </c>
    </row>
    <row r="11" spans="1:16" s="4" customFormat="1" x14ac:dyDescent="0.2">
      <c r="A11" s="4" t="s">
        <v>61</v>
      </c>
      <c r="B11" s="4">
        <v>2825.73</v>
      </c>
      <c r="C11" s="4">
        <v>2849.91</v>
      </c>
      <c r="D11" s="4">
        <v>1</v>
      </c>
      <c r="E11" s="4">
        <v>1</v>
      </c>
      <c r="F11" s="4">
        <v>2881.96</v>
      </c>
      <c r="G11" s="4">
        <v>2883.38</v>
      </c>
      <c r="H11" s="4">
        <v>2997.76</v>
      </c>
      <c r="K11" s="4">
        <f t="shared" si="3"/>
        <v>24.179999999999836</v>
      </c>
      <c r="N11" s="4">
        <f t="shared" si="1"/>
        <v>32.050000000000182</v>
      </c>
      <c r="O11" s="4">
        <f t="shared" si="2"/>
        <v>33.470000000000255</v>
      </c>
      <c r="P11" s="4">
        <f>H11-F11</f>
        <v>115.80000000000018</v>
      </c>
    </row>
    <row r="12" spans="1:16" s="3" customFormat="1" x14ac:dyDescent="0.2">
      <c r="A12" s="3" t="s">
        <v>62</v>
      </c>
      <c r="B12" s="3">
        <v>2825.85</v>
      </c>
      <c r="C12" s="3">
        <v>2849.81</v>
      </c>
      <c r="D12" s="3">
        <v>1</v>
      </c>
      <c r="E12" s="3">
        <v>1</v>
      </c>
      <c r="F12" s="3">
        <v>2882.06</v>
      </c>
      <c r="G12" s="3">
        <v>2883.56</v>
      </c>
      <c r="H12" s="3">
        <v>2997.36</v>
      </c>
      <c r="K12" s="3">
        <f t="shared" si="3"/>
        <v>23.960000000000036</v>
      </c>
      <c r="M12" s="7"/>
      <c r="N12" s="7">
        <f t="shared" si="1"/>
        <v>32.25</v>
      </c>
      <c r="O12" s="7">
        <f t="shared" si="2"/>
        <v>33.75</v>
      </c>
      <c r="P12" s="7">
        <f>H12-F12</f>
        <v>115.30000000000018</v>
      </c>
    </row>
    <row r="13" spans="1:16" s="5" customFormat="1" x14ac:dyDescent="0.2"/>
    <row r="14" spans="1:16" s="4" customFormat="1" x14ac:dyDescent="0.2">
      <c r="A14" s="4" t="s">
        <v>63</v>
      </c>
      <c r="B14" s="4">
        <v>2825.76</v>
      </c>
      <c r="C14" s="4">
        <v>2849.64</v>
      </c>
      <c r="D14" s="4">
        <v>1</v>
      </c>
      <c r="E14" s="4">
        <v>1</v>
      </c>
      <c r="F14" s="4">
        <v>2882.01</v>
      </c>
      <c r="G14" s="4">
        <v>2884.41</v>
      </c>
      <c r="H14" s="4">
        <v>2996.71</v>
      </c>
      <c r="K14" s="4">
        <f t="shared" ref="K14:K17" si="4">C14-B14</f>
        <v>23.879999999999654</v>
      </c>
      <c r="N14" s="4">
        <f t="shared" si="1"/>
        <v>32.370000000000346</v>
      </c>
      <c r="O14" s="4">
        <f t="shared" si="2"/>
        <v>34.769999999999982</v>
      </c>
      <c r="P14" s="4">
        <f>H14-F14</f>
        <v>114.69999999999982</v>
      </c>
    </row>
    <row r="15" spans="1:16" s="3" customFormat="1" ht="12" customHeight="1" x14ac:dyDescent="0.2">
      <c r="A15" s="3" t="s">
        <v>64</v>
      </c>
      <c r="B15" s="3">
        <v>2825.54</v>
      </c>
      <c r="C15" s="3">
        <v>2849.54</v>
      </c>
      <c r="D15" s="3">
        <v>1</v>
      </c>
      <c r="E15" s="3">
        <v>1</v>
      </c>
      <c r="F15" s="3">
        <v>2881.76</v>
      </c>
      <c r="G15" s="4">
        <v>2884.31</v>
      </c>
      <c r="H15" s="3">
        <v>2996.94</v>
      </c>
      <c r="K15" s="3">
        <f t="shared" si="4"/>
        <v>24</v>
      </c>
      <c r="M15" s="7"/>
      <c r="N15" s="7">
        <f t="shared" si="1"/>
        <v>32.220000000000255</v>
      </c>
      <c r="O15" s="7">
        <f t="shared" si="2"/>
        <v>34.769999999999982</v>
      </c>
      <c r="P15" s="7">
        <f>H15-F15</f>
        <v>115.17999999999984</v>
      </c>
    </row>
    <row r="16" spans="1:16" s="4" customFormat="1" x14ac:dyDescent="0.2">
      <c r="A16" s="4" t="s">
        <v>65</v>
      </c>
      <c r="B16" s="4">
        <v>2825.61</v>
      </c>
      <c r="C16" s="4">
        <v>2849.51</v>
      </c>
      <c r="D16" s="4">
        <v>1</v>
      </c>
      <c r="E16" s="4">
        <v>1</v>
      </c>
      <c r="F16" s="4">
        <v>2881.66</v>
      </c>
      <c r="G16" s="4">
        <v>2884.39</v>
      </c>
      <c r="H16" s="4">
        <v>2996.99</v>
      </c>
      <c r="K16" s="4">
        <f t="shared" si="4"/>
        <v>23.900000000000091</v>
      </c>
      <c r="N16" s="4">
        <f t="shared" si="1"/>
        <v>32.149999999999636</v>
      </c>
      <c r="O16" s="4">
        <f t="shared" si="2"/>
        <v>34.879999999999654</v>
      </c>
      <c r="P16" s="4">
        <f>H16-F16</f>
        <v>115.32999999999993</v>
      </c>
    </row>
    <row r="17" spans="1:18" s="3" customFormat="1" x14ac:dyDescent="0.2">
      <c r="A17" s="3" t="s">
        <v>66</v>
      </c>
      <c r="B17" s="3">
        <v>2825.74</v>
      </c>
      <c r="C17" s="3">
        <v>2850.04</v>
      </c>
      <c r="D17" s="3">
        <v>1</v>
      </c>
      <c r="E17" s="3">
        <v>1</v>
      </c>
      <c r="F17" s="3">
        <v>2881.94</v>
      </c>
      <c r="G17" s="3">
        <v>2884.46</v>
      </c>
      <c r="H17" s="3">
        <v>2996.76</v>
      </c>
      <c r="K17" s="3">
        <f t="shared" si="4"/>
        <v>24.300000000000182</v>
      </c>
      <c r="M17" s="7"/>
      <c r="N17" s="7">
        <f t="shared" si="1"/>
        <v>31.900000000000091</v>
      </c>
      <c r="O17" s="7">
        <f t="shared" si="2"/>
        <v>34.420000000000073</v>
      </c>
      <c r="P17" s="7">
        <f>H17-F17</f>
        <v>114.82000000000016</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0.35020000000000001</v>
      </c>
      <c r="C20" s="6">
        <v>1.2660963628413049E-3</v>
      </c>
      <c r="E20" s="1">
        <v>13.62</v>
      </c>
      <c r="F20" s="1">
        <v>0.05</v>
      </c>
      <c r="K20" s="1" t="s">
        <v>38</v>
      </c>
      <c r="N20" s="1" t="s">
        <v>44</v>
      </c>
      <c r="Q20" s="1" t="s">
        <v>46</v>
      </c>
    </row>
    <row r="21" spans="1:18" x14ac:dyDescent="0.2">
      <c r="A21" s="1" t="s">
        <v>15</v>
      </c>
      <c r="B21" s="6">
        <v>0.49680000000000002</v>
      </c>
      <c r="C21" s="6">
        <v>4.9506733548747191E-3</v>
      </c>
      <c r="K21" s="1">
        <f>AVERAGE(K4:K17)</f>
        <v>24.150833333333328</v>
      </c>
      <c r="L21" s="1">
        <f>STDEV(K4:K17)</f>
        <v>0.30832268613892666</v>
      </c>
      <c r="N21" s="1" t="e">
        <f>AVERAGE(L4:L17)</f>
        <v>#DIV/0!</v>
      </c>
      <c r="O21" s="1" t="e">
        <f>STDEV(L4:L17)</f>
        <v>#DIV/0!</v>
      </c>
      <c r="Q21" s="1">
        <f>AVERAGE(N4:N17)</f>
        <v>32.015833333333376</v>
      </c>
      <c r="R21" s="1">
        <f>STDEV(N4:N17)</f>
        <v>0.39656383948588858</v>
      </c>
    </row>
    <row r="22" spans="1:18" x14ac:dyDescent="0.2">
      <c r="A22" s="1" t="s">
        <v>89</v>
      </c>
      <c r="B22" s="6">
        <v>1.5437000000000001</v>
      </c>
      <c r="C22" s="6">
        <v>1.1760102040374099E-3</v>
      </c>
      <c r="K22" s="1" t="s">
        <v>39</v>
      </c>
      <c r="Q22" s="1" t="s">
        <v>49</v>
      </c>
    </row>
    <row r="23" spans="1:18" ht="15" x14ac:dyDescent="0.25">
      <c r="K23" s="1">
        <f>(B20/K21)*1000</f>
        <v>14.500534833166562</v>
      </c>
      <c r="L23">
        <f>(((1/$K$21)^2 * $C$20^2 + ($B$20/$K$21^2)^2 * $L$21^2)^(1/2))*1000</f>
        <v>0.19240162275042533</v>
      </c>
      <c r="Q23" s="1">
        <f>(B21/Q21)*1000</f>
        <v>15.517322158307067</v>
      </c>
      <c r="R23">
        <f>(((1/Q21)^2 * $C$21^2 + ($B$21/Q21^2)^2 * R21^2)^(1/2))*1000</f>
        <v>0.2466858216124807</v>
      </c>
    </row>
    <row r="24" spans="1:18" x14ac:dyDescent="0.2">
      <c r="A24" s="1" t="s">
        <v>99</v>
      </c>
      <c r="B24" s="1">
        <v>14.7</v>
      </c>
      <c r="C24" s="1">
        <v>0.1</v>
      </c>
    </row>
    <row r="25" spans="1:18" x14ac:dyDescent="0.2">
      <c r="K25" s="1" t="s">
        <v>40</v>
      </c>
      <c r="N25" s="1" t="s">
        <v>45</v>
      </c>
      <c r="Q25" s="1" t="s">
        <v>48</v>
      </c>
    </row>
    <row r="26" spans="1:18" x14ac:dyDescent="0.2">
      <c r="A26" s="1" t="s">
        <v>4</v>
      </c>
      <c r="B26" s="1" t="s">
        <v>19</v>
      </c>
      <c r="K26" s="1">
        <f>AVERAGE($P$4:$P$17)</f>
        <v>115.15500000000004</v>
      </c>
      <c r="L26" s="1">
        <f>STDEV($P$9:$P$17)</f>
        <v>0.39393391396463101</v>
      </c>
      <c r="N26" s="1" t="e">
        <f>AVERAGE(M4:M17)</f>
        <v>#DIV/0!</v>
      </c>
      <c r="O26" s="1" t="e">
        <f>STDEV(M4:M17)</f>
        <v>#DIV/0!</v>
      </c>
      <c r="Q26" s="1">
        <f>AVERAGE(O4:O17)</f>
        <v>34.075833333333321</v>
      </c>
      <c r="R26" s="1">
        <f>STDEV(O4:O17)</f>
        <v>0.54433376013634382</v>
      </c>
    </row>
    <row r="27" spans="1:18" x14ac:dyDescent="0.2">
      <c r="A27" s="1" t="s">
        <v>5</v>
      </c>
      <c r="B27" s="1" t="s">
        <v>20</v>
      </c>
      <c r="K27" s="1" t="s">
        <v>41</v>
      </c>
      <c r="Q27" s="1" t="s">
        <v>49</v>
      </c>
    </row>
    <row r="28" spans="1:18" ht="15" x14ac:dyDescent="0.25">
      <c r="A28" s="1" t="s">
        <v>6</v>
      </c>
      <c r="B28" s="1" t="s">
        <v>21</v>
      </c>
      <c r="K28" s="1">
        <f>($B$22/$K$26)*1000</f>
        <v>13.405410099431197</v>
      </c>
      <c r="L28">
        <f>(((1/K26)^2 * $C$22^2 + ($B$22/K26^2)^2 * L26^2)^(1/2))*1000</f>
        <v>4.6981947689771666E-2</v>
      </c>
      <c r="Q28" s="1">
        <f>(B21/Q26)*1000</f>
        <v>14.579247267124801</v>
      </c>
      <c r="R28">
        <f>(((1/Q26)^2 * $C$21^2 + ($B$21/Q26^2)^2 * R26^2)^(1/2))*1000</f>
        <v>0.27449217373230622</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68</v>
      </c>
    </row>
    <row r="36" spans="1:1" x14ac:dyDescent="0.2">
      <c r="A36" s="1" t="s">
        <v>69</v>
      </c>
    </row>
    <row r="38" spans="1:1" x14ac:dyDescent="0.2">
      <c r="A38" s="1" t="s">
        <v>70</v>
      </c>
    </row>
    <row r="39" spans="1:1" x14ac:dyDescent="0.2">
      <c r="A39" s="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30ACE-4C20-4D0A-8003-1E04BF6508EB}">
  <dimension ref="A1:R34"/>
  <sheetViews>
    <sheetView workbookViewId="0">
      <selection activeCell="F21" sqref="F21"/>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72</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98</v>
      </c>
    </row>
    <row r="3" spans="1:16" s="5" customFormat="1" x14ac:dyDescent="0.2"/>
    <row r="4" spans="1:16" s="4" customFormat="1" x14ac:dyDescent="0.2">
      <c r="A4" s="4" t="s">
        <v>73</v>
      </c>
      <c r="B4" s="4">
        <v>2830.66</v>
      </c>
      <c r="C4" s="4">
        <v>2855.63</v>
      </c>
      <c r="D4" s="4">
        <v>2862.78</v>
      </c>
      <c r="E4" s="4">
        <v>2866.16</v>
      </c>
      <c r="F4" s="4">
        <v>2868.56</v>
      </c>
      <c r="G4" s="4">
        <v>2868.93</v>
      </c>
      <c r="H4" s="4">
        <v>2934.28</v>
      </c>
      <c r="K4" s="4">
        <f t="shared" ref="K4:L7" si="0">C4-B4</f>
        <v>24.970000000000255</v>
      </c>
      <c r="L4" s="4">
        <f t="shared" si="0"/>
        <v>7.1500000000000909</v>
      </c>
      <c r="M4" s="4">
        <f>E4-C4</f>
        <v>10.529999999999745</v>
      </c>
      <c r="N4" s="4">
        <f>F4-C4</f>
        <v>12.929999999999836</v>
      </c>
      <c r="O4" s="4">
        <f>G4-C4</f>
        <v>13.299999999999727</v>
      </c>
      <c r="P4" s="4">
        <f>H4-F4</f>
        <v>65.720000000000255</v>
      </c>
    </row>
    <row r="5" spans="1:16" s="3" customFormat="1" ht="12" customHeight="1" x14ac:dyDescent="0.2">
      <c r="A5" s="3" t="s">
        <v>74</v>
      </c>
      <c r="B5" s="3">
        <v>2830.58</v>
      </c>
      <c r="C5" s="3">
        <v>2854.76</v>
      </c>
      <c r="D5" s="3">
        <v>2863.66</v>
      </c>
      <c r="E5" s="3">
        <v>2866.33</v>
      </c>
      <c r="F5" s="4">
        <v>2867.68</v>
      </c>
      <c r="G5" s="3">
        <v>2868.83</v>
      </c>
      <c r="H5" s="3">
        <v>2934.21</v>
      </c>
      <c r="K5" s="3">
        <f t="shared" si="0"/>
        <v>24.180000000000291</v>
      </c>
      <c r="L5" s="3">
        <f t="shared" si="0"/>
        <v>8.8999999999996362</v>
      </c>
      <c r="M5" s="7">
        <f t="shared" ref="M5:M17" si="1">E5-C5</f>
        <v>11.569999999999709</v>
      </c>
      <c r="N5" s="7">
        <f t="shared" ref="N5:N17" si="2">F5-C5</f>
        <v>12.919999999999618</v>
      </c>
      <c r="O5" s="7">
        <f t="shared" ref="O5:O17" si="3">G5-C5</f>
        <v>14.069999999999709</v>
      </c>
      <c r="P5" s="7">
        <f>H5-F5</f>
        <v>66.5300000000002</v>
      </c>
    </row>
    <row r="6" spans="1:16" s="4" customFormat="1" x14ac:dyDescent="0.2">
      <c r="A6" s="4" t="s">
        <v>75</v>
      </c>
      <c r="B6" s="4">
        <v>2830.83</v>
      </c>
      <c r="C6" s="4">
        <v>2854.83</v>
      </c>
      <c r="D6" s="4">
        <v>2862.88</v>
      </c>
      <c r="E6" s="4">
        <v>2866.48</v>
      </c>
      <c r="F6" s="4">
        <v>2867.68</v>
      </c>
      <c r="G6" s="4">
        <v>2869.21</v>
      </c>
      <c r="H6" s="4">
        <v>2934.11</v>
      </c>
      <c r="K6" s="4">
        <f t="shared" si="0"/>
        <v>24</v>
      </c>
      <c r="L6" s="4">
        <f t="shared" si="0"/>
        <v>8.0500000000001819</v>
      </c>
      <c r="M6" s="4">
        <f t="shared" si="1"/>
        <v>11.650000000000091</v>
      </c>
      <c r="N6" s="4">
        <f t="shared" si="2"/>
        <v>12.849999999999909</v>
      </c>
      <c r="O6" s="4">
        <f t="shared" si="3"/>
        <v>14.380000000000109</v>
      </c>
      <c r="P6" s="4">
        <f>H6-F6</f>
        <v>66.430000000000291</v>
      </c>
    </row>
    <row r="7" spans="1:16" s="3" customFormat="1" x14ac:dyDescent="0.2">
      <c r="A7" s="3" t="s">
        <v>76</v>
      </c>
      <c r="B7" s="3">
        <v>2830.5810000000001</v>
      </c>
      <c r="C7" s="3">
        <v>2854.93</v>
      </c>
      <c r="D7" s="3">
        <v>2862.86</v>
      </c>
      <c r="E7" s="3">
        <v>2866.38</v>
      </c>
      <c r="F7" s="3">
        <v>2867.73</v>
      </c>
      <c r="G7" s="3">
        <v>2869.36</v>
      </c>
      <c r="H7" s="3">
        <v>2934.28</v>
      </c>
      <c r="K7" s="3">
        <f t="shared" si="0"/>
        <v>24.348999999999705</v>
      </c>
      <c r="L7" s="3">
        <f t="shared" si="0"/>
        <v>7.930000000000291</v>
      </c>
      <c r="M7" s="7">
        <f t="shared" si="1"/>
        <v>11.450000000000273</v>
      </c>
      <c r="N7" s="7">
        <f t="shared" si="2"/>
        <v>12.800000000000182</v>
      </c>
      <c r="O7" s="7">
        <f t="shared" si="3"/>
        <v>14.430000000000291</v>
      </c>
      <c r="P7" s="7">
        <f>H7-F7</f>
        <v>66.550000000000182</v>
      </c>
    </row>
    <row r="8" spans="1:16" s="5" customFormat="1" x14ac:dyDescent="0.2"/>
    <row r="9" spans="1:16" s="4" customFormat="1" x14ac:dyDescent="0.2">
      <c r="A9" s="4" t="s">
        <v>77</v>
      </c>
      <c r="B9" s="4">
        <v>2829.97</v>
      </c>
      <c r="C9" s="4">
        <v>2854.2</v>
      </c>
      <c r="D9" s="4">
        <v>2863.1</v>
      </c>
      <c r="E9" s="4">
        <v>2865.92</v>
      </c>
      <c r="F9" s="4">
        <v>2867.5</v>
      </c>
      <c r="G9" s="4">
        <v>2867.7</v>
      </c>
      <c r="H9" s="4">
        <v>2933.4</v>
      </c>
      <c r="K9" s="4">
        <f t="shared" ref="K9:L12" si="4">C9-B9</f>
        <v>24.230000000000018</v>
      </c>
      <c r="L9" s="4">
        <f t="shared" si="4"/>
        <v>8.9000000000000909</v>
      </c>
      <c r="M9" s="4">
        <f t="shared" si="1"/>
        <v>11.720000000000255</v>
      </c>
      <c r="N9" s="4">
        <f t="shared" si="2"/>
        <v>13.300000000000182</v>
      </c>
      <c r="O9" s="4">
        <f t="shared" si="3"/>
        <v>13.5</v>
      </c>
      <c r="P9" s="4">
        <f>H9-F9</f>
        <v>65.900000000000091</v>
      </c>
    </row>
    <row r="10" spans="1:16" s="3" customFormat="1" ht="12" customHeight="1" x14ac:dyDescent="0.2">
      <c r="A10" s="3" t="s">
        <v>78</v>
      </c>
      <c r="B10" s="3">
        <v>2829.87</v>
      </c>
      <c r="C10" s="3">
        <v>2853.82</v>
      </c>
      <c r="D10" s="3">
        <v>2862.17</v>
      </c>
      <c r="E10" s="3">
        <v>2866.17</v>
      </c>
      <c r="F10" s="3">
        <v>2867.15</v>
      </c>
      <c r="G10" s="3">
        <v>2867.7</v>
      </c>
      <c r="H10" s="3">
        <v>2932.9</v>
      </c>
      <c r="K10" s="3">
        <f t="shared" si="4"/>
        <v>23.950000000000273</v>
      </c>
      <c r="L10" s="3">
        <f t="shared" si="4"/>
        <v>8.3499999999999091</v>
      </c>
      <c r="M10" s="7">
        <f t="shared" si="1"/>
        <v>12.349999999999909</v>
      </c>
      <c r="N10" s="7">
        <f t="shared" si="2"/>
        <v>13.329999999999927</v>
      </c>
      <c r="O10" s="7">
        <f t="shared" si="3"/>
        <v>13.879999999999654</v>
      </c>
      <c r="P10" s="7">
        <f>H10-F10</f>
        <v>65.75</v>
      </c>
    </row>
    <row r="11" spans="1:16" s="4" customFormat="1" x14ac:dyDescent="0.2">
      <c r="A11" s="4" t="s">
        <v>79</v>
      </c>
      <c r="B11" s="3">
        <v>2829.87</v>
      </c>
      <c r="C11" s="4">
        <v>2853.97</v>
      </c>
      <c r="D11" s="4">
        <v>2862.47</v>
      </c>
      <c r="E11" s="4">
        <v>2866.02</v>
      </c>
      <c r="F11" s="4">
        <v>2867.3</v>
      </c>
      <c r="G11" s="4">
        <v>2867.82</v>
      </c>
      <c r="H11" s="4">
        <v>2932.97</v>
      </c>
      <c r="K11" s="4">
        <f t="shared" si="4"/>
        <v>24.099999999999909</v>
      </c>
      <c r="L11" s="4">
        <f t="shared" si="4"/>
        <v>8.5</v>
      </c>
      <c r="M11" s="4">
        <f t="shared" si="1"/>
        <v>12.050000000000182</v>
      </c>
      <c r="N11" s="4">
        <f t="shared" si="2"/>
        <v>13.330000000000382</v>
      </c>
      <c r="O11" s="4">
        <f t="shared" si="3"/>
        <v>13.850000000000364</v>
      </c>
      <c r="P11" s="4">
        <f>H11-F11</f>
        <v>65.669999999999618</v>
      </c>
    </row>
    <row r="12" spans="1:16" s="3" customFormat="1" x14ac:dyDescent="0.2">
      <c r="A12" s="3" t="s">
        <v>80</v>
      </c>
      <c r="B12" s="3">
        <v>2829.95</v>
      </c>
      <c r="C12" s="3">
        <v>2854.12</v>
      </c>
      <c r="D12" s="3">
        <v>2862.87</v>
      </c>
      <c r="E12" s="3">
        <v>2865.97</v>
      </c>
      <c r="F12" s="3">
        <v>2867.4</v>
      </c>
      <c r="G12" s="3">
        <v>2867.82</v>
      </c>
      <c r="H12" s="3">
        <v>2933.17</v>
      </c>
      <c r="K12" s="3">
        <f t="shared" si="4"/>
        <v>24.170000000000073</v>
      </c>
      <c r="L12" s="3">
        <f t="shared" si="4"/>
        <v>8.75</v>
      </c>
      <c r="M12" s="7">
        <f t="shared" si="1"/>
        <v>11.849999999999909</v>
      </c>
      <c r="N12" s="7">
        <f t="shared" si="2"/>
        <v>13.2800000000002</v>
      </c>
      <c r="O12" s="7">
        <f t="shared" si="3"/>
        <v>13.700000000000273</v>
      </c>
      <c r="P12" s="7">
        <f>H12-F12</f>
        <v>65.769999999999982</v>
      </c>
    </row>
    <row r="13" spans="1:16" s="5" customFormat="1" x14ac:dyDescent="0.2"/>
    <row r="14" spans="1:16" s="4" customFormat="1" x14ac:dyDescent="0.2">
      <c r="A14" s="4" t="s">
        <v>81</v>
      </c>
      <c r="B14" s="4">
        <v>2829.63</v>
      </c>
      <c r="C14" s="4">
        <v>2853.38</v>
      </c>
      <c r="D14" s="4">
        <v>2862.8</v>
      </c>
      <c r="E14" s="4">
        <v>2865.18</v>
      </c>
      <c r="F14" s="4">
        <v>2867.18</v>
      </c>
      <c r="G14" s="4">
        <v>2867.98</v>
      </c>
      <c r="H14" s="4">
        <v>2933.75</v>
      </c>
      <c r="K14" s="4">
        <f t="shared" ref="K14:L17" si="5">C14-B14</f>
        <v>23.75</v>
      </c>
      <c r="L14" s="4">
        <f t="shared" si="5"/>
        <v>9.4200000000000728</v>
      </c>
      <c r="M14" s="4">
        <f t="shared" si="1"/>
        <v>11.799999999999727</v>
      </c>
      <c r="N14" s="4">
        <f t="shared" si="2"/>
        <v>13.799999999999727</v>
      </c>
      <c r="O14" s="4">
        <f t="shared" si="3"/>
        <v>14.599999999999909</v>
      </c>
      <c r="P14" s="4">
        <f>H14-F14</f>
        <v>66.570000000000164</v>
      </c>
    </row>
    <row r="15" spans="1:16" s="3" customFormat="1" ht="12" customHeight="1" x14ac:dyDescent="0.2">
      <c r="A15" s="3" t="s">
        <v>82</v>
      </c>
      <c r="B15" s="3">
        <v>2829.65</v>
      </c>
      <c r="C15" s="3">
        <v>2853.97</v>
      </c>
      <c r="D15" s="3">
        <v>2862.5</v>
      </c>
      <c r="E15" s="3">
        <v>2865.02</v>
      </c>
      <c r="F15" s="3">
        <v>2867.02</v>
      </c>
      <c r="G15" s="3">
        <v>2867.37</v>
      </c>
      <c r="H15" s="3">
        <v>2932.55</v>
      </c>
      <c r="K15" s="3">
        <f t="shared" si="5"/>
        <v>24.319999999999709</v>
      </c>
      <c r="L15" s="3">
        <f t="shared" si="5"/>
        <v>8.5300000000002001</v>
      </c>
      <c r="M15" s="7">
        <f t="shared" si="1"/>
        <v>11.050000000000182</v>
      </c>
      <c r="N15" s="7">
        <f t="shared" si="2"/>
        <v>13.050000000000182</v>
      </c>
      <c r="O15" s="7">
        <f t="shared" si="3"/>
        <v>13.400000000000091</v>
      </c>
      <c r="P15" s="7">
        <f>H15-F15</f>
        <v>65.5300000000002</v>
      </c>
    </row>
    <row r="16" spans="1:16" s="4" customFormat="1" x14ac:dyDescent="0.2">
      <c r="A16" s="4" t="s">
        <v>83</v>
      </c>
      <c r="B16" s="4">
        <v>2829.87</v>
      </c>
      <c r="C16" s="4">
        <v>2854.02</v>
      </c>
      <c r="D16" s="3">
        <v>2862.97</v>
      </c>
      <c r="E16" s="4">
        <v>2865.6</v>
      </c>
      <c r="F16" s="4">
        <v>2867.2</v>
      </c>
      <c r="G16" s="4">
        <v>2867.9</v>
      </c>
      <c r="H16" s="4">
        <v>2933.25</v>
      </c>
      <c r="K16" s="4">
        <f t="shared" si="5"/>
        <v>24.150000000000091</v>
      </c>
      <c r="L16" s="4">
        <f t="shared" si="5"/>
        <v>8.9499999999998181</v>
      </c>
      <c r="M16" s="4">
        <f t="shared" si="1"/>
        <v>11.579999999999927</v>
      </c>
      <c r="N16" s="4">
        <f t="shared" si="2"/>
        <v>13.179999999999836</v>
      </c>
      <c r="O16" s="4">
        <f t="shared" si="3"/>
        <v>13.880000000000109</v>
      </c>
      <c r="P16" s="4">
        <f>H16-F16</f>
        <v>66.050000000000182</v>
      </c>
    </row>
    <row r="17" spans="1:18" s="3" customFormat="1" x14ac:dyDescent="0.2">
      <c r="A17" s="3" t="s">
        <v>84</v>
      </c>
      <c r="B17" s="3">
        <v>2829.6</v>
      </c>
      <c r="C17" s="3">
        <v>2853.6</v>
      </c>
      <c r="D17" s="3">
        <v>2862.82</v>
      </c>
      <c r="E17" s="3">
        <v>2865.62</v>
      </c>
      <c r="F17" s="3">
        <v>2866.95</v>
      </c>
      <c r="G17" s="3">
        <v>2867.87</v>
      </c>
      <c r="H17" s="3">
        <v>2932.75</v>
      </c>
      <c r="K17" s="3">
        <f t="shared" si="5"/>
        <v>24</v>
      </c>
      <c r="L17" s="3">
        <f t="shared" si="5"/>
        <v>9.2200000000002547</v>
      </c>
      <c r="M17" s="7">
        <f t="shared" si="1"/>
        <v>12.019999999999982</v>
      </c>
      <c r="N17" s="7">
        <f t="shared" si="2"/>
        <v>13.349999999999909</v>
      </c>
      <c r="O17" s="7">
        <f t="shared" si="3"/>
        <v>14.269999999999982</v>
      </c>
      <c r="P17" s="7">
        <f>H17-F17</f>
        <v>65.800000000000182</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0.35199999999999998</v>
      </c>
      <c r="C20" s="6">
        <v>2.2501111083677644E-3</v>
      </c>
      <c r="E20" s="1">
        <v>15.84</v>
      </c>
      <c r="F20" s="1">
        <v>0.05</v>
      </c>
      <c r="K20" s="1" t="s">
        <v>38</v>
      </c>
      <c r="N20" s="1" t="s">
        <v>44</v>
      </c>
      <c r="Q20" s="1" t="s">
        <v>46</v>
      </c>
    </row>
    <row r="21" spans="1:18" x14ac:dyDescent="0.2">
      <c r="A21" s="1" t="s">
        <v>15</v>
      </c>
      <c r="B21" s="6">
        <v>0.2036</v>
      </c>
      <c r="C21" s="6">
        <v>4.0356742518031126E-3</v>
      </c>
      <c r="K21" s="1">
        <f>AVERAGE(K4:K17)</f>
        <v>24.180750000000028</v>
      </c>
      <c r="L21" s="1">
        <f>STDEV(K4:K17)</f>
        <v>0.299204133722068</v>
      </c>
      <c r="N21" s="1">
        <f>AVERAGE(L4:L17)</f>
        <v>8.5541666666667115</v>
      </c>
      <c r="O21" s="1">
        <f>STDEV(L4:L17)</f>
        <v>0.6243463248336415</v>
      </c>
      <c r="Q21" s="1">
        <f>AVERAGE(N4:N17)</f>
        <v>13.176666666666657</v>
      </c>
      <c r="R21" s="1">
        <f>STDEV(N4:N17)</f>
        <v>0.28330302868236784</v>
      </c>
    </row>
    <row r="22" spans="1:18" x14ac:dyDescent="0.2">
      <c r="A22" s="1" t="s">
        <v>16</v>
      </c>
      <c r="B22" s="6">
        <v>1.0367</v>
      </c>
      <c r="C22" s="6">
        <v>1.9455076458343317E-3</v>
      </c>
      <c r="K22" s="1" t="s">
        <v>39</v>
      </c>
      <c r="Q22" s="1" t="s">
        <v>49</v>
      </c>
    </row>
    <row r="23" spans="1:18" ht="15" x14ac:dyDescent="0.25">
      <c r="K23" s="1">
        <f>(B20/K21)*1000</f>
        <v>14.557034004321602</v>
      </c>
      <c r="L23">
        <f>(((1/K21)^2 * $C$20^2 + ($B$20/K21^2)^2 * L21^2)^(1/2))*1000</f>
        <v>0.20274007825534782</v>
      </c>
      <c r="Q23" s="1">
        <f>(B21/Q21)*1000</f>
        <v>15.451555780419946</v>
      </c>
      <c r="R23">
        <f>(((1/Q21)^2 * $C$21^2 + ($B$21/Q21^2)^2 * R21^2)^(1/2))*1000</f>
        <v>0.45185180523514312</v>
      </c>
    </row>
    <row r="25" spans="1:18" x14ac:dyDescent="0.2">
      <c r="K25" s="1" t="s">
        <v>40</v>
      </c>
      <c r="N25" s="1" t="s">
        <v>45</v>
      </c>
      <c r="Q25" s="1" t="s">
        <v>48</v>
      </c>
    </row>
    <row r="26" spans="1:18" x14ac:dyDescent="0.2">
      <c r="A26" s="1" t="s">
        <v>4</v>
      </c>
      <c r="B26" s="1" t="s">
        <v>19</v>
      </c>
      <c r="K26" s="1">
        <f>AVERAGE($P$4:$P$17)</f>
        <v>66.022500000000107</v>
      </c>
      <c r="L26" s="1">
        <f>STDEV($P$4:$P$17)</f>
        <v>0.38884736430549638</v>
      </c>
      <c r="N26" s="1">
        <f>AVERAGE(M4:M17)</f>
        <v>11.634999999999991</v>
      </c>
      <c r="O26" s="1">
        <f>STDEV(M4:M17)</f>
        <v>0.47837794111505016</v>
      </c>
      <c r="Q26" s="1">
        <f>AVERAGE(O4:O17)</f>
        <v>13.938333333333352</v>
      </c>
      <c r="R26" s="1">
        <f>STDEV(O4:O17)</f>
        <v>0.42241369927282985</v>
      </c>
    </row>
    <row r="27" spans="1:18" x14ac:dyDescent="0.2">
      <c r="A27" s="1" t="s">
        <v>5</v>
      </c>
      <c r="B27" s="1" t="s">
        <v>20</v>
      </c>
      <c r="K27" s="1" t="s">
        <v>41</v>
      </c>
      <c r="Q27" s="1" t="s">
        <v>49</v>
      </c>
    </row>
    <row r="28" spans="1:18" ht="15" x14ac:dyDescent="0.25">
      <c r="A28" s="1" t="s">
        <v>6</v>
      </c>
      <c r="B28" s="1" t="s">
        <v>21</v>
      </c>
      <c r="K28" s="1">
        <f>($B$22/$K$26)*1000</f>
        <v>15.702222727100583</v>
      </c>
      <c r="L28">
        <f>(((1/K26)^2 * $C$22^2 + ($B$22/K26^2)^2 * L26^2)^(1/2))*1000</f>
        <v>9.7061293246286845E-2</v>
      </c>
      <c r="Q28" s="1">
        <f>(B21/Q26)*1000</f>
        <v>14.607198373789291</v>
      </c>
      <c r="R28">
        <f>(((1/Q26)^2 * $C$21^2 + ($B$21/Q26^2)^2 * R26^2)^(1/2))*1000</f>
        <v>0.52896264704639895</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A3E91-8864-49D7-90A5-0B10BEBC4FFF}">
  <dimension ref="A1:R34"/>
  <sheetViews>
    <sheetView workbookViewId="0">
      <selection activeCell="F21" sqref="F21"/>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98</v>
      </c>
    </row>
    <row r="3" spans="1:16" s="5" customFormat="1" x14ac:dyDescent="0.2"/>
    <row r="4" spans="1:16" s="4" customFormat="1" x14ac:dyDescent="0.2">
      <c r="A4" s="4" t="s">
        <v>85</v>
      </c>
      <c r="B4" s="4">
        <v>2829.92</v>
      </c>
      <c r="C4" s="4">
        <v>2853.72</v>
      </c>
      <c r="E4" s="4">
        <v>1</v>
      </c>
      <c r="F4" s="4">
        <v>2905.52</v>
      </c>
      <c r="G4" s="4">
        <v>2910.89</v>
      </c>
      <c r="H4" s="4">
        <v>2973.42</v>
      </c>
      <c r="K4" s="4">
        <f t="shared" ref="K4:L7" si="0">C4-B4</f>
        <v>23.799999999999727</v>
      </c>
      <c r="L4" s="4">
        <f t="shared" si="0"/>
        <v>-2853.72</v>
      </c>
      <c r="M4" s="4">
        <f>E4-C4</f>
        <v>-2852.72</v>
      </c>
      <c r="N4" s="4">
        <f>F4-C4</f>
        <v>51.800000000000182</v>
      </c>
      <c r="O4" s="4">
        <f>G4-C4</f>
        <v>57.170000000000073</v>
      </c>
      <c r="P4" s="4">
        <f>H4-F4</f>
        <v>67.900000000000091</v>
      </c>
    </row>
    <row r="5" spans="1:16" s="3" customFormat="1" ht="12" customHeight="1" x14ac:dyDescent="0.2">
      <c r="A5" s="3" t="s">
        <v>86</v>
      </c>
      <c r="B5" s="3">
        <v>2830.34</v>
      </c>
      <c r="C5" s="3">
        <v>2854.09</v>
      </c>
      <c r="D5" s="3">
        <v>1</v>
      </c>
      <c r="E5" s="3">
        <v>1</v>
      </c>
      <c r="F5" s="3">
        <v>2905.77</v>
      </c>
      <c r="G5" s="4">
        <v>2910.89</v>
      </c>
      <c r="H5" s="3">
        <v>2973.22</v>
      </c>
      <c r="K5" s="3">
        <f t="shared" si="0"/>
        <v>23.75</v>
      </c>
      <c r="L5" s="3">
        <f t="shared" si="0"/>
        <v>-2853.09</v>
      </c>
      <c r="M5" s="7">
        <f t="shared" ref="M5:M17" si="1">E5-C5</f>
        <v>-2853.09</v>
      </c>
      <c r="N5" s="7">
        <f t="shared" ref="N5:N17" si="2">F5-C5</f>
        <v>51.679999999999836</v>
      </c>
      <c r="O5" s="7">
        <f t="shared" ref="O5:O17" si="3">G5-C5</f>
        <v>56.799999999999727</v>
      </c>
      <c r="P5" s="7">
        <f>H5-F5</f>
        <v>67.449999999999818</v>
      </c>
    </row>
    <row r="6" spans="1:16" s="4" customFormat="1" x14ac:dyDescent="0.2">
      <c r="A6" s="4" t="s">
        <v>87</v>
      </c>
      <c r="B6" s="4">
        <v>2830.32</v>
      </c>
      <c r="C6" s="4">
        <v>2854.54</v>
      </c>
      <c r="D6" s="4">
        <v>1</v>
      </c>
      <c r="E6" s="4">
        <v>1</v>
      </c>
      <c r="F6" s="4">
        <v>2905.54</v>
      </c>
      <c r="G6" s="4">
        <v>2910.94</v>
      </c>
      <c r="H6" s="4">
        <v>2974.12</v>
      </c>
      <c r="K6" s="4">
        <f t="shared" si="0"/>
        <v>24.2199999999998</v>
      </c>
      <c r="L6" s="4">
        <f t="shared" si="0"/>
        <v>-2853.54</v>
      </c>
      <c r="M6" s="4">
        <f t="shared" si="1"/>
        <v>-2853.54</v>
      </c>
      <c r="N6" s="4">
        <f t="shared" si="2"/>
        <v>51</v>
      </c>
      <c r="O6" s="4">
        <f t="shared" si="3"/>
        <v>56.400000000000091</v>
      </c>
      <c r="P6" s="4">
        <f>H6-F6</f>
        <v>68.579999999999927</v>
      </c>
    </row>
    <row r="7" spans="1:16" s="3" customFormat="1" x14ac:dyDescent="0.2">
      <c r="A7" s="3" t="s">
        <v>88</v>
      </c>
      <c r="B7" s="3">
        <v>2830.17</v>
      </c>
      <c r="C7" s="3">
        <v>2853.82</v>
      </c>
      <c r="D7" s="3">
        <v>1</v>
      </c>
      <c r="E7" s="3">
        <v>1</v>
      </c>
      <c r="F7" s="3">
        <v>2905.57</v>
      </c>
      <c r="G7" s="4">
        <v>2910.94</v>
      </c>
      <c r="H7" s="3">
        <v>2973.27</v>
      </c>
      <c r="K7" s="3">
        <f t="shared" si="0"/>
        <v>23.650000000000091</v>
      </c>
      <c r="L7" s="3">
        <f t="shared" si="0"/>
        <v>-2852.82</v>
      </c>
      <c r="M7" s="7">
        <f t="shared" si="1"/>
        <v>-2852.82</v>
      </c>
      <c r="N7" s="7">
        <f t="shared" si="2"/>
        <v>51.75</v>
      </c>
      <c r="O7" s="7">
        <f t="shared" si="3"/>
        <v>57.119999999999891</v>
      </c>
      <c r="P7" s="7">
        <f>H7-F7</f>
        <v>67.699999999999818</v>
      </c>
    </row>
    <row r="8" spans="1:16" s="5" customFormat="1" x14ac:dyDescent="0.2"/>
    <row r="9" spans="1:16" s="4" customFormat="1" x14ac:dyDescent="0.2">
      <c r="A9" s="4" t="s">
        <v>90</v>
      </c>
      <c r="B9" s="4">
        <v>2830.04</v>
      </c>
      <c r="C9" s="4">
        <v>2854.14</v>
      </c>
      <c r="D9" s="4">
        <v>1</v>
      </c>
      <c r="E9" s="4">
        <v>1</v>
      </c>
      <c r="F9" s="4">
        <v>2905.37</v>
      </c>
      <c r="G9" s="4">
        <v>2907.32</v>
      </c>
      <c r="H9" s="4">
        <v>2973.27</v>
      </c>
      <c r="K9" s="4">
        <f t="shared" ref="K9:L12" si="4">C9-B9</f>
        <v>24.099999999999909</v>
      </c>
      <c r="L9" s="4">
        <f t="shared" si="4"/>
        <v>-2853.14</v>
      </c>
      <c r="M9" s="4">
        <f t="shared" si="1"/>
        <v>-2853.14</v>
      </c>
      <c r="N9" s="4">
        <f t="shared" si="2"/>
        <v>51.230000000000018</v>
      </c>
      <c r="O9" s="4">
        <f t="shared" si="3"/>
        <v>53.180000000000291</v>
      </c>
      <c r="P9" s="4">
        <f>H9-F9</f>
        <v>67.900000000000091</v>
      </c>
    </row>
    <row r="10" spans="1:16" s="3" customFormat="1" ht="12" customHeight="1" x14ac:dyDescent="0.2">
      <c r="A10" s="3" t="s">
        <v>91</v>
      </c>
      <c r="B10" s="3">
        <v>2830.02</v>
      </c>
      <c r="C10" s="3">
        <v>2854.07</v>
      </c>
      <c r="D10" s="3">
        <v>1</v>
      </c>
      <c r="E10" s="3">
        <v>1</v>
      </c>
      <c r="F10" s="3">
        <v>2905.87</v>
      </c>
      <c r="G10" s="3">
        <v>2907.34</v>
      </c>
      <c r="H10" s="3">
        <v>2973.24</v>
      </c>
      <c r="K10" s="3">
        <f t="shared" si="4"/>
        <v>24.050000000000182</v>
      </c>
      <c r="L10" s="3">
        <f t="shared" si="4"/>
        <v>-2853.07</v>
      </c>
      <c r="M10" s="7">
        <f t="shared" si="1"/>
        <v>-2853.07</v>
      </c>
      <c r="N10" s="7">
        <f t="shared" si="2"/>
        <v>51.799999999999727</v>
      </c>
      <c r="O10" s="7">
        <f t="shared" si="3"/>
        <v>53.269999999999982</v>
      </c>
      <c r="P10" s="7">
        <f>H10-F10</f>
        <v>67.369999999999891</v>
      </c>
    </row>
    <row r="11" spans="1:16" s="4" customFormat="1" x14ac:dyDescent="0.2">
      <c r="A11" s="4" t="s">
        <v>92</v>
      </c>
      <c r="B11" s="4">
        <v>2829.74</v>
      </c>
      <c r="C11" s="4">
        <v>2853.84</v>
      </c>
      <c r="D11" s="4">
        <v>1</v>
      </c>
      <c r="E11" s="4">
        <v>1</v>
      </c>
      <c r="F11" s="4">
        <v>2905.54</v>
      </c>
      <c r="G11" s="4">
        <v>2907.09</v>
      </c>
      <c r="H11" s="4">
        <v>2972.99</v>
      </c>
      <c r="K11" s="4">
        <f t="shared" si="4"/>
        <v>24.100000000000364</v>
      </c>
      <c r="L11" s="4">
        <f t="shared" si="4"/>
        <v>-2852.84</v>
      </c>
      <c r="M11" s="4">
        <f t="shared" si="1"/>
        <v>-2852.84</v>
      </c>
      <c r="N11" s="4">
        <f t="shared" si="2"/>
        <v>51.699999999999818</v>
      </c>
      <c r="O11" s="4">
        <f t="shared" si="3"/>
        <v>53.25</v>
      </c>
      <c r="P11" s="4">
        <f>H11-F11</f>
        <v>67.449999999999818</v>
      </c>
    </row>
    <row r="12" spans="1:16" s="3" customFormat="1" x14ac:dyDescent="0.2">
      <c r="A12" s="3" t="s">
        <v>93</v>
      </c>
      <c r="B12" s="3">
        <v>2830.12</v>
      </c>
      <c r="C12" s="3">
        <v>2853.02</v>
      </c>
      <c r="D12" s="3">
        <v>1</v>
      </c>
      <c r="E12" s="3">
        <v>1</v>
      </c>
      <c r="F12" s="3">
        <v>2905.57</v>
      </c>
      <c r="G12" s="3">
        <v>2907.39</v>
      </c>
      <c r="H12" s="3">
        <v>2973.37</v>
      </c>
      <c r="K12" s="3">
        <f t="shared" si="4"/>
        <v>22.900000000000091</v>
      </c>
      <c r="L12" s="3">
        <f t="shared" si="4"/>
        <v>-2852.02</v>
      </c>
      <c r="M12" s="7">
        <f t="shared" si="1"/>
        <v>-2852.02</v>
      </c>
      <c r="N12" s="7">
        <f t="shared" si="2"/>
        <v>52.550000000000182</v>
      </c>
      <c r="O12" s="7">
        <f t="shared" si="3"/>
        <v>54.369999999999891</v>
      </c>
      <c r="P12" s="7">
        <f>H12-F12</f>
        <v>67.799999999999727</v>
      </c>
    </row>
    <row r="13" spans="1:16" s="5" customFormat="1" x14ac:dyDescent="0.2"/>
    <row r="14" spans="1:16" s="4" customFormat="1" x14ac:dyDescent="0.2">
      <c r="A14" s="4" t="s">
        <v>94</v>
      </c>
      <c r="B14" s="4">
        <v>2830.01</v>
      </c>
      <c r="C14" s="4">
        <v>2853.43</v>
      </c>
      <c r="D14" s="4">
        <v>1</v>
      </c>
      <c r="E14" s="4">
        <v>1</v>
      </c>
      <c r="F14" s="4">
        <v>2905.93</v>
      </c>
      <c r="G14" s="4">
        <v>2907.96</v>
      </c>
      <c r="H14" s="4">
        <v>2973.01</v>
      </c>
      <c r="K14" s="4">
        <f t="shared" ref="K14:L17" si="5">C14-B14</f>
        <v>23.419999999999618</v>
      </c>
      <c r="L14" s="4">
        <f t="shared" si="5"/>
        <v>-2852.43</v>
      </c>
      <c r="M14" s="4">
        <f t="shared" si="1"/>
        <v>-2852.43</v>
      </c>
      <c r="N14" s="4">
        <f t="shared" si="2"/>
        <v>52.5</v>
      </c>
      <c r="O14" s="4">
        <f>G16-C14</f>
        <v>53.880000000000109</v>
      </c>
      <c r="P14" s="4">
        <f>H14-F14</f>
        <v>67.080000000000382</v>
      </c>
    </row>
    <row r="15" spans="1:16" s="3" customFormat="1" ht="12" customHeight="1" x14ac:dyDescent="0.2">
      <c r="A15" s="3" t="s">
        <v>95</v>
      </c>
      <c r="B15" s="3">
        <v>2830.36</v>
      </c>
      <c r="C15" s="3">
        <v>2853.11</v>
      </c>
      <c r="D15" s="3">
        <v>1</v>
      </c>
      <c r="E15" s="3">
        <v>1</v>
      </c>
      <c r="F15" s="3">
        <v>2906.01</v>
      </c>
      <c r="G15" s="3">
        <v>2907.83</v>
      </c>
      <c r="H15" s="3">
        <v>2973.31</v>
      </c>
      <c r="K15" s="3">
        <f t="shared" si="5"/>
        <v>22.75</v>
      </c>
      <c r="L15" s="3">
        <f t="shared" si="5"/>
        <v>-2852.11</v>
      </c>
      <c r="M15" s="7">
        <f t="shared" si="1"/>
        <v>-2852.11</v>
      </c>
      <c r="N15" s="7">
        <f t="shared" si="2"/>
        <v>52.900000000000091</v>
      </c>
      <c r="O15" s="7">
        <f t="shared" si="3"/>
        <v>54.7199999999998</v>
      </c>
      <c r="P15" s="7">
        <f>H15-F15</f>
        <v>67.299999999999727</v>
      </c>
    </row>
    <row r="16" spans="1:16" s="4" customFormat="1" x14ac:dyDescent="0.2">
      <c r="A16" s="4" t="s">
        <v>96</v>
      </c>
      <c r="B16" s="4">
        <v>2829.76</v>
      </c>
      <c r="C16" s="4">
        <v>2854.28</v>
      </c>
      <c r="D16" s="4">
        <v>1</v>
      </c>
      <c r="E16" s="4">
        <v>1</v>
      </c>
      <c r="F16" s="4">
        <v>2905.53</v>
      </c>
      <c r="G16" s="4">
        <v>2907.31</v>
      </c>
      <c r="H16" s="4">
        <v>2973.18</v>
      </c>
      <c r="K16" s="4">
        <f t="shared" si="5"/>
        <v>24.519999999999982</v>
      </c>
      <c r="L16" s="4">
        <f t="shared" si="5"/>
        <v>-2853.28</v>
      </c>
      <c r="M16" s="4">
        <f t="shared" si="1"/>
        <v>-2853.28</v>
      </c>
      <c r="N16" s="4">
        <f t="shared" si="2"/>
        <v>51.25</v>
      </c>
      <c r="O16" s="7">
        <f t="shared" si="3"/>
        <v>53.029999999999745</v>
      </c>
      <c r="P16" s="4">
        <f>H16-F16</f>
        <v>67.649999999999636</v>
      </c>
    </row>
    <row r="17" spans="1:18" s="3" customFormat="1" x14ac:dyDescent="0.2">
      <c r="A17" s="3" t="s">
        <v>97</v>
      </c>
      <c r="B17" s="3">
        <v>2830.03</v>
      </c>
      <c r="C17" s="3">
        <v>2854.03</v>
      </c>
      <c r="D17" s="3">
        <v>1</v>
      </c>
      <c r="E17" s="3">
        <v>1</v>
      </c>
      <c r="F17" s="3">
        <v>2905.93</v>
      </c>
      <c r="G17" s="3">
        <v>2907.81</v>
      </c>
      <c r="H17" s="3">
        <v>2973.28</v>
      </c>
      <c r="K17" s="3">
        <f t="shared" si="5"/>
        <v>24</v>
      </c>
      <c r="L17" s="3">
        <f t="shared" si="5"/>
        <v>-2853.03</v>
      </c>
      <c r="M17" s="7">
        <f t="shared" si="1"/>
        <v>-2853.03</v>
      </c>
      <c r="N17" s="7">
        <f t="shared" si="2"/>
        <v>51.899999999999636</v>
      </c>
      <c r="O17" s="7">
        <f t="shared" si="3"/>
        <v>53.779999999999745</v>
      </c>
      <c r="P17" s="7">
        <f>H17-F17</f>
        <v>67.350000000000364</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0.35160000000000002</v>
      </c>
      <c r="C20" s="6">
        <v>1.3386560424545283E-3</v>
      </c>
      <c r="E20" s="1">
        <v>15.9</v>
      </c>
      <c r="F20" s="1">
        <v>0.1</v>
      </c>
      <c r="K20" s="1" t="s">
        <v>38</v>
      </c>
      <c r="N20" s="1" t="s">
        <v>44</v>
      </c>
      <c r="Q20" s="1" t="s">
        <v>46</v>
      </c>
    </row>
    <row r="21" spans="1:18" x14ac:dyDescent="0.2">
      <c r="A21" s="1" t="s">
        <v>15</v>
      </c>
      <c r="B21" s="6">
        <v>0.79969999999999997</v>
      </c>
      <c r="C21" s="6">
        <v>4.5581428966923352E-3</v>
      </c>
      <c r="K21" s="1">
        <f>AVERAGE(K4:K17)</f>
        <v>23.771666666666647</v>
      </c>
      <c r="L21" s="1">
        <f>STDEV(K4:K17)</f>
        <v>0.52652951800762948</v>
      </c>
      <c r="N21" s="1">
        <f>AVERAGE(L4:L17)</f>
        <v>-2852.9241666666662</v>
      </c>
      <c r="O21" s="1">
        <f>STDEV(L4:L17)</f>
        <v>0.52121289200082133</v>
      </c>
      <c r="Q21" s="1">
        <f>AVERAGE(N2:N17)</f>
        <v>51.838333333333289</v>
      </c>
      <c r="R21" s="1">
        <f>STDEV(N4:N17)</f>
        <v>0.56802422056771495</v>
      </c>
    </row>
    <row r="22" spans="1:18" x14ac:dyDescent="0.2">
      <c r="A22" s="1" t="s">
        <v>16</v>
      </c>
      <c r="B22" s="6">
        <v>1.0412999999999999</v>
      </c>
      <c r="C22" s="6">
        <v>2.0598543637840167E-3</v>
      </c>
      <c r="K22" s="1" t="s">
        <v>39</v>
      </c>
      <c r="Q22" s="1" t="s">
        <v>49</v>
      </c>
    </row>
    <row r="23" spans="1:18" ht="15" x14ac:dyDescent="0.25">
      <c r="K23" s="1">
        <f>(B20/K21)*1000</f>
        <v>14.790717240412269</v>
      </c>
      <c r="L23">
        <f>(((1/K21)^2 * $C$20^2 + ($B$20/K21^2)^2 * L21^2)^(1/2))*1000</f>
        <v>0.33241102910980597</v>
      </c>
      <c r="Q23" s="1">
        <f>(B21/Q21)*1000</f>
        <v>15.42680770343698</v>
      </c>
      <c r="R23">
        <f>(((1/Q21)^2 * $C$21^2 + ($B$21/Q21^2)^2 * R21^2)^(1/2))*1000</f>
        <v>0.19054269132942775</v>
      </c>
    </row>
    <row r="25" spans="1:18" x14ac:dyDescent="0.2">
      <c r="K25" s="1" t="s">
        <v>40</v>
      </c>
      <c r="N25" s="1" t="s">
        <v>45</v>
      </c>
      <c r="Q25" s="1" t="s">
        <v>48</v>
      </c>
    </row>
    <row r="26" spans="1:18" x14ac:dyDescent="0.2">
      <c r="A26" s="1" t="s">
        <v>4</v>
      </c>
      <c r="B26" s="1" t="s">
        <v>19</v>
      </c>
      <c r="K26" s="1">
        <f>AVERAGE($P$4:$P$17)</f>
        <v>67.627499999999941</v>
      </c>
      <c r="L26" s="1">
        <f>STDEV($P$4:$P$17)</f>
        <v>0.39365709582182024</v>
      </c>
      <c r="N26" s="1">
        <f>AVERAGE(M4:M17)</f>
        <v>-2852.8408333333332</v>
      </c>
      <c r="O26" s="1">
        <f>STDEV(M4:M17)</f>
        <v>0.45858395351807602</v>
      </c>
      <c r="Q26" s="1">
        <f>AVERAGE(O4:O17)</f>
        <v>54.747499999999945</v>
      </c>
      <c r="R26" s="1">
        <f>STDEV(O4:O17)</f>
        <v>1.6543338401137186</v>
      </c>
    </row>
    <row r="27" spans="1:18" x14ac:dyDescent="0.2">
      <c r="A27" s="1" t="s">
        <v>5</v>
      </c>
      <c r="B27" s="1" t="s">
        <v>20</v>
      </c>
      <c r="K27" s="1" t="s">
        <v>41</v>
      </c>
      <c r="Q27" s="1" t="s">
        <v>49</v>
      </c>
    </row>
    <row r="28" spans="1:18" ht="15" x14ac:dyDescent="0.25">
      <c r="A28" s="1" t="s">
        <v>6</v>
      </c>
      <c r="B28" s="1" t="s">
        <v>21</v>
      </c>
      <c r="K28" s="1">
        <f>($B$22/$K$26)*1000</f>
        <v>15.397582344460476</v>
      </c>
      <c r="L28">
        <f>(((1/K26)^2 * $C$22^2 + ($B$22/K26^2)^2 * L26^2)^(1/2))*1000</f>
        <v>9.4662828175454475E-2</v>
      </c>
      <c r="Q28" s="1">
        <f>(B21/Q26)*1000</f>
        <v>14.607059683090565</v>
      </c>
      <c r="R28">
        <f>(((1/Q26)^2 * $C$21^2 + ($B$21/Q26^2)^2 * R26^2)^(1/2))*1000</f>
        <v>0.44917280902884738</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D7410-D986-4EE8-9016-589EB071E989}">
  <dimension ref="A1:R34"/>
  <sheetViews>
    <sheetView workbookViewId="0">
      <selection activeCell="O29" sqref="O29"/>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42</v>
      </c>
    </row>
    <row r="3" spans="1:16" s="5" customFormat="1" x14ac:dyDescent="0.2"/>
    <row r="4" spans="1:16" s="4" customFormat="1" x14ac:dyDescent="0.2">
      <c r="A4" s="4" t="s">
        <v>14</v>
      </c>
      <c r="B4" s="4">
        <v>1</v>
      </c>
      <c r="C4" s="4">
        <v>1</v>
      </c>
      <c r="D4" s="4">
        <v>1</v>
      </c>
      <c r="E4" s="4">
        <v>1</v>
      </c>
      <c r="F4" s="4">
        <v>1</v>
      </c>
      <c r="G4" s="4">
        <v>1</v>
      </c>
      <c r="H4" s="4">
        <v>1</v>
      </c>
      <c r="K4" s="4">
        <f t="shared" ref="K4:L7" si="0">C4-B4</f>
        <v>0</v>
      </c>
      <c r="L4" s="4">
        <f t="shared" si="0"/>
        <v>0</v>
      </c>
      <c r="M4" s="4">
        <f>E4-C4</f>
        <v>0</v>
      </c>
      <c r="N4" s="4">
        <f>F4-C4</f>
        <v>0</v>
      </c>
      <c r="O4" s="4">
        <f>G4-C4</f>
        <v>0</v>
      </c>
      <c r="P4" s="4">
        <f>H4-G4</f>
        <v>0</v>
      </c>
    </row>
    <row r="5" spans="1:16" s="3" customFormat="1" ht="12" customHeight="1" x14ac:dyDescent="0.2">
      <c r="A5" s="3" t="s">
        <v>11</v>
      </c>
      <c r="B5" s="3">
        <v>1</v>
      </c>
      <c r="C5" s="3">
        <v>1</v>
      </c>
      <c r="D5" s="3">
        <v>1</v>
      </c>
      <c r="E5" s="3">
        <v>1</v>
      </c>
      <c r="F5" s="3">
        <v>1</v>
      </c>
      <c r="G5" s="3">
        <v>1</v>
      </c>
      <c r="H5" s="3">
        <v>1</v>
      </c>
      <c r="K5" s="3">
        <f t="shared" si="0"/>
        <v>0</v>
      </c>
      <c r="L5" s="3">
        <f t="shared" si="0"/>
        <v>0</v>
      </c>
      <c r="M5" s="7">
        <f t="shared" ref="M5:M17" si="1">E5-C5</f>
        <v>0</v>
      </c>
      <c r="N5" s="7">
        <f t="shared" ref="N5:N17" si="2">F5-C5</f>
        <v>0</v>
      </c>
      <c r="O5" s="7">
        <f t="shared" ref="O5:O17" si="3">G5-C5</f>
        <v>0</v>
      </c>
      <c r="P5" s="7">
        <f t="shared" ref="P5:P17" si="4">H5-G5</f>
        <v>0</v>
      </c>
    </row>
    <row r="6" spans="1:16" s="4" customFormat="1" x14ac:dyDescent="0.2">
      <c r="A6" s="4" t="s">
        <v>12</v>
      </c>
      <c r="B6" s="4">
        <v>1</v>
      </c>
      <c r="C6" s="4">
        <v>1</v>
      </c>
      <c r="D6" s="4">
        <v>1</v>
      </c>
      <c r="E6" s="4">
        <v>1</v>
      </c>
      <c r="F6" s="4">
        <v>1</v>
      </c>
      <c r="G6" s="4">
        <v>1</v>
      </c>
      <c r="H6" s="4">
        <v>1</v>
      </c>
      <c r="K6" s="4">
        <f t="shared" si="0"/>
        <v>0</v>
      </c>
      <c r="L6" s="4">
        <f t="shared" si="0"/>
        <v>0</v>
      </c>
      <c r="M6" s="4">
        <f t="shared" si="1"/>
        <v>0</v>
      </c>
      <c r="N6" s="4">
        <f t="shared" si="2"/>
        <v>0</v>
      </c>
      <c r="O6" s="4">
        <f t="shared" si="3"/>
        <v>0</v>
      </c>
      <c r="P6" s="4">
        <f t="shared" si="4"/>
        <v>0</v>
      </c>
    </row>
    <row r="7" spans="1:16" s="3" customFormat="1" x14ac:dyDescent="0.2">
      <c r="A7" s="3" t="s">
        <v>13</v>
      </c>
      <c r="B7" s="3">
        <v>1</v>
      </c>
      <c r="C7" s="3">
        <v>1</v>
      </c>
      <c r="D7" s="3">
        <v>1</v>
      </c>
      <c r="E7" s="3">
        <v>1</v>
      </c>
      <c r="F7" s="3">
        <v>1</v>
      </c>
      <c r="G7" s="3">
        <v>1</v>
      </c>
      <c r="H7" s="3">
        <v>1</v>
      </c>
      <c r="K7" s="3">
        <f t="shared" si="0"/>
        <v>0</v>
      </c>
      <c r="L7" s="3">
        <f t="shared" si="0"/>
        <v>0</v>
      </c>
      <c r="M7" s="7">
        <f t="shared" si="1"/>
        <v>0</v>
      </c>
      <c r="N7" s="7">
        <f t="shared" si="2"/>
        <v>0</v>
      </c>
      <c r="O7" s="7">
        <f t="shared" si="3"/>
        <v>0</v>
      </c>
      <c r="P7" s="7">
        <f t="shared" si="4"/>
        <v>0</v>
      </c>
    </row>
    <row r="8" spans="1:16" s="5" customFormat="1" x14ac:dyDescent="0.2"/>
    <row r="9" spans="1:16" s="4" customFormat="1" x14ac:dyDescent="0.2">
      <c r="A9" s="4" t="s">
        <v>25</v>
      </c>
      <c r="B9" s="4">
        <v>1</v>
      </c>
      <c r="C9" s="4">
        <v>1</v>
      </c>
      <c r="D9" s="4">
        <v>1</v>
      </c>
      <c r="E9" s="4">
        <v>1</v>
      </c>
      <c r="F9" s="4">
        <v>1</v>
      </c>
      <c r="G9" s="4">
        <v>1</v>
      </c>
      <c r="H9" s="4">
        <v>1</v>
      </c>
      <c r="K9" s="4">
        <f t="shared" ref="K9:L12" si="5">C9-B9</f>
        <v>0</v>
      </c>
      <c r="L9" s="4">
        <f t="shared" si="5"/>
        <v>0</v>
      </c>
      <c r="M9" s="4">
        <f t="shared" si="1"/>
        <v>0</v>
      </c>
      <c r="N9" s="4">
        <f t="shared" si="2"/>
        <v>0</v>
      </c>
      <c r="O9" s="4">
        <f t="shared" si="3"/>
        <v>0</v>
      </c>
      <c r="P9" s="4">
        <f t="shared" si="4"/>
        <v>0</v>
      </c>
    </row>
    <row r="10" spans="1:16" s="3" customFormat="1" ht="12" customHeight="1" x14ac:dyDescent="0.2">
      <c r="A10" s="3" t="s">
        <v>28</v>
      </c>
      <c r="B10" s="3">
        <v>1</v>
      </c>
      <c r="C10" s="3">
        <v>1</v>
      </c>
      <c r="D10" s="3">
        <v>1</v>
      </c>
      <c r="E10" s="3">
        <v>1</v>
      </c>
      <c r="F10" s="3">
        <v>1</v>
      </c>
      <c r="G10" s="3">
        <v>1</v>
      </c>
      <c r="H10" s="3">
        <v>1</v>
      </c>
      <c r="K10" s="3">
        <f t="shared" si="5"/>
        <v>0</v>
      </c>
      <c r="L10" s="3">
        <f t="shared" si="5"/>
        <v>0</v>
      </c>
      <c r="M10" s="7">
        <f t="shared" si="1"/>
        <v>0</v>
      </c>
      <c r="N10" s="7">
        <f t="shared" si="2"/>
        <v>0</v>
      </c>
      <c r="O10" s="7">
        <f t="shared" si="3"/>
        <v>0</v>
      </c>
      <c r="P10" s="7">
        <f t="shared" si="4"/>
        <v>0</v>
      </c>
    </row>
    <row r="11" spans="1:16" s="4" customFormat="1" x14ac:dyDescent="0.2">
      <c r="A11" s="4" t="s">
        <v>26</v>
      </c>
      <c r="B11" s="4">
        <v>1</v>
      </c>
      <c r="C11" s="4">
        <v>1</v>
      </c>
      <c r="D11" s="4">
        <v>1</v>
      </c>
      <c r="E11" s="4">
        <v>1</v>
      </c>
      <c r="F11" s="4">
        <v>1</v>
      </c>
      <c r="G11" s="4">
        <v>1</v>
      </c>
      <c r="H11" s="4">
        <v>1</v>
      </c>
      <c r="K11" s="4">
        <f t="shared" si="5"/>
        <v>0</v>
      </c>
      <c r="L11" s="4">
        <f t="shared" si="5"/>
        <v>0</v>
      </c>
      <c r="M11" s="4">
        <f t="shared" si="1"/>
        <v>0</v>
      </c>
      <c r="N11" s="4">
        <f t="shared" si="2"/>
        <v>0</v>
      </c>
      <c r="O11" s="4">
        <f t="shared" si="3"/>
        <v>0</v>
      </c>
      <c r="P11" s="4">
        <f t="shared" si="4"/>
        <v>0</v>
      </c>
    </row>
    <row r="12" spans="1:16" s="3" customFormat="1" x14ac:dyDescent="0.2">
      <c r="A12" s="3" t="s">
        <v>27</v>
      </c>
      <c r="B12" s="3">
        <v>1</v>
      </c>
      <c r="C12" s="3">
        <v>1</v>
      </c>
      <c r="D12" s="3">
        <v>1</v>
      </c>
      <c r="E12" s="3">
        <v>1</v>
      </c>
      <c r="F12" s="3">
        <v>1</v>
      </c>
      <c r="G12" s="3">
        <v>1</v>
      </c>
      <c r="H12" s="3">
        <v>1</v>
      </c>
      <c r="K12" s="3">
        <f t="shared" si="5"/>
        <v>0</v>
      </c>
      <c r="L12" s="3">
        <f t="shared" si="5"/>
        <v>0</v>
      </c>
      <c r="M12" s="7">
        <f t="shared" si="1"/>
        <v>0</v>
      </c>
      <c r="N12" s="7">
        <f t="shared" si="2"/>
        <v>0</v>
      </c>
      <c r="O12" s="7">
        <f t="shared" si="3"/>
        <v>0</v>
      </c>
      <c r="P12" s="7">
        <f t="shared" si="4"/>
        <v>0</v>
      </c>
    </row>
    <row r="13" spans="1:16" s="5" customFormat="1" x14ac:dyDescent="0.2"/>
    <row r="14" spans="1:16" s="4" customFormat="1" x14ac:dyDescent="0.2">
      <c r="A14" s="4" t="s">
        <v>50</v>
      </c>
      <c r="B14" s="4">
        <v>1</v>
      </c>
      <c r="C14" s="4">
        <v>1</v>
      </c>
      <c r="D14" s="4">
        <v>1</v>
      </c>
      <c r="E14" s="4">
        <v>1</v>
      </c>
      <c r="F14" s="4">
        <v>1</v>
      </c>
      <c r="G14" s="4">
        <v>1</v>
      </c>
      <c r="H14" s="4">
        <v>1</v>
      </c>
      <c r="K14" s="4">
        <f t="shared" ref="K14:L17" si="6">C14-B14</f>
        <v>0</v>
      </c>
      <c r="L14" s="4">
        <f t="shared" si="6"/>
        <v>0</v>
      </c>
      <c r="M14" s="4">
        <f t="shared" si="1"/>
        <v>0</v>
      </c>
      <c r="N14" s="4">
        <f t="shared" si="2"/>
        <v>0</v>
      </c>
      <c r="O14" s="4">
        <f t="shared" si="3"/>
        <v>0</v>
      </c>
      <c r="P14" s="4">
        <f t="shared" si="4"/>
        <v>0</v>
      </c>
    </row>
    <row r="15" spans="1:16" s="3" customFormat="1" ht="12" customHeight="1" x14ac:dyDescent="0.2">
      <c r="A15" s="3" t="s">
        <v>51</v>
      </c>
      <c r="B15" s="3">
        <v>1</v>
      </c>
      <c r="C15" s="3">
        <v>1</v>
      </c>
      <c r="D15" s="3">
        <v>1</v>
      </c>
      <c r="E15" s="3">
        <v>1</v>
      </c>
      <c r="F15" s="3">
        <v>1</v>
      </c>
      <c r="G15" s="3">
        <v>1</v>
      </c>
      <c r="H15" s="3">
        <v>1</v>
      </c>
      <c r="K15" s="3">
        <f t="shared" si="6"/>
        <v>0</v>
      </c>
      <c r="L15" s="3">
        <f t="shared" si="6"/>
        <v>0</v>
      </c>
      <c r="M15" s="7">
        <f t="shared" si="1"/>
        <v>0</v>
      </c>
      <c r="N15" s="7">
        <f t="shared" si="2"/>
        <v>0</v>
      </c>
      <c r="O15" s="7">
        <f t="shared" si="3"/>
        <v>0</v>
      </c>
      <c r="P15" s="7">
        <f t="shared" si="4"/>
        <v>0</v>
      </c>
    </row>
    <row r="16" spans="1:16" s="4" customFormat="1" x14ac:dyDescent="0.2">
      <c r="A16" s="4" t="s">
        <v>52</v>
      </c>
      <c r="B16" s="4">
        <v>1</v>
      </c>
      <c r="C16" s="4">
        <v>1</v>
      </c>
      <c r="D16" s="4">
        <v>1</v>
      </c>
      <c r="E16" s="4">
        <v>1</v>
      </c>
      <c r="F16" s="4">
        <v>1</v>
      </c>
      <c r="G16" s="4">
        <v>1</v>
      </c>
      <c r="H16" s="4">
        <v>1</v>
      </c>
      <c r="K16" s="4">
        <f t="shared" si="6"/>
        <v>0</v>
      </c>
      <c r="L16" s="4">
        <f t="shared" si="6"/>
        <v>0</v>
      </c>
      <c r="M16" s="4">
        <f t="shared" si="1"/>
        <v>0</v>
      </c>
      <c r="N16" s="4">
        <f t="shared" si="2"/>
        <v>0</v>
      </c>
      <c r="O16" s="4">
        <f t="shared" si="3"/>
        <v>0</v>
      </c>
      <c r="P16" s="4">
        <f t="shared" si="4"/>
        <v>0</v>
      </c>
    </row>
    <row r="17" spans="1:18" s="3" customFormat="1" x14ac:dyDescent="0.2">
      <c r="A17" s="3" t="s">
        <v>53</v>
      </c>
      <c r="B17" s="3">
        <v>1</v>
      </c>
      <c r="C17" s="3">
        <v>1</v>
      </c>
      <c r="D17" s="3">
        <v>1</v>
      </c>
      <c r="E17" s="3">
        <v>1</v>
      </c>
      <c r="F17" s="3">
        <v>1</v>
      </c>
      <c r="G17" s="3">
        <v>1</v>
      </c>
      <c r="H17" s="3">
        <v>1</v>
      </c>
      <c r="K17" s="3">
        <f t="shared" si="6"/>
        <v>0</v>
      </c>
      <c r="L17" s="3">
        <f t="shared" si="6"/>
        <v>0</v>
      </c>
      <c r="M17" s="7">
        <f t="shared" si="1"/>
        <v>0</v>
      </c>
      <c r="N17" s="7">
        <f t="shared" si="2"/>
        <v>0</v>
      </c>
      <c r="O17" s="7">
        <f t="shared" si="3"/>
        <v>0</v>
      </c>
      <c r="P17" s="7">
        <f t="shared" si="4"/>
        <v>0</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0.35039999999999999</v>
      </c>
      <c r="C20" s="6">
        <v>1.6828547174370112E-3</v>
      </c>
      <c r="E20" s="1" t="s">
        <v>67</v>
      </c>
      <c r="F20" s="1" t="s">
        <v>67</v>
      </c>
      <c r="K20" s="1" t="s">
        <v>38</v>
      </c>
      <c r="N20" s="1" t="s">
        <v>44</v>
      </c>
      <c r="Q20" s="1" t="s">
        <v>46</v>
      </c>
    </row>
    <row r="21" spans="1:18" x14ac:dyDescent="0.2">
      <c r="A21" s="1" t="s">
        <v>15</v>
      </c>
      <c r="B21" s="6">
        <v>0.50229999999999997</v>
      </c>
      <c r="C21" s="6">
        <v>9.9179971096318882E-3</v>
      </c>
      <c r="K21" s="1">
        <f>AVERAGE(K4:K17)</f>
        <v>0</v>
      </c>
      <c r="L21" s="1">
        <f>STDEV(K4:K17)</f>
        <v>0</v>
      </c>
      <c r="N21" s="1">
        <f>AVERAGE(L4:L17)</f>
        <v>0</v>
      </c>
      <c r="O21" s="1">
        <f>STDEV(L4:L17)</f>
        <v>0</v>
      </c>
      <c r="Q21" s="1">
        <f>AVERAGE(N4:N17)</f>
        <v>0</v>
      </c>
      <c r="R21" s="1">
        <f>STDEV(N4:N17)</f>
        <v>0</v>
      </c>
    </row>
    <row r="22" spans="1:18" x14ac:dyDescent="0.2">
      <c r="A22" s="1" t="s">
        <v>16</v>
      </c>
      <c r="B22" s="6">
        <v>1.0399</v>
      </c>
      <c r="C22" s="6">
        <v>3.8078865529315352E-4</v>
      </c>
      <c r="K22" s="1" t="s">
        <v>39</v>
      </c>
      <c r="Q22" s="1" t="s">
        <v>49</v>
      </c>
    </row>
    <row r="23" spans="1:18" ht="15" x14ac:dyDescent="0.25">
      <c r="K23" s="1" t="e">
        <f>(B20/K21)*1000</f>
        <v>#DIV/0!</v>
      </c>
      <c r="L23" t="e">
        <f>(((1/K21)^2 * $C$20^2 + ($B$20/K21^2)^2 * L21^2)^(1/2))*1000</f>
        <v>#DIV/0!</v>
      </c>
      <c r="Q23" s="1" t="e">
        <f>(B21/Q21)*1000</f>
        <v>#DIV/0!</v>
      </c>
      <c r="R23" t="e">
        <f>(((1/Q21)^2 * $C$21^2 + ($B$21/Q21^2)^2 * R21^2)^(1/2))*1000</f>
        <v>#DIV/0!</v>
      </c>
    </row>
    <row r="25" spans="1:18" x14ac:dyDescent="0.2">
      <c r="K25" s="1" t="s">
        <v>40</v>
      </c>
      <c r="N25" s="1" t="s">
        <v>45</v>
      </c>
      <c r="Q25" s="1" t="s">
        <v>48</v>
      </c>
    </row>
    <row r="26" spans="1:18" x14ac:dyDescent="0.2">
      <c r="A26" s="1" t="s">
        <v>4</v>
      </c>
      <c r="B26" s="1" t="s">
        <v>19</v>
      </c>
      <c r="K26" s="1">
        <f>AVERAGE($P$4:$P$17)</f>
        <v>0</v>
      </c>
      <c r="L26" s="1">
        <f>STDEV($P$4:$P$17)</f>
        <v>0</v>
      </c>
      <c r="N26" s="1">
        <f>AVERAGE(M4:M17)</f>
        <v>0</v>
      </c>
      <c r="O26" s="1">
        <f>STDEV(M4:M17)</f>
        <v>0</v>
      </c>
      <c r="Q26" s="1">
        <f>AVERAGE(O4:O17)</f>
        <v>0</v>
      </c>
      <c r="R26" s="1">
        <f>STDEV(O4:O17)</f>
        <v>0</v>
      </c>
    </row>
    <row r="27" spans="1:18" x14ac:dyDescent="0.2">
      <c r="A27" s="1" t="s">
        <v>5</v>
      </c>
      <c r="B27" s="1" t="s">
        <v>20</v>
      </c>
      <c r="K27" s="1" t="s">
        <v>41</v>
      </c>
      <c r="Q27" s="1" t="s">
        <v>49</v>
      </c>
    </row>
    <row r="28" spans="1:18" ht="15" x14ac:dyDescent="0.25">
      <c r="A28" s="1" t="s">
        <v>6</v>
      </c>
      <c r="B28" s="1" t="s">
        <v>21</v>
      </c>
      <c r="K28" s="1" t="e">
        <f>($B$22/$K$26)*1000</f>
        <v>#DIV/0!</v>
      </c>
      <c r="L28" t="e">
        <f>(((1/K26)^2 * $C$22^2 + ($B$22/K26^2)^2 * L26^2)^(1/2))*1000</f>
        <v>#DIV/0!</v>
      </c>
      <c r="Q28" s="1" t="e">
        <f>(B21/Q26)*1000</f>
        <v>#DIV/0!</v>
      </c>
      <c r="R28" t="e">
        <f>(((1/Q26)^2 * $C$21^2 + ($B$21/Q26^2)^2 * R26^2)^(1/2))*1000</f>
        <v>#DIV/0!</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North 1</vt:lpstr>
      <vt:lpstr>North 4</vt:lpstr>
      <vt:lpstr>South 3</vt:lpstr>
      <vt:lpstr>South 6</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davies</dc:creator>
  <cp:lastModifiedBy>erik davies</cp:lastModifiedBy>
  <dcterms:created xsi:type="dcterms:W3CDTF">2020-04-16T19:57:16Z</dcterms:created>
  <dcterms:modified xsi:type="dcterms:W3CDTF">2020-06-10T01:31:10Z</dcterms:modified>
</cp:coreProperties>
</file>