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erikj\Box Sync\Davies_WorkSpace\MatlabZdata\Z2868data\"/>
    </mc:Choice>
  </mc:AlternateContent>
  <xr:revisionPtr revIDLastSave="0" documentId="13_ncr:1_{3B60A9C3-A88E-4EAC-B9E4-534BB4163125}" xr6:coauthVersionLast="45" xr6:coauthVersionMax="45" xr10:uidLastSave="{00000000-0000-0000-0000-000000000000}"/>
  <bookViews>
    <workbookView xWindow="570" yWindow="0" windowWidth="25710" windowHeight="15660" activeTab="3" xr2:uid="{B0D7B495-FF2E-429A-B0C3-F14E0E192E0F}"/>
  </bookViews>
  <sheets>
    <sheet name="North 1" sheetId="1" r:id="rId1"/>
    <sheet name="North 4" sheetId="3" r:id="rId2"/>
    <sheet name="South 3" sheetId="4" r:id="rId3"/>
    <sheet name="South 6" sheetId="5" r:id="rId4"/>
    <sheet name="Template"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2" i="5" l="1"/>
  <c r="P11" i="5"/>
  <c r="P10" i="5"/>
  <c r="P9" i="5"/>
  <c r="P7" i="5"/>
  <c r="P6" i="5"/>
  <c r="P5" i="5"/>
  <c r="P4" i="5"/>
  <c r="P17" i="4"/>
  <c r="P16" i="4"/>
  <c r="P15" i="4"/>
  <c r="P14" i="4"/>
  <c r="P12" i="4"/>
  <c r="P11" i="4"/>
  <c r="P10" i="4"/>
  <c r="P9" i="4"/>
  <c r="P7" i="4"/>
  <c r="P6" i="4"/>
  <c r="P5" i="4"/>
  <c r="P4" i="4"/>
  <c r="P17" i="3"/>
  <c r="P16" i="3"/>
  <c r="P15" i="3"/>
  <c r="P14" i="3"/>
  <c r="P12" i="3"/>
  <c r="P11" i="3"/>
  <c r="P10" i="3"/>
  <c r="P9" i="3"/>
  <c r="P7" i="3"/>
  <c r="P6" i="3"/>
  <c r="P5" i="3"/>
  <c r="P4" i="3"/>
  <c r="P17" i="1"/>
  <c r="P16" i="1"/>
  <c r="P15" i="1"/>
  <c r="P14" i="1"/>
  <c r="P12" i="1"/>
  <c r="P11" i="1"/>
  <c r="P10" i="1"/>
  <c r="P9" i="1"/>
  <c r="P7" i="1"/>
  <c r="P6" i="1"/>
  <c r="P5" i="1"/>
  <c r="P4" i="1"/>
  <c r="O26" i="5" l="1"/>
  <c r="N26" i="5"/>
  <c r="O21" i="5"/>
  <c r="N21" i="5"/>
  <c r="R26" i="5"/>
  <c r="Q26" i="5"/>
  <c r="R21" i="5"/>
  <c r="Q21" i="5"/>
  <c r="L26" i="5"/>
  <c r="K26" i="5"/>
  <c r="L21" i="5"/>
  <c r="K21" i="5"/>
  <c r="M17" i="3" l="1"/>
  <c r="L17" i="3"/>
  <c r="M16" i="3"/>
  <c r="L16" i="3"/>
  <c r="M15" i="3"/>
  <c r="L15" i="3"/>
  <c r="M14" i="3"/>
  <c r="L14" i="3"/>
  <c r="M12" i="3"/>
  <c r="L12" i="3"/>
  <c r="M11" i="3"/>
  <c r="L11" i="3"/>
  <c r="M10" i="3"/>
  <c r="L10" i="3"/>
  <c r="M9" i="3"/>
  <c r="L9" i="3"/>
  <c r="M7" i="3"/>
  <c r="L7" i="3"/>
  <c r="M6" i="3"/>
  <c r="L6" i="3"/>
  <c r="M5" i="3"/>
  <c r="L5" i="3"/>
  <c r="M4" i="3"/>
  <c r="L4" i="3"/>
  <c r="O16" i="5" l="1"/>
  <c r="O17" i="5"/>
  <c r="N17" i="5"/>
  <c r="M17" i="5"/>
  <c r="L17" i="5"/>
  <c r="K17" i="5"/>
  <c r="N16" i="5"/>
  <c r="M16" i="5"/>
  <c r="L16" i="5"/>
  <c r="K16" i="5"/>
  <c r="O15" i="5"/>
  <c r="N15" i="5"/>
  <c r="M15" i="5"/>
  <c r="L15" i="5"/>
  <c r="K15" i="5"/>
  <c r="O14" i="5"/>
  <c r="N14" i="5"/>
  <c r="M14" i="5"/>
  <c r="L14" i="5"/>
  <c r="K14" i="5"/>
  <c r="O12" i="5"/>
  <c r="N12" i="5"/>
  <c r="M12" i="5"/>
  <c r="L12" i="5"/>
  <c r="K12" i="5"/>
  <c r="O11" i="5"/>
  <c r="N11" i="5"/>
  <c r="M11" i="5"/>
  <c r="L11" i="5"/>
  <c r="K11" i="5"/>
  <c r="O10" i="5"/>
  <c r="N10" i="5"/>
  <c r="M10" i="5"/>
  <c r="L10" i="5"/>
  <c r="K10" i="5"/>
  <c r="O9" i="5"/>
  <c r="N9" i="5"/>
  <c r="M9" i="5"/>
  <c r="L9" i="5"/>
  <c r="K9" i="5"/>
  <c r="O7" i="5"/>
  <c r="N7" i="5"/>
  <c r="M7" i="5"/>
  <c r="L7" i="5"/>
  <c r="K7" i="5"/>
  <c r="O6" i="5"/>
  <c r="N6" i="5"/>
  <c r="M6" i="5"/>
  <c r="L6" i="5"/>
  <c r="K6" i="5"/>
  <c r="O5" i="5"/>
  <c r="N5" i="5"/>
  <c r="M5" i="5"/>
  <c r="L5" i="5"/>
  <c r="K5" i="5"/>
  <c r="O4" i="5"/>
  <c r="N4" i="5"/>
  <c r="M4" i="5"/>
  <c r="L4" i="5"/>
  <c r="K4" i="5"/>
  <c r="Q28" i="5" l="1"/>
  <c r="K23" i="5"/>
  <c r="R28" i="5" l="1"/>
  <c r="L28" i="5"/>
  <c r="K28" i="5"/>
  <c r="L23" i="5"/>
  <c r="Q23" i="5"/>
  <c r="R23" i="5"/>
  <c r="O17" i="4" l="1"/>
  <c r="N17" i="4"/>
  <c r="M17" i="4"/>
  <c r="L17" i="4"/>
  <c r="K17" i="4"/>
  <c r="O16" i="4"/>
  <c r="N16" i="4"/>
  <c r="M16" i="4"/>
  <c r="L16" i="4"/>
  <c r="K16" i="4"/>
  <c r="O15" i="4"/>
  <c r="N15" i="4"/>
  <c r="M15" i="4"/>
  <c r="L15" i="4"/>
  <c r="K15" i="4"/>
  <c r="O14" i="4"/>
  <c r="N14" i="4"/>
  <c r="M14" i="4"/>
  <c r="L14" i="4"/>
  <c r="K14" i="4"/>
  <c r="O12" i="4"/>
  <c r="N12" i="4"/>
  <c r="M12" i="4"/>
  <c r="L12" i="4"/>
  <c r="K12" i="4"/>
  <c r="O11" i="4"/>
  <c r="N11" i="4"/>
  <c r="M11" i="4"/>
  <c r="L11" i="4"/>
  <c r="K11" i="4"/>
  <c r="O10" i="4"/>
  <c r="N10" i="4"/>
  <c r="M10" i="4"/>
  <c r="L10" i="4"/>
  <c r="K10" i="4"/>
  <c r="O9" i="4"/>
  <c r="N9" i="4"/>
  <c r="M9" i="4"/>
  <c r="L9" i="4"/>
  <c r="K9" i="4"/>
  <c r="O7" i="4"/>
  <c r="N7" i="4"/>
  <c r="M7" i="4"/>
  <c r="L7" i="4"/>
  <c r="K7" i="4"/>
  <c r="O6" i="4"/>
  <c r="N6" i="4"/>
  <c r="M6" i="4"/>
  <c r="L6" i="4"/>
  <c r="K6" i="4"/>
  <c r="O5" i="4"/>
  <c r="N5" i="4"/>
  <c r="M5" i="4"/>
  <c r="L5" i="4"/>
  <c r="K5" i="4"/>
  <c r="O4" i="4"/>
  <c r="N4" i="4"/>
  <c r="M4" i="4"/>
  <c r="L4" i="4"/>
  <c r="K4" i="4"/>
  <c r="R28" i="2"/>
  <c r="R23" i="2"/>
  <c r="L28" i="2"/>
  <c r="L23" i="2"/>
  <c r="R26" i="2"/>
  <c r="Q26" i="2"/>
  <c r="R21" i="2"/>
  <c r="Q21" i="2"/>
  <c r="O21" i="2"/>
  <c r="N21" i="2"/>
  <c r="O26" i="2"/>
  <c r="N26" i="2"/>
  <c r="L26" i="2"/>
  <c r="K26" i="2"/>
  <c r="O17" i="3"/>
  <c r="N17" i="3"/>
  <c r="O26" i="3"/>
  <c r="K17" i="3"/>
  <c r="O16" i="3"/>
  <c r="N16" i="3"/>
  <c r="K16" i="3"/>
  <c r="O15" i="3"/>
  <c r="N15" i="3"/>
  <c r="K15" i="3"/>
  <c r="O14" i="3"/>
  <c r="N14" i="3"/>
  <c r="K14" i="3"/>
  <c r="O12" i="3"/>
  <c r="N12" i="3"/>
  <c r="K12" i="3"/>
  <c r="O11" i="3"/>
  <c r="N11" i="3"/>
  <c r="K11" i="3"/>
  <c r="O10" i="3"/>
  <c r="N10" i="3"/>
  <c r="K10" i="3"/>
  <c r="O9" i="3"/>
  <c r="N9" i="3"/>
  <c r="K9" i="3"/>
  <c r="O7" i="3"/>
  <c r="N7" i="3"/>
  <c r="K7" i="3"/>
  <c r="O6" i="3"/>
  <c r="N6" i="3"/>
  <c r="N21" i="3"/>
  <c r="K6" i="3"/>
  <c r="O5" i="3"/>
  <c r="N5" i="3"/>
  <c r="K5" i="3"/>
  <c r="O4" i="3"/>
  <c r="N4" i="3"/>
  <c r="K4" i="3"/>
  <c r="K21" i="3" l="1"/>
  <c r="O21" i="4"/>
  <c r="K21" i="4"/>
  <c r="K23" i="4" s="1"/>
  <c r="L26" i="4"/>
  <c r="Q21" i="4"/>
  <c r="Q23" i="4" s="1"/>
  <c r="Q26" i="4"/>
  <c r="Q28" i="4" s="1"/>
  <c r="R21" i="4"/>
  <c r="N26" i="4"/>
  <c r="L21" i="4"/>
  <c r="O26" i="4"/>
  <c r="R26" i="4"/>
  <c r="N21" i="4"/>
  <c r="K26" i="4"/>
  <c r="L26" i="3"/>
  <c r="R21" i="3"/>
  <c r="K26" i="3"/>
  <c r="R26" i="3"/>
  <c r="O21" i="3"/>
  <c r="N26" i="3"/>
  <c r="Q21" i="3"/>
  <c r="Q26" i="3"/>
  <c r="L21" i="3"/>
  <c r="K23" i="3" l="1"/>
  <c r="L23" i="3"/>
  <c r="R23" i="4"/>
  <c r="R28" i="4"/>
  <c r="L23" i="4"/>
  <c r="L28" i="4"/>
  <c r="K28" i="4"/>
  <c r="Q28" i="3"/>
  <c r="R28" i="3"/>
  <c r="K28" i="3"/>
  <c r="L28" i="3"/>
  <c r="Q23" i="3"/>
  <c r="R23" i="3"/>
  <c r="K4" i="2" l="1"/>
  <c r="P17" i="2"/>
  <c r="O17" i="2"/>
  <c r="N17" i="2"/>
  <c r="M17" i="2"/>
  <c r="L17" i="2"/>
  <c r="K17" i="2"/>
  <c r="P16" i="2"/>
  <c r="O16" i="2"/>
  <c r="N16" i="2"/>
  <c r="M16" i="2"/>
  <c r="L16" i="2"/>
  <c r="K16" i="2"/>
  <c r="P15" i="2"/>
  <c r="O15" i="2"/>
  <c r="N15" i="2"/>
  <c r="M15" i="2"/>
  <c r="L15" i="2"/>
  <c r="K15" i="2"/>
  <c r="P14" i="2"/>
  <c r="O14" i="2"/>
  <c r="N14" i="2"/>
  <c r="M14" i="2"/>
  <c r="L14" i="2"/>
  <c r="K14" i="2"/>
  <c r="P12" i="2"/>
  <c r="O12" i="2"/>
  <c r="N12" i="2"/>
  <c r="M12" i="2"/>
  <c r="L12" i="2"/>
  <c r="K12" i="2"/>
  <c r="P11" i="2"/>
  <c r="O11" i="2"/>
  <c r="N11" i="2"/>
  <c r="M11" i="2"/>
  <c r="L11" i="2"/>
  <c r="K11" i="2"/>
  <c r="P10" i="2"/>
  <c r="O10" i="2"/>
  <c r="N10" i="2"/>
  <c r="M10" i="2"/>
  <c r="L10" i="2"/>
  <c r="K10" i="2"/>
  <c r="P9" i="2"/>
  <c r="O9" i="2"/>
  <c r="N9" i="2"/>
  <c r="M9" i="2"/>
  <c r="L9" i="2"/>
  <c r="K9" i="2"/>
  <c r="P7" i="2"/>
  <c r="O7" i="2"/>
  <c r="N7" i="2"/>
  <c r="M7" i="2"/>
  <c r="L7" i="2"/>
  <c r="K7" i="2"/>
  <c r="P6" i="2"/>
  <c r="O6" i="2"/>
  <c r="N6" i="2"/>
  <c r="M6" i="2"/>
  <c r="L6" i="2"/>
  <c r="K6" i="2"/>
  <c r="P5" i="2"/>
  <c r="O5" i="2"/>
  <c r="N5" i="2"/>
  <c r="M5" i="2"/>
  <c r="L5" i="2"/>
  <c r="K5" i="2"/>
  <c r="P4" i="2"/>
  <c r="O4" i="2"/>
  <c r="N4" i="2"/>
  <c r="M4" i="2"/>
  <c r="L4" i="2"/>
  <c r="N5" i="1"/>
  <c r="O5" i="1"/>
  <c r="N6" i="1"/>
  <c r="O6" i="1"/>
  <c r="N7" i="1"/>
  <c r="O7" i="1"/>
  <c r="N9" i="1"/>
  <c r="O9" i="1"/>
  <c r="N10" i="1"/>
  <c r="O10" i="1"/>
  <c r="N11" i="1"/>
  <c r="O11" i="1"/>
  <c r="N12" i="1"/>
  <c r="O12" i="1"/>
  <c r="N14" i="1"/>
  <c r="O14" i="1"/>
  <c r="N15" i="1"/>
  <c r="O15" i="1"/>
  <c r="N16" i="1"/>
  <c r="O16" i="1"/>
  <c r="N17" i="1"/>
  <c r="O17" i="1"/>
  <c r="O4" i="1"/>
  <c r="N4" i="1"/>
  <c r="L16" i="1"/>
  <c r="L15" i="1"/>
  <c r="K16" i="1"/>
  <c r="K15" i="1"/>
  <c r="M5" i="1"/>
  <c r="M6" i="1"/>
  <c r="M7" i="1"/>
  <c r="M9" i="1"/>
  <c r="M10" i="1"/>
  <c r="M11" i="1"/>
  <c r="M12" i="1"/>
  <c r="M14" i="1"/>
  <c r="M15" i="1"/>
  <c r="M16" i="1"/>
  <c r="M17" i="1"/>
  <c r="M4" i="1"/>
  <c r="L4" i="1"/>
  <c r="L5" i="1"/>
  <c r="L6" i="1"/>
  <c r="L7" i="1"/>
  <c r="L9" i="1"/>
  <c r="L10" i="1"/>
  <c r="L11" i="1"/>
  <c r="L12" i="1"/>
  <c r="L14" i="1"/>
  <c r="L17" i="1"/>
  <c r="K17" i="1"/>
  <c r="K14" i="1"/>
  <c r="K12" i="1"/>
  <c r="K11" i="1"/>
  <c r="K10" i="1"/>
  <c r="K9" i="1"/>
  <c r="K7" i="1"/>
  <c r="K6" i="1"/>
  <c r="K5" i="1"/>
  <c r="K4" i="1"/>
  <c r="K26" i="1" l="1"/>
  <c r="L26" i="1"/>
  <c r="O26" i="1"/>
  <c r="N26" i="1"/>
  <c r="R26" i="1"/>
  <c r="Q26" i="1"/>
  <c r="Q21" i="1"/>
  <c r="R21" i="1"/>
  <c r="N21" i="1"/>
  <c r="O21" i="1"/>
  <c r="K28" i="2"/>
  <c r="L21" i="2"/>
  <c r="K21" i="2"/>
  <c r="K23" i="2" s="1"/>
  <c r="Q28" i="2"/>
  <c r="Q23" i="2"/>
  <c r="K21" i="1"/>
  <c r="L21" i="1"/>
  <c r="L28" i="1" l="1"/>
  <c r="K28" i="1"/>
  <c r="R28" i="1"/>
  <c r="Q28" i="1"/>
  <c r="K23" i="1"/>
  <c r="L23" i="1"/>
  <c r="R23" i="1"/>
  <c r="Q23" i="1"/>
</calcChain>
</file>

<file path=xl/sharedStrings.xml><?xml version="1.0" encoding="utf-8"?>
<sst xmlns="http://schemas.openxmlformats.org/spreadsheetml/2006/main" count="311" uniqueCount="103">
  <si>
    <t>SHOT 2792</t>
  </si>
  <si>
    <t>North 1</t>
  </si>
  <si>
    <t>Sample</t>
  </si>
  <si>
    <t>Channel</t>
  </si>
  <si>
    <t>T_i</t>
  </si>
  <si>
    <t>T_0</t>
  </si>
  <si>
    <t>T_1</t>
  </si>
  <si>
    <t>T_2</t>
  </si>
  <si>
    <t>T_3</t>
  </si>
  <si>
    <t>T_4</t>
  </si>
  <si>
    <t>Forsterite</t>
  </si>
  <si>
    <t>1B1</t>
  </si>
  <si>
    <t>2A1</t>
  </si>
  <si>
    <t>2B1</t>
  </si>
  <si>
    <t>1A1</t>
  </si>
  <si>
    <t>Gap</t>
  </si>
  <si>
    <t>TPX</t>
  </si>
  <si>
    <t>Avg Thk (mm)</t>
  </si>
  <si>
    <t>±</t>
  </si>
  <si>
    <t>The time at which the initial impact occurs on the sample</t>
  </si>
  <si>
    <t>Break out of the shock front into the gap</t>
  </si>
  <si>
    <t>Measurable change in light, indicating vapor beginning to stagnate against the window. Light is increasing</t>
  </si>
  <si>
    <t xml:space="preserve">Decrease in the light, indicating the window becoming opaque. </t>
  </si>
  <si>
    <t>Light Increases again due to thermal emission from the shock, indicates a strong shock in the window</t>
  </si>
  <si>
    <t>Measureable constrast in the VISAR. The shock is becoming reflective. This is where the reflecting shock overtakes any other shock in the experiment, and where the shock velocity should be taken from. There should be a small timing correction to account for time the reflecting shock is catching up to the weaker opaque shock.</t>
  </si>
  <si>
    <t>1A27</t>
  </si>
  <si>
    <t>2A27</t>
  </si>
  <si>
    <t>2B27</t>
  </si>
  <si>
    <t>1B27</t>
  </si>
  <si>
    <t>Additional Notes:</t>
  </si>
  <si>
    <t>Channel 1 is messy, in practically all regards. If significant disagreement from other channels, its probably a data resolution problem making it difficult to interpret data.</t>
  </si>
  <si>
    <t>T_end</t>
  </si>
  <si>
    <t>Transit times</t>
  </si>
  <si>
    <t>T_i -&gt; T-0</t>
  </si>
  <si>
    <t>T_0 -&gt; T_1</t>
  </si>
  <si>
    <t>T_0 -&gt; T_2</t>
  </si>
  <si>
    <t>T_0 -&gt; T_3</t>
  </si>
  <si>
    <t>Channe 1 is flagged, and ommitted from transit calculations</t>
  </si>
  <si>
    <t>Ave Sam Trans</t>
  </si>
  <si>
    <t>ave Sam us</t>
  </si>
  <si>
    <t>Ave Win Trans</t>
  </si>
  <si>
    <t>ave Win us</t>
  </si>
  <si>
    <t>T_4 -&gt; T_End</t>
  </si>
  <si>
    <t>VISAR Win Us</t>
  </si>
  <si>
    <t>Ave Gap transit T1 (gas)</t>
  </si>
  <si>
    <t>Ave Gap transit T2 (opaque)</t>
  </si>
  <si>
    <t>Ave Gap transit T3 (strong )</t>
  </si>
  <si>
    <t>T_0 -&gt; T_4</t>
  </si>
  <si>
    <t>Ave Gap transit T4 (Reflect )</t>
  </si>
  <si>
    <t>Flyer V</t>
  </si>
  <si>
    <t>1A21</t>
  </si>
  <si>
    <t>1B21</t>
  </si>
  <si>
    <t>2A21</t>
  </si>
  <si>
    <t>2B21</t>
  </si>
  <si>
    <t>North 4</t>
  </si>
  <si>
    <t>1A30</t>
  </si>
  <si>
    <t>1B30</t>
  </si>
  <si>
    <t>2A30</t>
  </si>
  <si>
    <t>2B30</t>
  </si>
  <si>
    <t>##</t>
  </si>
  <si>
    <t>South 3</t>
  </si>
  <si>
    <t>1A15</t>
  </si>
  <si>
    <t>1B15</t>
  </si>
  <si>
    <t>2A15</t>
  </si>
  <si>
    <t>2B15</t>
  </si>
  <si>
    <t>1A19</t>
  </si>
  <si>
    <t>1B19</t>
  </si>
  <si>
    <t>2A19</t>
  </si>
  <si>
    <t>2B19</t>
  </si>
  <si>
    <t>Quartz</t>
  </si>
  <si>
    <t>SHOT 2868</t>
  </si>
  <si>
    <t>South 6</t>
  </si>
  <si>
    <t>1A2</t>
  </si>
  <si>
    <t>1B2</t>
  </si>
  <si>
    <t>2A2</t>
  </si>
  <si>
    <t>2B2</t>
  </si>
  <si>
    <t>1A7</t>
  </si>
  <si>
    <t>1B7</t>
  </si>
  <si>
    <t>2A7</t>
  </si>
  <si>
    <t>2B7</t>
  </si>
  <si>
    <t>1A34</t>
  </si>
  <si>
    <t>1B34</t>
  </si>
  <si>
    <t>2A34</t>
  </si>
  <si>
    <t>2B34</t>
  </si>
  <si>
    <t>1A10</t>
  </si>
  <si>
    <t>1B10</t>
  </si>
  <si>
    <t>2A10</t>
  </si>
  <si>
    <t>2B10</t>
  </si>
  <si>
    <t>1A18</t>
  </si>
  <si>
    <t>1B18</t>
  </si>
  <si>
    <t>2A18</t>
  </si>
  <si>
    <t>2B18</t>
  </si>
  <si>
    <t>1A36</t>
  </si>
  <si>
    <t>1B36</t>
  </si>
  <si>
    <t>2A36</t>
  </si>
  <si>
    <t>2B36</t>
  </si>
  <si>
    <t>1A24</t>
  </si>
  <si>
    <t>1B24</t>
  </si>
  <si>
    <t>2A24</t>
  </si>
  <si>
    <t>2B24</t>
  </si>
  <si>
    <t>On channel 18, T2 is questionable</t>
  </si>
  <si>
    <t>Channel 24 is extremely low resolution - ignoring</t>
  </si>
  <si>
    <t>T_3 -&gt; T_End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</si>
</sst>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0"/>
      <color theme="1"/>
      <name val="Calibri"/>
      <family val="2"/>
      <scheme val="minor"/>
    </font>
    <font>
      <sz val="10"/>
      <color rgb="FF000000"/>
      <name val="Calibri"/>
      <family val="2"/>
      <scheme val="minor"/>
    </font>
    <font>
      <sz val="8"/>
      <name val="Arial"/>
      <family val="2"/>
    </font>
    <font>
      <sz val="8"/>
      <name val="Calibri"/>
      <family val="2"/>
      <scheme val="minor"/>
    </font>
  </fonts>
  <fills count="6">
    <fill>
      <patternFill patternType="none"/>
    </fill>
    <fill>
      <patternFill patternType="gray125"/>
    </fill>
    <fill>
      <patternFill patternType="solid">
        <fgColor rgb="FFFFFF00"/>
        <bgColor rgb="FF000000"/>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xf numFmtId="0" fontId="2" fillId="2" borderId="1" xfId="0" applyFont="1" applyFill="1" applyBorder="1"/>
    <xf numFmtId="0" fontId="1" fillId="0" borderId="1" xfId="0" applyFont="1" applyBorder="1"/>
    <xf numFmtId="0" fontId="1" fillId="3" borderId="1" xfId="0" applyFont="1" applyFill="1" applyBorder="1"/>
    <xf numFmtId="0" fontId="1" fillId="4" borderId="1" xfId="0" applyFont="1" applyFill="1" applyBorder="1"/>
    <xf numFmtId="164" fontId="3" fillId="0" borderId="0" xfId="0" applyNumberFormat="1" applyFont="1" applyAlignment="1">
      <alignment vertical="center"/>
    </xf>
    <xf numFmtId="0" fontId="1" fillId="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91128-4145-4289-808B-4D0E07A69363}">
  <dimension ref="A1:R36"/>
  <sheetViews>
    <sheetView zoomScale="98" zoomScaleNormal="98" workbookViewId="0">
      <selection activeCell="F25" sqref="F25"/>
    </sheetView>
  </sheetViews>
  <sheetFormatPr defaultRowHeight="12.75" x14ac:dyDescent="0.2"/>
  <cols>
    <col min="1" max="1" width="9.42578125" style="1" customWidth="1"/>
    <col min="2" max="3" width="11.140625" style="1" customWidth="1"/>
    <col min="4" max="4" width="9.140625" style="1"/>
    <col min="5" max="5" width="9.85546875" style="1" customWidth="1"/>
    <col min="6" max="16384" width="9.140625" style="1"/>
  </cols>
  <sheetData>
    <row r="1" spans="1:16" s="3" customFormat="1" x14ac:dyDescent="0.2">
      <c r="A1" s="2" t="s">
        <v>70</v>
      </c>
      <c r="B1" s="2" t="s">
        <v>1</v>
      </c>
      <c r="C1" s="2"/>
      <c r="D1" s="2"/>
      <c r="E1" s="2"/>
      <c r="F1" s="2"/>
      <c r="G1" s="2"/>
      <c r="H1" s="2"/>
      <c r="I1" s="2"/>
      <c r="J1" s="2"/>
      <c r="K1" s="2"/>
      <c r="L1" s="2"/>
      <c r="M1" s="2"/>
      <c r="N1" s="2"/>
      <c r="O1" s="2"/>
      <c r="P1" s="2"/>
    </row>
    <row r="2" spans="1:16" s="3" customFormat="1" x14ac:dyDescent="0.2">
      <c r="A2" s="3" t="s">
        <v>3</v>
      </c>
      <c r="B2" s="3" t="s">
        <v>4</v>
      </c>
      <c r="C2" s="3" t="s">
        <v>5</v>
      </c>
      <c r="D2" s="3" t="s">
        <v>6</v>
      </c>
      <c r="E2" s="3" t="s">
        <v>7</v>
      </c>
      <c r="F2" s="3" t="s">
        <v>8</v>
      </c>
      <c r="G2" s="3" t="s">
        <v>9</v>
      </c>
      <c r="H2" s="3" t="s">
        <v>31</v>
      </c>
      <c r="J2" s="1" t="s">
        <v>32</v>
      </c>
      <c r="K2" s="1" t="s">
        <v>33</v>
      </c>
      <c r="L2" s="3" t="s">
        <v>34</v>
      </c>
      <c r="M2" s="3" t="s">
        <v>35</v>
      </c>
      <c r="N2" s="3" t="s">
        <v>36</v>
      </c>
      <c r="O2" s="3" t="s">
        <v>47</v>
      </c>
      <c r="P2" s="3" t="s">
        <v>102</v>
      </c>
    </row>
    <row r="3" spans="1:16" s="5" customFormat="1" x14ac:dyDescent="0.2"/>
    <row r="4" spans="1:16" s="4" customFormat="1" x14ac:dyDescent="0.2">
      <c r="A4" s="4" t="s">
        <v>14</v>
      </c>
      <c r="B4" s="4">
        <v>2808.74</v>
      </c>
      <c r="C4" s="4">
        <v>2837.29</v>
      </c>
      <c r="D4" s="4">
        <v>2857.26</v>
      </c>
      <c r="E4" s="4">
        <v>2864.26</v>
      </c>
      <c r="F4" s="4">
        <v>2866.94</v>
      </c>
      <c r="G4" s="4">
        <v>2870.11</v>
      </c>
      <c r="H4" s="4">
        <v>2933.46</v>
      </c>
      <c r="K4" s="4">
        <f t="shared" ref="K4:L7" si="0">C4-B4</f>
        <v>28.550000000000182</v>
      </c>
      <c r="L4" s="4">
        <f t="shared" si="0"/>
        <v>19.970000000000255</v>
      </c>
      <c r="M4" s="4">
        <f>E4-C4</f>
        <v>26.970000000000255</v>
      </c>
      <c r="N4" s="4">
        <f>F4-C4</f>
        <v>29.650000000000091</v>
      </c>
      <c r="O4" s="4">
        <f>G4-C4</f>
        <v>32.820000000000164</v>
      </c>
      <c r="P4" s="4">
        <f>H4-F4</f>
        <v>66.519999999999982</v>
      </c>
    </row>
    <row r="5" spans="1:16" s="3" customFormat="1" ht="12" customHeight="1" x14ac:dyDescent="0.2">
      <c r="A5" s="3" t="s">
        <v>11</v>
      </c>
      <c r="B5" s="3">
        <v>2808.59</v>
      </c>
      <c r="C5" s="3">
        <v>2837.26</v>
      </c>
      <c r="D5" s="3">
        <v>2857.64</v>
      </c>
      <c r="E5" s="3">
        <v>2862.69</v>
      </c>
      <c r="F5" s="3">
        <v>2866.71</v>
      </c>
      <c r="G5" s="3">
        <v>2869.86</v>
      </c>
      <c r="H5" s="3">
        <v>2933.29</v>
      </c>
      <c r="K5" s="3">
        <f t="shared" si="0"/>
        <v>28.670000000000073</v>
      </c>
      <c r="L5" s="3">
        <f t="shared" si="0"/>
        <v>20.379999999999654</v>
      </c>
      <c r="M5" s="7">
        <f t="shared" ref="M5:M17" si="1">E5-C5</f>
        <v>25.429999999999836</v>
      </c>
      <c r="N5" s="7">
        <f t="shared" ref="N5:N17" si="2">F5-C5</f>
        <v>29.449999999999818</v>
      </c>
      <c r="O5" s="7">
        <f t="shared" ref="O5:O17" si="3">G5-C5</f>
        <v>32.599999999999909</v>
      </c>
      <c r="P5" s="7">
        <f>H5-F5</f>
        <v>66.579999999999927</v>
      </c>
    </row>
    <row r="6" spans="1:16" s="4" customFormat="1" x14ac:dyDescent="0.2">
      <c r="A6" s="4" t="s">
        <v>12</v>
      </c>
      <c r="B6" s="4">
        <v>2808.84</v>
      </c>
      <c r="C6" s="4">
        <v>2837.39</v>
      </c>
      <c r="D6" s="4">
        <v>2857.96</v>
      </c>
      <c r="E6" s="4">
        <v>2863.66</v>
      </c>
      <c r="F6" s="4">
        <v>2866.91</v>
      </c>
      <c r="G6" s="4">
        <v>2870.01</v>
      </c>
      <c r="H6" s="4">
        <v>2934.11</v>
      </c>
      <c r="K6" s="4">
        <f t="shared" si="0"/>
        <v>28.549999999999727</v>
      </c>
      <c r="L6" s="4">
        <f t="shared" si="0"/>
        <v>20.570000000000164</v>
      </c>
      <c r="M6" s="4">
        <f t="shared" si="1"/>
        <v>26.269999999999982</v>
      </c>
      <c r="N6" s="4">
        <f t="shared" si="2"/>
        <v>29.519999999999982</v>
      </c>
      <c r="O6" s="4">
        <f t="shared" si="3"/>
        <v>32.620000000000346</v>
      </c>
      <c r="P6" s="4">
        <f>H6-F6</f>
        <v>67.200000000000273</v>
      </c>
    </row>
    <row r="7" spans="1:16" s="3" customFormat="1" x14ac:dyDescent="0.2">
      <c r="A7" s="3" t="s">
        <v>13</v>
      </c>
      <c r="B7" s="3">
        <v>2808.36</v>
      </c>
      <c r="C7" s="3">
        <v>2836.42</v>
      </c>
      <c r="D7" s="3">
        <v>2857.94</v>
      </c>
      <c r="E7" s="3">
        <v>2862.99</v>
      </c>
      <c r="F7" s="3">
        <v>2866.39</v>
      </c>
      <c r="G7" s="3">
        <v>2870.01</v>
      </c>
      <c r="H7" s="3">
        <v>2933.21</v>
      </c>
      <c r="K7" s="3">
        <f t="shared" si="0"/>
        <v>28.059999999999945</v>
      </c>
      <c r="L7" s="3">
        <f t="shared" si="0"/>
        <v>21.519999999999982</v>
      </c>
      <c r="M7" s="7">
        <f t="shared" si="1"/>
        <v>26.569999999999709</v>
      </c>
      <c r="N7" s="7">
        <f t="shared" si="2"/>
        <v>29.9699999999998</v>
      </c>
      <c r="O7" s="7">
        <f t="shared" si="3"/>
        <v>33.590000000000146</v>
      </c>
      <c r="P7" s="7">
        <f>H7-F7</f>
        <v>66.820000000000164</v>
      </c>
    </row>
    <row r="8" spans="1:16" s="5" customFormat="1" x14ac:dyDescent="0.2"/>
    <row r="9" spans="1:16" s="4" customFormat="1" x14ac:dyDescent="0.2">
      <c r="A9" s="4" t="s">
        <v>25</v>
      </c>
      <c r="B9" s="4">
        <v>2807.96</v>
      </c>
      <c r="C9" s="4">
        <v>2836.89</v>
      </c>
      <c r="D9" s="4">
        <v>2857.01</v>
      </c>
      <c r="E9" s="4">
        <v>2862.56</v>
      </c>
      <c r="F9" s="4">
        <v>2866.54</v>
      </c>
      <c r="G9" s="4">
        <v>2868.19</v>
      </c>
      <c r="H9" s="4">
        <v>2931.94</v>
      </c>
      <c r="K9" s="4">
        <f t="shared" ref="K9:L12" si="4">C9-B9</f>
        <v>28.929999999999836</v>
      </c>
      <c r="L9" s="4">
        <f t="shared" si="4"/>
        <v>20.120000000000346</v>
      </c>
      <c r="M9" s="4">
        <f t="shared" si="1"/>
        <v>25.670000000000073</v>
      </c>
      <c r="N9" s="4">
        <f t="shared" si="2"/>
        <v>29.650000000000091</v>
      </c>
      <c r="O9" s="4">
        <f t="shared" si="3"/>
        <v>31.300000000000182</v>
      </c>
      <c r="P9" s="4">
        <f>H9-F9</f>
        <v>65.400000000000091</v>
      </c>
    </row>
    <row r="10" spans="1:16" s="3" customFormat="1" ht="12" customHeight="1" x14ac:dyDescent="0.2">
      <c r="A10" s="3" t="s">
        <v>28</v>
      </c>
      <c r="B10" s="3">
        <v>2808.11</v>
      </c>
      <c r="C10" s="3">
        <v>2836.86</v>
      </c>
      <c r="D10" s="3">
        <v>2857.11</v>
      </c>
      <c r="E10" s="3">
        <v>2862.84</v>
      </c>
      <c r="F10" s="3">
        <v>2866.71</v>
      </c>
      <c r="G10" s="3">
        <v>2868.21</v>
      </c>
      <c r="H10" s="3">
        <v>2932.21</v>
      </c>
      <c r="K10" s="3">
        <f t="shared" si="4"/>
        <v>28.75</v>
      </c>
      <c r="L10" s="3">
        <f t="shared" si="4"/>
        <v>20.25</v>
      </c>
      <c r="M10" s="7">
        <f t="shared" si="1"/>
        <v>25.980000000000018</v>
      </c>
      <c r="N10" s="7">
        <f t="shared" si="2"/>
        <v>29.849999999999909</v>
      </c>
      <c r="O10" s="7">
        <f t="shared" si="3"/>
        <v>31.349999999999909</v>
      </c>
      <c r="P10" s="7">
        <f>H10-F10</f>
        <v>65.5</v>
      </c>
    </row>
    <row r="11" spans="1:16" s="4" customFormat="1" x14ac:dyDescent="0.2">
      <c r="A11" s="4" t="s">
        <v>26</v>
      </c>
      <c r="B11" s="4">
        <v>2808.19</v>
      </c>
      <c r="C11" s="4">
        <v>2837.04</v>
      </c>
      <c r="D11" s="4">
        <v>2857.94</v>
      </c>
      <c r="E11" s="4">
        <v>2862.96</v>
      </c>
      <c r="F11" s="4">
        <v>2866.61</v>
      </c>
      <c r="G11" s="4">
        <v>2868.19</v>
      </c>
      <c r="H11" s="4">
        <v>2932.16</v>
      </c>
      <c r="K11" s="4">
        <f t="shared" si="4"/>
        <v>28.849999999999909</v>
      </c>
      <c r="L11" s="4">
        <f t="shared" si="4"/>
        <v>20.900000000000091</v>
      </c>
      <c r="M11" s="4">
        <f t="shared" si="1"/>
        <v>25.920000000000073</v>
      </c>
      <c r="N11" s="4">
        <f t="shared" si="2"/>
        <v>29.570000000000164</v>
      </c>
      <c r="O11" s="4">
        <f t="shared" si="3"/>
        <v>31.150000000000091</v>
      </c>
      <c r="P11" s="4">
        <f>H11-F11</f>
        <v>65.549999999999727</v>
      </c>
    </row>
    <row r="12" spans="1:16" s="3" customFormat="1" x14ac:dyDescent="0.2">
      <c r="A12" s="3" t="s">
        <v>27</v>
      </c>
      <c r="B12" s="3">
        <v>2808.06</v>
      </c>
      <c r="C12" s="3">
        <v>2836.81</v>
      </c>
      <c r="D12" s="3">
        <v>2858.19</v>
      </c>
      <c r="E12" s="3">
        <v>2862.21</v>
      </c>
      <c r="F12" s="3">
        <v>2866.64</v>
      </c>
      <c r="G12" s="3">
        <v>2868.14</v>
      </c>
      <c r="H12" s="3">
        <v>2932.19</v>
      </c>
      <c r="K12" s="3">
        <f t="shared" si="4"/>
        <v>28.75</v>
      </c>
      <c r="L12" s="3">
        <f t="shared" si="4"/>
        <v>21.380000000000109</v>
      </c>
      <c r="M12" s="7">
        <f t="shared" si="1"/>
        <v>25.400000000000091</v>
      </c>
      <c r="N12" s="7">
        <f t="shared" si="2"/>
        <v>29.829999999999927</v>
      </c>
      <c r="O12" s="7">
        <f t="shared" si="3"/>
        <v>31.329999999999927</v>
      </c>
      <c r="P12" s="7">
        <f>H12-F12</f>
        <v>65.550000000000182</v>
      </c>
    </row>
    <row r="13" spans="1:16" s="5" customFormat="1" x14ac:dyDescent="0.2"/>
    <row r="14" spans="1:16" s="4" customFormat="1" x14ac:dyDescent="0.2">
      <c r="A14" s="4" t="s">
        <v>72</v>
      </c>
      <c r="B14" s="4">
        <v>2808.56</v>
      </c>
      <c r="C14" s="4">
        <v>2837.28</v>
      </c>
      <c r="D14" s="4">
        <v>2858.88</v>
      </c>
      <c r="E14" s="4">
        <v>2863.03</v>
      </c>
      <c r="F14" s="4">
        <v>2867.11</v>
      </c>
      <c r="G14" s="4">
        <v>2868.88</v>
      </c>
      <c r="H14" s="4">
        <v>2932.68</v>
      </c>
      <c r="K14" s="4">
        <f t="shared" ref="K14:L17" si="5">C14-B14</f>
        <v>28.720000000000255</v>
      </c>
      <c r="L14" s="4">
        <f t="shared" si="5"/>
        <v>21.599999999999909</v>
      </c>
      <c r="M14" s="4">
        <f t="shared" si="1"/>
        <v>25.75</v>
      </c>
      <c r="N14" s="4">
        <f t="shared" si="2"/>
        <v>29.829999999999927</v>
      </c>
      <c r="O14" s="4">
        <f t="shared" si="3"/>
        <v>31.599999999999909</v>
      </c>
      <c r="P14" s="4">
        <f>H14-F14</f>
        <v>65.569999999999709</v>
      </c>
    </row>
    <row r="15" spans="1:16" s="3" customFormat="1" ht="12" customHeight="1" x14ac:dyDescent="0.2">
      <c r="A15" s="3" t="s">
        <v>73</v>
      </c>
      <c r="B15" s="3">
        <v>2808.33</v>
      </c>
      <c r="C15" s="3">
        <v>2837.01</v>
      </c>
      <c r="D15" s="3">
        <v>2858.93</v>
      </c>
      <c r="E15" s="3">
        <v>2863.98</v>
      </c>
      <c r="F15" s="3">
        <v>2866.93</v>
      </c>
      <c r="G15" s="3">
        <v>2868.98</v>
      </c>
      <c r="H15" s="3">
        <v>2932.46</v>
      </c>
      <c r="K15" s="3">
        <f t="shared" si="5"/>
        <v>28.680000000000291</v>
      </c>
      <c r="L15" s="3">
        <f t="shared" si="5"/>
        <v>21.919999999999618</v>
      </c>
      <c r="M15" s="7">
        <f t="shared" si="1"/>
        <v>26.9699999999998</v>
      </c>
      <c r="N15" s="7">
        <f t="shared" si="2"/>
        <v>29.919999999999618</v>
      </c>
      <c r="O15" s="7">
        <f t="shared" si="3"/>
        <v>31.9699999999998</v>
      </c>
      <c r="P15" s="7">
        <f>H15-F15</f>
        <v>65.5300000000002</v>
      </c>
    </row>
    <row r="16" spans="1:16" s="4" customFormat="1" x14ac:dyDescent="0.2">
      <c r="A16" s="4" t="s">
        <v>74</v>
      </c>
      <c r="B16" s="4">
        <v>2808.63</v>
      </c>
      <c r="C16" s="4">
        <v>2837.43</v>
      </c>
      <c r="D16" s="4">
        <v>2858.16</v>
      </c>
      <c r="E16" s="4">
        <v>2864.21</v>
      </c>
      <c r="F16" s="4">
        <v>2867.23</v>
      </c>
      <c r="G16" s="4">
        <v>2868.98</v>
      </c>
      <c r="H16" s="4">
        <v>2932.61</v>
      </c>
      <c r="K16" s="4">
        <f t="shared" si="5"/>
        <v>28.799999999999727</v>
      </c>
      <c r="L16" s="4">
        <f t="shared" si="5"/>
        <v>20.730000000000018</v>
      </c>
      <c r="M16" s="4">
        <f t="shared" si="1"/>
        <v>26.7800000000002</v>
      </c>
      <c r="N16" s="4">
        <f t="shared" si="2"/>
        <v>29.800000000000182</v>
      </c>
      <c r="O16" s="4">
        <f t="shared" si="3"/>
        <v>31.550000000000182</v>
      </c>
      <c r="P16" s="4">
        <f>H16-F16</f>
        <v>65.380000000000109</v>
      </c>
    </row>
    <row r="17" spans="1:18" s="3" customFormat="1" x14ac:dyDescent="0.2">
      <c r="A17" s="3" t="s">
        <v>75</v>
      </c>
      <c r="B17" s="3">
        <v>2808.36</v>
      </c>
      <c r="C17" s="3">
        <v>2837.11</v>
      </c>
      <c r="D17" s="3">
        <v>2859.33</v>
      </c>
      <c r="E17" s="3">
        <v>2864.38</v>
      </c>
      <c r="F17" s="3">
        <v>2866.93</v>
      </c>
      <c r="G17" s="3">
        <v>2868.91</v>
      </c>
      <c r="H17" s="3">
        <v>2932.51</v>
      </c>
      <c r="K17" s="3">
        <f t="shared" si="5"/>
        <v>28.75</v>
      </c>
      <c r="L17" s="3">
        <f t="shared" si="5"/>
        <v>22.2199999999998</v>
      </c>
      <c r="M17" s="7">
        <f t="shared" si="1"/>
        <v>27.269999999999982</v>
      </c>
      <c r="N17" s="7">
        <f t="shared" si="2"/>
        <v>29.819999999999709</v>
      </c>
      <c r="O17" s="7">
        <f t="shared" si="3"/>
        <v>31.799999999999727</v>
      </c>
      <c r="P17" s="7">
        <f>H17-F17</f>
        <v>65.580000000000382</v>
      </c>
    </row>
    <row r="18" spans="1:18" s="5" customFormat="1" x14ac:dyDescent="0.2"/>
    <row r="19" spans="1:18" x14ac:dyDescent="0.2">
      <c r="A19" s="1" t="s">
        <v>2</v>
      </c>
      <c r="B19" s="1" t="s">
        <v>17</v>
      </c>
      <c r="C19" s="1" t="s">
        <v>18</v>
      </c>
      <c r="E19" s="1" t="s">
        <v>43</v>
      </c>
      <c r="F19" s="1" t="s">
        <v>18</v>
      </c>
      <c r="J19" s="1" t="s">
        <v>32</v>
      </c>
    </row>
    <row r="20" spans="1:18" x14ac:dyDescent="0.2">
      <c r="A20" s="1" t="s">
        <v>10</v>
      </c>
      <c r="B20" s="6">
        <v>0.44131999999999999</v>
      </c>
      <c r="C20" s="6">
        <v>2.1358838919753984E-3</v>
      </c>
      <c r="E20" s="1">
        <v>16.399999999999999</v>
      </c>
      <c r="F20" s="1">
        <v>0.05</v>
      </c>
      <c r="K20" s="1" t="s">
        <v>38</v>
      </c>
      <c r="N20" s="1" t="s">
        <v>44</v>
      </c>
      <c r="Q20" s="1" t="s">
        <v>46</v>
      </c>
    </row>
    <row r="21" spans="1:18" x14ac:dyDescent="0.2">
      <c r="A21" s="1" t="s">
        <v>15</v>
      </c>
      <c r="B21" s="6">
        <v>0.48707500000000004</v>
      </c>
      <c r="C21" s="6">
        <v>5.7604253315185127E-3</v>
      </c>
      <c r="K21" s="1">
        <f>AVERAGE(K4:K17)</f>
        <v>28.671666666666663</v>
      </c>
      <c r="L21" s="1">
        <f>STDEV(K4:K17)</f>
        <v>0.22147576651071529</v>
      </c>
      <c r="N21" s="1">
        <f>AVERAGE(L4:L17)</f>
        <v>20.963333333333328</v>
      </c>
      <c r="O21" s="1">
        <f>STDEV(L4:L17)</f>
        <v>0.74732654823495837</v>
      </c>
      <c r="Q21" s="1">
        <f>AVERAGE(N4:N17)</f>
        <v>29.738333333333269</v>
      </c>
      <c r="R21" s="1">
        <f>STDEV(N4:N17)</f>
        <v>0.16546536761136033</v>
      </c>
    </row>
    <row r="22" spans="1:18" x14ac:dyDescent="0.2">
      <c r="A22" s="1" t="s">
        <v>16</v>
      </c>
      <c r="B22" s="6">
        <v>1.0334400000000001</v>
      </c>
      <c r="C22" s="6">
        <v>1.8955210365490308E-3</v>
      </c>
      <c r="K22" s="1" t="s">
        <v>39</v>
      </c>
      <c r="Q22" s="1" t="s">
        <v>49</v>
      </c>
    </row>
    <row r="23" spans="1:18" ht="15" x14ac:dyDescent="0.25">
      <c r="K23" s="1">
        <f>(B20/K21)*1000</f>
        <v>15.392199035052029</v>
      </c>
      <c r="L23">
        <f>(((1/K21)^2 * $C$20^2 + ($B$20/K21^2)^2 * L21^2)^(1/2))*1000</f>
        <v>0.1403072990374746</v>
      </c>
      <c r="Q23" s="1">
        <f>(B21/Q21)*1000</f>
        <v>16.378691924003846</v>
      </c>
      <c r="R23">
        <f>(((1/Q21)^2 * $C$21^2 + ($B$21/Q21^2)^2 * R21^2)^(1/2))*1000</f>
        <v>0.21407036343963526</v>
      </c>
    </row>
    <row r="25" spans="1:18" x14ac:dyDescent="0.2">
      <c r="K25" s="1" t="s">
        <v>40</v>
      </c>
      <c r="N25" s="1" t="s">
        <v>45</v>
      </c>
      <c r="Q25" s="1" t="s">
        <v>48</v>
      </c>
    </row>
    <row r="26" spans="1:18" x14ac:dyDescent="0.2">
      <c r="A26" s="1" t="s">
        <v>4</v>
      </c>
      <c r="B26" s="1" t="s">
        <v>19</v>
      </c>
      <c r="K26" s="1">
        <f>AVERAGE($P$4:$P$17)</f>
        <v>65.931666666666729</v>
      </c>
      <c r="L26" s="1">
        <f>STDEV($P$4:$P$17)</f>
        <v>0.64980882969651976</v>
      </c>
      <c r="N26" s="1">
        <f>AVERAGE(M4:M17)</f>
        <v>26.248333333333335</v>
      </c>
      <c r="O26" s="1">
        <f>STDEV(M4:M17)</f>
        <v>0.64835222376468293</v>
      </c>
      <c r="Q26" s="1">
        <f>AVERAGE(O4:O17)</f>
        <v>31.973333333333358</v>
      </c>
      <c r="R26" s="1">
        <f>STDEV(O4:O17)</f>
        <v>0.76417910006082934</v>
      </c>
    </row>
    <row r="27" spans="1:18" x14ac:dyDescent="0.2">
      <c r="A27" s="1" t="s">
        <v>5</v>
      </c>
      <c r="B27" s="1" t="s">
        <v>20</v>
      </c>
      <c r="K27" s="1" t="s">
        <v>41</v>
      </c>
      <c r="Q27" s="1" t="s">
        <v>49</v>
      </c>
    </row>
    <row r="28" spans="1:18" ht="15" x14ac:dyDescent="0.25">
      <c r="A28" s="1" t="s">
        <v>6</v>
      </c>
      <c r="B28" s="1" t="s">
        <v>21</v>
      </c>
      <c r="K28" s="1">
        <f>($B$22/$K$26)*1000</f>
        <v>15.674410374377501</v>
      </c>
      <c r="L28">
        <f>(((1/K26)^2 * $C$22^2 + ($B$22/K26^2)^2 * L26^2)^(1/2))*1000</f>
        <v>0.15713616704974967</v>
      </c>
      <c r="Q28" s="1">
        <f>(B21/Q26)*1000</f>
        <v>15.2337885738115</v>
      </c>
      <c r="R28">
        <f>(((1/Q26)^2 * $C$21^2 + ($B$21/Q26^2)^2 * R26^2)^(1/2))*1000</f>
        <v>0.40623183530671914</v>
      </c>
    </row>
    <row r="29" spans="1:18" x14ac:dyDescent="0.2">
      <c r="A29" s="1" t="s">
        <v>7</v>
      </c>
      <c r="B29" s="1" t="s">
        <v>22</v>
      </c>
    </row>
    <row r="30" spans="1:18" x14ac:dyDescent="0.2">
      <c r="A30" s="1" t="s">
        <v>8</v>
      </c>
      <c r="B30" s="1" t="s">
        <v>23</v>
      </c>
    </row>
    <row r="31" spans="1:18" x14ac:dyDescent="0.2">
      <c r="A31" s="1" t="s">
        <v>9</v>
      </c>
      <c r="B31" s="1" t="s">
        <v>24</v>
      </c>
    </row>
    <row r="34" spans="1:1" x14ac:dyDescent="0.2">
      <c r="A34" s="1" t="s">
        <v>29</v>
      </c>
    </row>
    <row r="35" spans="1:1" x14ac:dyDescent="0.2">
      <c r="A35" s="1" t="s">
        <v>30</v>
      </c>
    </row>
    <row r="36" spans="1:1" x14ac:dyDescent="0.2">
      <c r="A36" s="1" t="s">
        <v>37</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2AF82-657F-4583-85D6-A6EB78CEEF90}">
  <dimension ref="A1:R34"/>
  <sheetViews>
    <sheetView workbookViewId="0">
      <selection activeCell="G24" sqref="G24"/>
    </sheetView>
  </sheetViews>
  <sheetFormatPr defaultRowHeight="12.75" x14ac:dyDescent="0.2"/>
  <cols>
    <col min="1" max="1" width="9.42578125" style="1" customWidth="1"/>
    <col min="2" max="3" width="11.140625" style="1" customWidth="1"/>
    <col min="4" max="4" width="9.140625" style="1"/>
    <col min="5" max="5" width="9.85546875" style="1" customWidth="1"/>
    <col min="6" max="11" width="9.140625" style="1"/>
    <col min="12" max="12" width="12" style="1" bestFit="1" customWidth="1"/>
    <col min="13" max="16384" width="9.140625" style="1"/>
  </cols>
  <sheetData>
    <row r="1" spans="1:16" s="3" customFormat="1" x14ac:dyDescent="0.2">
      <c r="A1" s="2" t="s">
        <v>70</v>
      </c>
      <c r="B1" s="2" t="s">
        <v>54</v>
      </c>
      <c r="C1" s="2"/>
      <c r="D1" s="2"/>
      <c r="E1" s="2"/>
      <c r="F1" s="2"/>
      <c r="G1" s="2"/>
      <c r="H1" s="2"/>
      <c r="I1" s="2"/>
      <c r="J1" s="2"/>
      <c r="K1" s="2"/>
      <c r="L1" s="2"/>
      <c r="M1" s="2"/>
      <c r="N1" s="2"/>
      <c r="O1" s="2"/>
      <c r="P1" s="2"/>
    </row>
    <row r="2" spans="1:16" s="3" customFormat="1" x14ac:dyDescent="0.2">
      <c r="A2" s="3" t="s">
        <v>3</v>
      </c>
      <c r="B2" s="3" t="s">
        <v>4</v>
      </c>
      <c r="C2" s="3" t="s">
        <v>5</v>
      </c>
      <c r="D2" s="3" t="s">
        <v>6</v>
      </c>
      <c r="E2" s="3" t="s">
        <v>7</v>
      </c>
      <c r="F2" s="3" t="s">
        <v>8</v>
      </c>
      <c r="G2" s="3" t="s">
        <v>9</v>
      </c>
      <c r="H2" s="3" t="s">
        <v>31</v>
      </c>
      <c r="J2" s="1" t="s">
        <v>32</v>
      </c>
      <c r="K2" s="1" t="s">
        <v>33</v>
      </c>
      <c r="L2" s="3" t="s">
        <v>34</v>
      </c>
      <c r="M2" s="3" t="s">
        <v>35</v>
      </c>
      <c r="N2" s="3" t="s">
        <v>36</v>
      </c>
      <c r="O2" s="3" t="s">
        <v>47</v>
      </c>
      <c r="P2" s="3" t="s">
        <v>102</v>
      </c>
    </row>
    <row r="3" spans="1:16" s="5" customFormat="1" x14ac:dyDescent="0.2"/>
    <row r="4" spans="1:16" s="4" customFormat="1" x14ac:dyDescent="0.2">
      <c r="A4" s="4" t="s">
        <v>76</v>
      </c>
      <c r="B4" s="4">
        <v>2806.68</v>
      </c>
      <c r="C4" s="4">
        <v>2835.73</v>
      </c>
      <c r="D4" s="4">
        <v>2856.8</v>
      </c>
      <c r="E4" s="4">
        <v>2860.53</v>
      </c>
      <c r="F4" s="4">
        <v>2865.43</v>
      </c>
      <c r="G4" s="4">
        <v>2896.05</v>
      </c>
      <c r="H4" s="4">
        <v>2975.15</v>
      </c>
      <c r="K4" s="4">
        <f t="shared" ref="K4:L7" si="0">C4-B4</f>
        <v>29.050000000000182</v>
      </c>
      <c r="L4" s="4">
        <f t="shared" si="0"/>
        <v>21.070000000000164</v>
      </c>
      <c r="M4" s="4">
        <f>E4-C4</f>
        <v>24.800000000000182</v>
      </c>
      <c r="N4" s="4">
        <f>F4-C4</f>
        <v>29.699999999999818</v>
      </c>
      <c r="O4" s="4">
        <f>G4-C4</f>
        <v>60.320000000000164</v>
      </c>
      <c r="P4" s="4">
        <f>H4-F4</f>
        <v>109.72000000000025</v>
      </c>
    </row>
    <row r="5" spans="1:16" s="3" customFormat="1" ht="12" customHeight="1" x14ac:dyDescent="0.2">
      <c r="A5" s="3" t="s">
        <v>77</v>
      </c>
      <c r="B5" s="3">
        <v>2806.75</v>
      </c>
      <c r="C5" s="3">
        <v>2836.05</v>
      </c>
      <c r="D5" s="3">
        <v>2856.58</v>
      </c>
      <c r="E5" s="3">
        <v>2860.23</v>
      </c>
      <c r="F5" s="3">
        <v>2865.23</v>
      </c>
      <c r="G5" s="3">
        <v>2896.25</v>
      </c>
      <c r="H5" s="3">
        <v>2975.28</v>
      </c>
      <c r="K5" s="3">
        <f t="shared" si="0"/>
        <v>29.300000000000182</v>
      </c>
      <c r="L5" s="3">
        <f t="shared" si="0"/>
        <v>20.529999999999745</v>
      </c>
      <c r="M5" s="7">
        <f t="shared" ref="M5:M7" si="1">E5-C5</f>
        <v>24.179999999999836</v>
      </c>
      <c r="N5" s="7">
        <f t="shared" ref="N5:N17" si="2">F5-C5</f>
        <v>29.179999999999836</v>
      </c>
      <c r="O5" s="7">
        <f t="shared" ref="O5:O17" si="3">G5-C5</f>
        <v>60.199999999999818</v>
      </c>
      <c r="P5" s="7">
        <f>H5-F5</f>
        <v>110.05000000000018</v>
      </c>
    </row>
    <row r="6" spans="1:16" s="4" customFormat="1" x14ac:dyDescent="0.2">
      <c r="A6" s="4" t="s">
        <v>78</v>
      </c>
      <c r="B6" s="4">
        <v>2806.68</v>
      </c>
      <c r="C6" s="4">
        <v>2835.83</v>
      </c>
      <c r="D6" s="4">
        <v>2857.3</v>
      </c>
      <c r="E6" s="4">
        <v>2860.5</v>
      </c>
      <c r="F6" s="4">
        <v>2866.13</v>
      </c>
      <c r="G6" s="4">
        <v>2897.43</v>
      </c>
      <c r="H6" s="4">
        <v>2975.35</v>
      </c>
      <c r="K6" s="4">
        <f t="shared" si="0"/>
        <v>29.150000000000091</v>
      </c>
      <c r="L6" s="4">
        <f t="shared" si="0"/>
        <v>21.470000000000255</v>
      </c>
      <c r="M6" s="4">
        <f t="shared" si="1"/>
        <v>24.670000000000073</v>
      </c>
      <c r="N6" s="4">
        <f t="shared" si="2"/>
        <v>30.300000000000182</v>
      </c>
      <c r="O6" s="4">
        <f t="shared" si="3"/>
        <v>61.599999999999909</v>
      </c>
      <c r="P6" s="4">
        <f>H6-F6</f>
        <v>109.2199999999998</v>
      </c>
    </row>
    <row r="7" spans="1:16" s="3" customFormat="1" x14ac:dyDescent="0.2">
      <c r="A7" s="3" t="s">
        <v>79</v>
      </c>
      <c r="B7" s="3">
        <v>2806.65</v>
      </c>
      <c r="C7" s="3">
        <v>2835.73</v>
      </c>
      <c r="D7" s="3">
        <v>2856.6</v>
      </c>
      <c r="E7" s="3">
        <v>2860.78</v>
      </c>
      <c r="F7" s="3">
        <v>2865.65</v>
      </c>
      <c r="G7" s="3">
        <v>2898.33</v>
      </c>
      <c r="H7" s="3">
        <v>2975.03</v>
      </c>
      <c r="K7" s="3">
        <f t="shared" si="0"/>
        <v>29.079999999999927</v>
      </c>
      <c r="L7" s="3">
        <f t="shared" si="0"/>
        <v>20.869999999999891</v>
      </c>
      <c r="M7" s="7">
        <f t="shared" si="1"/>
        <v>25.050000000000182</v>
      </c>
      <c r="N7" s="7">
        <f t="shared" si="2"/>
        <v>29.920000000000073</v>
      </c>
      <c r="O7" s="7">
        <f t="shared" si="3"/>
        <v>62.599999999999909</v>
      </c>
      <c r="P7" s="7">
        <f>H7-F7</f>
        <v>109.38000000000011</v>
      </c>
    </row>
    <row r="8" spans="1:16" s="5" customFormat="1" x14ac:dyDescent="0.2"/>
    <row r="9" spans="1:16" s="4" customFormat="1" x14ac:dyDescent="0.2">
      <c r="A9" s="4" t="s">
        <v>55</v>
      </c>
      <c r="B9" s="4">
        <v>2806.78</v>
      </c>
      <c r="C9" s="4">
        <v>2835.78</v>
      </c>
      <c r="D9" s="4">
        <v>2856.82</v>
      </c>
      <c r="E9" s="4">
        <v>2860.61</v>
      </c>
      <c r="F9" s="4">
        <v>2865.56</v>
      </c>
      <c r="G9" s="4">
        <v>2896.08</v>
      </c>
      <c r="H9" s="4">
        <v>2975.66</v>
      </c>
      <c r="K9" s="4">
        <f t="shared" ref="K9:K12" si="4">C9-B9</f>
        <v>29</v>
      </c>
      <c r="L9" s="4">
        <f t="shared" ref="L9:L12" si="5">D9-C9</f>
        <v>21.039999999999964</v>
      </c>
      <c r="M9" s="4">
        <f>E9-C9</f>
        <v>24.829999999999927</v>
      </c>
      <c r="N9" s="4">
        <f t="shared" si="2"/>
        <v>29.779999999999745</v>
      </c>
      <c r="O9" s="4">
        <f t="shared" si="3"/>
        <v>60.299999999999727</v>
      </c>
      <c r="P9" s="4">
        <f>H9-F9</f>
        <v>110.09999999999991</v>
      </c>
    </row>
    <row r="10" spans="1:16" s="3" customFormat="1" ht="12" customHeight="1" x14ac:dyDescent="0.2">
      <c r="A10" s="3" t="s">
        <v>56</v>
      </c>
      <c r="B10" s="3">
        <v>2806.76</v>
      </c>
      <c r="C10" s="3">
        <v>2835.71</v>
      </c>
      <c r="D10" s="3">
        <v>2857.16</v>
      </c>
      <c r="E10" s="3">
        <v>2860.58</v>
      </c>
      <c r="F10" s="3">
        <v>2865.66</v>
      </c>
      <c r="G10" s="3">
        <v>2897.13</v>
      </c>
      <c r="H10" s="3">
        <v>2975.68</v>
      </c>
      <c r="K10" s="3">
        <f t="shared" si="4"/>
        <v>28.949999999999818</v>
      </c>
      <c r="L10" s="3">
        <f t="shared" si="5"/>
        <v>21.449999999999818</v>
      </c>
      <c r="M10" s="7">
        <f t="shared" ref="M10:M12" si="6">E10-C10</f>
        <v>24.869999999999891</v>
      </c>
      <c r="N10" s="7">
        <f t="shared" si="2"/>
        <v>29.949999999999818</v>
      </c>
      <c r="O10" s="7">
        <f t="shared" si="3"/>
        <v>61.420000000000073</v>
      </c>
      <c r="P10" s="7">
        <f>H10-F10</f>
        <v>110.01999999999998</v>
      </c>
    </row>
    <row r="11" spans="1:16" s="4" customFormat="1" x14ac:dyDescent="0.2">
      <c r="A11" s="4" t="s">
        <v>57</v>
      </c>
      <c r="B11" s="4">
        <v>2807.11</v>
      </c>
      <c r="C11" s="4">
        <v>2836.03</v>
      </c>
      <c r="D11" s="4">
        <v>2857.01</v>
      </c>
      <c r="E11" s="4">
        <v>2860.78</v>
      </c>
      <c r="F11" s="4">
        <v>2865.53</v>
      </c>
      <c r="G11" s="4">
        <v>2893.21</v>
      </c>
      <c r="H11" s="4">
        <v>2976.51</v>
      </c>
      <c r="K11" s="4">
        <f t="shared" si="4"/>
        <v>28.920000000000073</v>
      </c>
      <c r="L11" s="4">
        <f t="shared" si="5"/>
        <v>20.980000000000018</v>
      </c>
      <c r="M11" s="4">
        <f t="shared" si="6"/>
        <v>24.75</v>
      </c>
      <c r="N11" s="4">
        <f t="shared" si="2"/>
        <v>29.5</v>
      </c>
      <c r="O11" s="4">
        <f t="shared" si="3"/>
        <v>57.179999999999836</v>
      </c>
      <c r="P11" s="4">
        <f>H11-F11</f>
        <v>110.98000000000002</v>
      </c>
    </row>
    <row r="12" spans="1:16" s="3" customFormat="1" x14ac:dyDescent="0.2">
      <c r="A12" s="3" t="s">
        <v>58</v>
      </c>
      <c r="B12" s="3">
        <v>2806.78</v>
      </c>
      <c r="C12" s="3">
        <v>2835.88</v>
      </c>
      <c r="D12" s="3">
        <v>2856.78</v>
      </c>
      <c r="E12" s="3">
        <v>2860.36</v>
      </c>
      <c r="F12" s="3">
        <v>2865.81</v>
      </c>
      <c r="G12" s="3">
        <v>2893.63</v>
      </c>
      <c r="H12" s="3">
        <v>2975.68</v>
      </c>
      <c r="K12" s="3">
        <f t="shared" si="4"/>
        <v>29.099999999999909</v>
      </c>
      <c r="L12" s="3">
        <f t="shared" si="5"/>
        <v>20.900000000000091</v>
      </c>
      <c r="M12" s="7">
        <f t="shared" si="6"/>
        <v>24.480000000000018</v>
      </c>
      <c r="N12" s="7">
        <f t="shared" si="2"/>
        <v>29.929999999999836</v>
      </c>
      <c r="O12" s="7">
        <f t="shared" si="3"/>
        <v>57.75</v>
      </c>
      <c r="P12" s="7">
        <f>H12-F12</f>
        <v>109.86999999999989</v>
      </c>
    </row>
    <row r="13" spans="1:16" s="5" customFormat="1" x14ac:dyDescent="0.2"/>
    <row r="14" spans="1:16" s="4" customFormat="1" x14ac:dyDescent="0.2">
      <c r="A14" s="4" t="s">
        <v>65</v>
      </c>
      <c r="B14" s="4">
        <v>2807.04</v>
      </c>
      <c r="C14" s="4">
        <v>2835.97</v>
      </c>
      <c r="D14" s="4">
        <v>2857.47</v>
      </c>
      <c r="E14" s="4">
        <v>2860.47</v>
      </c>
      <c r="F14" s="4">
        <v>2865.92</v>
      </c>
      <c r="G14" s="4">
        <v>2893.07</v>
      </c>
      <c r="H14" s="4">
        <v>2975.17</v>
      </c>
      <c r="K14" s="4">
        <f t="shared" ref="K14:K17" si="7">C14-B14</f>
        <v>28.929999999999836</v>
      </c>
      <c r="L14" s="4">
        <f t="shared" ref="L14:L17" si="8">D14-C14</f>
        <v>21.5</v>
      </c>
      <c r="M14" s="4">
        <f>E14-C14</f>
        <v>24.5</v>
      </c>
      <c r="N14" s="4">
        <f t="shared" si="2"/>
        <v>29.950000000000273</v>
      </c>
      <c r="O14" s="4">
        <f t="shared" si="3"/>
        <v>57.100000000000364</v>
      </c>
      <c r="P14" s="4">
        <f>H14-F14</f>
        <v>109.25</v>
      </c>
    </row>
    <row r="15" spans="1:16" s="3" customFormat="1" ht="12" customHeight="1" x14ac:dyDescent="0.2">
      <c r="A15" s="3" t="s">
        <v>66</v>
      </c>
      <c r="B15" s="3">
        <v>2806.99</v>
      </c>
      <c r="C15" s="3">
        <v>2836.29</v>
      </c>
      <c r="D15" s="3">
        <v>2857.72</v>
      </c>
      <c r="E15" s="3">
        <v>2860.34</v>
      </c>
      <c r="F15" s="3">
        <v>2865.47</v>
      </c>
      <c r="G15" s="3">
        <v>2893.34</v>
      </c>
      <c r="H15" s="3">
        <v>2975.14</v>
      </c>
      <c r="K15" s="3">
        <f t="shared" si="7"/>
        <v>29.300000000000182</v>
      </c>
      <c r="L15" s="3">
        <f t="shared" si="8"/>
        <v>21.429999999999836</v>
      </c>
      <c r="M15" s="7">
        <f t="shared" ref="M15:M17" si="9">E15-C15</f>
        <v>24.050000000000182</v>
      </c>
      <c r="N15" s="7">
        <f t="shared" si="2"/>
        <v>29.179999999999836</v>
      </c>
      <c r="O15" s="7">
        <f t="shared" si="3"/>
        <v>57.050000000000182</v>
      </c>
      <c r="P15" s="7">
        <f>H15-F15</f>
        <v>109.67000000000007</v>
      </c>
    </row>
    <row r="16" spans="1:16" s="4" customFormat="1" x14ac:dyDescent="0.2">
      <c r="A16" s="4" t="s">
        <v>67</v>
      </c>
      <c r="B16" s="4">
        <v>2807.09</v>
      </c>
      <c r="C16" s="4">
        <v>2836.34</v>
      </c>
      <c r="D16" s="4">
        <v>2857.59</v>
      </c>
      <c r="E16" s="4">
        <v>2860.89</v>
      </c>
      <c r="F16" s="4">
        <v>2865.19</v>
      </c>
      <c r="G16" s="4">
        <v>2896.07</v>
      </c>
      <c r="H16" s="4">
        <v>2975.29</v>
      </c>
      <c r="K16" s="4">
        <f t="shared" si="7"/>
        <v>29.25</v>
      </c>
      <c r="L16" s="4">
        <f t="shared" si="8"/>
        <v>21.25</v>
      </c>
      <c r="M16" s="4">
        <f t="shared" si="9"/>
        <v>24.549999999999727</v>
      </c>
      <c r="N16" s="4">
        <f t="shared" si="2"/>
        <v>28.849999999999909</v>
      </c>
      <c r="O16" s="4">
        <f t="shared" si="3"/>
        <v>59.730000000000018</v>
      </c>
      <c r="P16" s="4">
        <f>H16-F16</f>
        <v>110.09999999999991</v>
      </c>
    </row>
    <row r="17" spans="1:18" s="3" customFormat="1" x14ac:dyDescent="0.2">
      <c r="A17" s="3" t="s">
        <v>68</v>
      </c>
      <c r="B17" s="3">
        <v>2807.07</v>
      </c>
      <c r="C17" s="3">
        <v>2836.02</v>
      </c>
      <c r="D17" s="3">
        <v>2856.84</v>
      </c>
      <c r="E17" s="3">
        <v>2860.87</v>
      </c>
      <c r="F17" s="3">
        <v>2865.89</v>
      </c>
      <c r="G17" s="3">
        <v>2896.12</v>
      </c>
      <c r="H17" s="3">
        <v>2975.42</v>
      </c>
      <c r="K17" s="3">
        <f t="shared" si="7"/>
        <v>28.949999999999818</v>
      </c>
      <c r="L17" s="3">
        <f t="shared" si="8"/>
        <v>20.820000000000164</v>
      </c>
      <c r="M17" s="7">
        <f t="shared" si="9"/>
        <v>24.849999999999909</v>
      </c>
      <c r="N17" s="7">
        <f t="shared" si="2"/>
        <v>29.869999999999891</v>
      </c>
      <c r="O17" s="7">
        <f t="shared" si="3"/>
        <v>60.099999999999909</v>
      </c>
      <c r="P17" s="7">
        <f>H17-F17</f>
        <v>109.5300000000002</v>
      </c>
    </row>
    <row r="18" spans="1:18" s="5" customFormat="1" x14ac:dyDescent="0.2"/>
    <row r="19" spans="1:18" x14ac:dyDescent="0.2">
      <c r="A19" s="1" t="s">
        <v>2</v>
      </c>
      <c r="B19" s="1" t="s">
        <v>17</v>
      </c>
      <c r="C19" s="1" t="s">
        <v>18</v>
      </c>
      <c r="E19" s="1" t="s">
        <v>43</v>
      </c>
      <c r="F19" s="1" t="s">
        <v>18</v>
      </c>
      <c r="J19" s="1" t="s">
        <v>32</v>
      </c>
    </row>
    <row r="20" spans="1:18" x14ac:dyDescent="0.2">
      <c r="A20" s="1" t="s">
        <v>10</v>
      </c>
      <c r="B20" s="6">
        <v>0.45064000000000004</v>
      </c>
      <c r="C20" s="6">
        <v>1.8091434437324317E-3</v>
      </c>
      <c r="E20" s="1">
        <v>14.35</v>
      </c>
      <c r="F20" s="1">
        <v>0.05</v>
      </c>
      <c r="K20" s="1" t="s">
        <v>38</v>
      </c>
      <c r="N20" s="1" t="s">
        <v>44</v>
      </c>
      <c r="Q20" s="1" t="s">
        <v>46</v>
      </c>
    </row>
    <row r="21" spans="1:18" x14ac:dyDescent="0.2">
      <c r="A21" s="1" t="s">
        <v>15</v>
      </c>
      <c r="B21" s="6">
        <v>0.48852500000000004</v>
      </c>
      <c r="C21" s="6">
        <v>3.1020154738492069E-3</v>
      </c>
      <c r="E21" s="1">
        <v>14.05</v>
      </c>
      <c r="F21" s="1">
        <v>0.03</v>
      </c>
      <c r="K21" s="1">
        <f>AVERAGE(K4:K17)</f>
        <v>29.081666666666667</v>
      </c>
      <c r="L21" s="1">
        <f>STDEV(K4:K17)</f>
        <v>0.14147491479119836</v>
      </c>
      <c r="N21" s="1">
        <f>AVERAGE(L4:L17)</f>
        <v>21.109166666666663</v>
      </c>
      <c r="O21" s="1">
        <f>STDEV(L4:L17)</f>
        <v>0.31114037560777547</v>
      </c>
      <c r="Q21" s="1">
        <f>AVERAGE(N4:N17)</f>
        <v>29.675833333333269</v>
      </c>
      <c r="R21" s="1">
        <f>STDEV(N4:N17)</f>
        <v>0.41755692771027331</v>
      </c>
    </row>
    <row r="22" spans="1:18" x14ac:dyDescent="0.2">
      <c r="A22" s="1" t="s">
        <v>69</v>
      </c>
      <c r="B22" s="6">
        <v>1.52928</v>
      </c>
      <c r="C22" s="6">
        <v>1.5303594349040509E-3</v>
      </c>
      <c r="K22" s="1" t="s">
        <v>39</v>
      </c>
      <c r="Q22" s="1" t="s">
        <v>49</v>
      </c>
    </row>
    <row r="23" spans="1:18" ht="15" x14ac:dyDescent="0.25">
      <c r="K23" s="1">
        <f>(B20/K21)*1000</f>
        <v>15.495673104475902</v>
      </c>
      <c r="L23">
        <f>(((1/$K$21)^2 * $C$20^2 + ($B$20/$K$21^2)^2 * $L$21^2)^(1/2))*1000</f>
        <v>9.7736846945659178E-2</v>
      </c>
      <c r="Q23" s="1">
        <f>(B21/Q21)*1000</f>
        <v>16.462048243520297</v>
      </c>
      <c r="R23">
        <f>(((1/Q21)^2 * $C$21^2 + ($B$21/Q21^2)^2 * R21^2)^(1/2))*1000</f>
        <v>0.25412484147723358</v>
      </c>
    </row>
    <row r="25" spans="1:18" x14ac:dyDescent="0.2">
      <c r="K25" s="1" t="s">
        <v>40</v>
      </c>
      <c r="N25" s="1" t="s">
        <v>45</v>
      </c>
      <c r="Q25" s="1" t="s">
        <v>48</v>
      </c>
    </row>
    <row r="26" spans="1:18" x14ac:dyDescent="0.2">
      <c r="A26" s="1" t="s">
        <v>4</v>
      </c>
      <c r="B26" s="1" t="s">
        <v>19</v>
      </c>
      <c r="K26" s="1">
        <f>AVERAGE($P$4:$P$17)</f>
        <v>109.8241666666667</v>
      </c>
      <c r="L26" s="1">
        <f>STDEV($P$9:$P$17)</f>
        <v>0.51564107117808622</v>
      </c>
      <c r="N26" s="1">
        <f>AVERAGE(M4:M17)</f>
        <v>24.631666666666661</v>
      </c>
      <c r="O26" s="1">
        <f>STDEV(M4:M17)</f>
        <v>0.29418093793179556</v>
      </c>
      <c r="Q26" s="1">
        <f>AVERAGE(O4:O17)</f>
        <v>59.61249999999999</v>
      </c>
      <c r="R26" s="1">
        <f>STDEV(O4:O17)</f>
        <v>1.9063822234320968</v>
      </c>
    </row>
    <row r="27" spans="1:18" x14ac:dyDescent="0.2">
      <c r="A27" s="1" t="s">
        <v>5</v>
      </c>
      <c r="B27" s="1" t="s">
        <v>20</v>
      </c>
      <c r="K27" s="1" t="s">
        <v>41</v>
      </c>
      <c r="Q27" s="1" t="s">
        <v>49</v>
      </c>
    </row>
    <row r="28" spans="1:18" ht="15" x14ac:dyDescent="0.25">
      <c r="A28" s="1" t="s">
        <v>6</v>
      </c>
      <c r="B28" s="1" t="s">
        <v>21</v>
      </c>
      <c r="K28" s="1">
        <f>($B$22/$K$26)*1000</f>
        <v>13.924804042826029</v>
      </c>
      <c r="L28">
        <f>(((1/K26)^2 * $C$22^2 + ($B$22/K26^2)^2 * L26^2)^(1/2))*1000</f>
        <v>6.6847554821607827E-2</v>
      </c>
      <c r="Q28" s="1">
        <f>(B21/Q26)*1000</f>
        <v>8.1950094359404506</v>
      </c>
      <c r="R28">
        <f>(((1/Q26)^2 * $C$21^2 + ($B$21/Q26^2)^2 * R26^2)^(1/2))*1000</f>
        <v>0.26718903464969362</v>
      </c>
    </row>
    <row r="29" spans="1:18" x14ac:dyDescent="0.2">
      <c r="A29" s="1" t="s">
        <v>7</v>
      </c>
      <c r="B29" s="1" t="s">
        <v>22</v>
      </c>
    </row>
    <row r="30" spans="1:18" x14ac:dyDescent="0.2">
      <c r="A30" s="1" t="s">
        <v>8</v>
      </c>
      <c r="B30" s="1" t="s">
        <v>23</v>
      </c>
    </row>
    <row r="31" spans="1:18" x14ac:dyDescent="0.2">
      <c r="A31" s="1" t="s">
        <v>9</v>
      </c>
      <c r="B31" s="1" t="s">
        <v>24</v>
      </c>
    </row>
    <row r="34" spans="1:1" x14ac:dyDescent="0.2">
      <c r="A34" s="1"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30ACE-4C20-4D0A-8003-1E04BF6508EB}">
  <dimension ref="A1:R34"/>
  <sheetViews>
    <sheetView workbookViewId="0">
      <selection activeCell="K31" sqref="K31"/>
    </sheetView>
  </sheetViews>
  <sheetFormatPr defaultRowHeight="12.75" x14ac:dyDescent="0.2"/>
  <cols>
    <col min="1" max="1" width="9.42578125" style="1" customWidth="1"/>
    <col min="2" max="3" width="11.140625" style="1" customWidth="1"/>
    <col min="4" max="4" width="9.140625" style="1"/>
    <col min="5" max="5" width="9.85546875" style="1" customWidth="1"/>
    <col min="6" max="16384" width="9.140625" style="1"/>
  </cols>
  <sheetData>
    <row r="1" spans="1:16" s="3" customFormat="1" x14ac:dyDescent="0.2">
      <c r="A1" s="2" t="s">
        <v>70</v>
      </c>
      <c r="B1" s="2" t="s">
        <v>60</v>
      </c>
      <c r="C1" s="2"/>
      <c r="D1" s="2"/>
      <c r="E1" s="2"/>
      <c r="F1" s="2"/>
      <c r="G1" s="2"/>
      <c r="H1" s="2"/>
      <c r="I1" s="2"/>
      <c r="J1" s="2"/>
      <c r="K1" s="2"/>
      <c r="L1" s="2"/>
      <c r="M1" s="2"/>
      <c r="N1" s="2"/>
      <c r="O1" s="2"/>
      <c r="P1" s="2"/>
    </row>
    <row r="2" spans="1:16" s="3" customFormat="1" x14ac:dyDescent="0.2">
      <c r="A2" s="3" t="s">
        <v>3</v>
      </c>
      <c r="B2" s="3" t="s">
        <v>4</v>
      </c>
      <c r="C2" s="3" t="s">
        <v>5</v>
      </c>
      <c r="D2" s="3" t="s">
        <v>6</v>
      </c>
      <c r="E2" s="3" t="s">
        <v>7</v>
      </c>
      <c r="F2" s="3" t="s">
        <v>8</v>
      </c>
      <c r="G2" s="3" t="s">
        <v>9</v>
      </c>
      <c r="H2" s="3" t="s">
        <v>31</v>
      </c>
      <c r="J2" s="1" t="s">
        <v>32</v>
      </c>
      <c r="K2" s="1" t="s">
        <v>33</v>
      </c>
      <c r="L2" s="3" t="s">
        <v>34</v>
      </c>
      <c r="M2" s="3" t="s">
        <v>35</v>
      </c>
      <c r="N2" s="3" t="s">
        <v>36</v>
      </c>
      <c r="O2" s="3" t="s">
        <v>47</v>
      </c>
      <c r="P2" s="3" t="s">
        <v>102</v>
      </c>
    </row>
    <row r="3" spans="1:16" s="5" customFormat="1" x14ac:dyDescent="0.2"/>
    <row r="4" spans="1:16" s="4" customFormat="1" x14ac:dyDescent="0.2">
      <c r="A4" s="4" t="s">
        <v>61</v>
      </c>
      <c r="B4" s="4">
        <v>2811.95</v>
      </c>
      <c r="C4" s="4">
        <v>2840.15</v>
      </c>
      <c r="D4" s="4">
        <v>2849.2</v>
      </c>
      <c r="E4" s="4">
        <v>2851.4</v>
      </c>
      <c r="F4" s="4">
        <v>2853.38</v>
      </c>
      <c r="G4" s="4">
        <v>2853.83</v>
      </c>
      <c r="H4" s="4">
        <v>2915.98</v>
      </c>
      <c r="K4" s="4">
        <f t="shared" ref="K4:L7" si="0">C4-B4</f>
        <v>28.200000000000273</v>
      </c>
      <c r="L4" s="4">
        <f t="shared" si="0"/>
        <v>9.0499999999997272</v>
      </c>
      <c r="M4" s="4">
        <f>E4-C4</f>
        <v>11.25</v>
      </c>
      <c r="N4" s="4">
        <f>F4-C4</f>
        <v>13.230000000000018</v>
      </c>
      <c r="O4" s="4">
        <f>G4-C4</f>
        <v>13.679999999999836</v>
      </c>
      <c r="P4" s="4">
        <f>H4-F4</f>
        <v>62.599999999999909</v>
      </c>
    </row>
    <row r="5" spans="1:16" s="3" customFormat="1" ht="12" customHeight="1" x14ac:dyDescent="0.2">
      <c r="A5" s="3" t="s">
        <v>62</v>
      </c>
      <c r="B5" s="3">
        <v>2812</v>
      </c>
      <c r="C5" s="3">
        <v>2840.75</v>
      </c>
      <c r="D5" s="3">
        <v>2848.45</v>
      </c>
      <c r="E5" s="3">
        <v>2851.28</v>
      </c>
      <c r="F5" s="3">
        <v>2853.43</v>
      </c>
      <c r="G5" s="3">
        <v>2853.85</v>
      </c>
      <c r="H5" s="3">
        <v>2916.08</v>
      </c>
      <c r="K5" s="3">
        <f t="shared" si="0"/>
        <v>28.75</v>
      </c>
      <c r="L5" s="3">
        <f t="shared" si="0"/>
        <v>7.6999999999998181</v>
      </c>
      <c r="M5" s="7">
        <f t="shared" ref="M5:M17" si="1">E5-C5</f>
        <v>10.5300000000002</v>
      </c>
      <c r="N5" s="7">
        <f t="shared" ref="N5:N17" si="2">F5-C5</f>
        <v>12.679999999999836</v>
      </c>
      <c r="O5" s="7">
        <f t="shared" ref="O5:O17" si="3">G5-C5</f>
        <v>13.099999999999909</v>
      </c>
      <c r="P5" s="7">
        <f>H5-F5</f>
        <v>62.650000000000091</v>
      </c>
    </row>
    <row r="6" spans="1:16" s="4" customFormat="1" x14ac:dyDescent="0.2">
      <c r="A6" s="4" t="s">
        <v>63</v>
      </c>
      <c r="B6" s="4">
        <v>2811.93</v>
      </c>
      <c r="C6" s="4">
        <v>2840.4</v>
      </c>
      <c r="D6" s="4">
        <v>2849.5</v>
      </c>
      <c r="E6" s="4">
        <v>2851.08</v>
      </c>
      <c r="F6" s="4">
        <v>2853.38</v>
      </c>
      <c r="G6" s="4">
        <v>2854.13</v>
      </c>
      <c r="H6" s="4">
        <v>2915.85</v>
      </c>
      <c r="K6" s="4">
        <f t="shared" si="0"/>
        <v>28.470000000000255</v>
      </c>
      <c r="L6" s="4">
        <f t="shared" si="0"/>
        <v>9.0999999999999091</v>
      </c>
      <c r="M6" s="4">
        <f t="shared" si="1"/>
        <v>10.679999999999836</v>
      </c>
      <c r="N6" s="4">
        <f t="shared" si="2"/>
        <v>12.980000000000018</v>
      </c>
      <c r="O6" s="4">
        <f t="shared" si="3"/>
        <v>13.730000000000018</v>
      </c>
      <c r="P6" s="4">
        <f>H6-F6</f>
        <v>62.4699999999998</v>
      </c>
    </row>
    <row r="7" spans="1:16" s="3" customFormat="1" x14ac:dyDescent="0.2">
      <c r="A7" s="3" t="s">
        <v>64</v>
      </c>
      <c r="B7" s="3">
        <v>2812</v>
      </c>
      <c r="C7" s="3">
        <v>2840</v>
      </c>
      <c r="D7" s="3">
        <v>2849.05</v>
      </c>
      <c r="E7" s="3">
        <v>2851.53</v>
      </c>
      <c r="F7" s="3">
        <v>2853.3</v>
      </c>
      <c r="G7" s="3">
        <v>2853.95</v>
      </c>
      <c r="H7" s="3">
        <v>2915.93</v>
      </c>
      <c r="K7" s="3">
        <f t="shared" si="0"/>
        <v>28</v>
      </c>
      <c r="L7" s="3">
        <f t="shared" si="0"/>
        <v>9.0500000000001819</v>
      </c>
      <c r="M7" s="7">
        <f t="shared" si="1"/>
        <v>11.5300000000002</v>
      </c>
      <c r="N7" s="7">
        <f t="shared" si="2"/>
        <v>13.300000000000182</v>
      </c>
      <c r="O7" s="7">
        <f t="shared" si="3"/>
        <v>13.949999999999818</v>
      </c>
      <c r="P7" s="7">
        <f>H7-F7</f>
        <v>62.629999999999654</v>
      </c>
    </row>
    <row r="8" spans="1:16" s="5" customFormat="1" x14ac:dyDescent="0.2"/>
    <row r="9" spans="1:16" s="4" customFormat="1" x14ac:dyDescent="0.2">
      <c r="A9" s="4" t="s">
        <v>80</v>
      </c>
      <c r="B9" s="4">
        <v>2811.63</v>
      </c>
      <c r="C9" s="4">
        <v>2840.36</v>
      </c>
      <c r="D9" s="4">
        <v>2849.21</v>
      </c>
      <c r="E9" s="4">
        <v>2851.11</v>
      </c>
      <c r="F9" s="4">
        <v>2853.01</v>
      </c>
      <c r="G9" s="4">
        <v>2853.51</v>
      </c>
      <c r="H9" s="4">
        <v>2915.18</v>
      </c>
      <c r="K9" s="4">
        <f t="shared" ref="K9:L12" si="4">C9-B9</f>
        <v>28.730000000000018</v>
      </c>
      <c r="L9" s="4">
        <f t="shared" si="4"/>
        <v>8.8499999999999091</v>
      </c>
      <c r="M9" s="4">
        <f t="shared" si="1"/>
        <v>10.75</v>
      </c>
      <c r="N9" s="4">
        <f t="shared" si="2"/>
        <v>12.650000000000091</v>
      </c>
      <c r="O9" s="4">
        <f t="shared" si="3"/>
        <v>13.150000000000091</v>
      </c>
      <c r="P9" s="4">
        <f>H9-F9</f>
        <v>62.169999999999618</v>
      </c>
    </row>
    <row r="10" spans="1:16" s="3" customFormat="1" ht="12" customHeight="1" x14ac:dyDescent="0.2">
      <c r="A10" s="3" t="s">
        <v>81</v>
      </c>
      <c r="B10" s="3">
        <v>2811.62</v>
      </c>
      <c r="C10" s="3">
        <v>2840.38</v>
      </c>
      <c r="D10" s="3">
        <v>2849.21</v>
      </c>
      <c r="E10" s="3">
        <v>2851.03</v>
      </c>
      <c r="F10" s="3">
        <v>2852.98</v>
      </c>
      <c r="G10" s="3">
        <v>2853.48</v>
      </c>
      <c r="H10" s="3">
        <v>2915.23</v>
      </c>
      <c r="K10" s="3">
        <f t="shared" si="4"/>
        <v>28.760000000000218</v>
      </c>
      <c r="L10" s="3">
        <f t="shared" si="4"/>
        <v>8.8299999999999272</v>
      </c>
      <c r="M10" s="7">
        <f t="shared" si="1"/>
        <v>10.650000000000091</v>
      </c>
      <c r="N10" s="7">
        <f t="shared" si="2"/>
        <v>12.599999999999909</v>
      </c>
      <c r="O10" s="7">
        <f t="shared" si="3"/>
        <v>13.099999999999909</v>
      </c>
      <c r="P10" s="7">
        <f>H10-F10</f>
        <v>62.25</v>
      </c>
    </row>
    <row r="11" spans="1:16" s="4" customFormat="1" x14ac:dyDescent="0.2">
      <c r="A11" s="4" t="s">
        <v>82</v>
      </c>
      <c r="B11" s="4">
        <v>2811.56</v>
      </c>
      <c r="C11" s="4">
        <v>2840.23</v>
      </c>
      <c r="D11" s="4">
        <v>2849.28</v>
      </c>
      <c r="E11" s="4">
        <v>2851.03</v>
      </c>
      <c r="F11" s="4">
        <v>2853.01</v>
      </c>
      <c r="G11" s="4">
        <v>2853.46</v>
      </c>
      <c r="H11" s="3">
        <v>2915.26</v>
      </c>
      <c r="K11" s="4">
        <f t="shared" si="4"/>
        <v>28.670000000000073</v>
      </c>
      <c r="L11" s="4">
        <f t="shared" si="4"/>
        <v>9.0500000000001819</v>
      </c>
      <c r="M11" s="4">
        <f t="shared" si="1"/>
        <v>10.800000000000182</v>
      </c>
      <c r="N11" s="4">
        <f t="shared" si="2"/>
        <v>12.7800000000002</v>
      </c>
      <c r="O11" s="4">
        <f t="shared" si="3"/>
        <v>13.230000000000018</v>
      </c>
      <c r="P11" s="4">
        <f>H11-F11</f>
        <v>62.25</v>
      </c>
    </row>
    <row r="12" spans="1:16" s="3" customFormat="1" x14ac:dyDescent="0.2">
      <c r="A12" s="3" t="s">
        <v>83</v>
      </c>
      <c r="B12" s="3">
        <v>2811.46</v>
      </c>
      <c r="C12" s="3">
        <v>2840.26</v>
      </c>
      <c r="D12" s="3">
        <v>2849.03</v>
      </c>
      <c r="E12" s="3">
        <v>2850.68</v>
      </c>
      <c r="F12" s="3">
        <v>2852.81</v>
      </c>
      <c r="G12" s="3">
        <v>2853.58</v>
      </c>
      <c r="H12" s="3">
        <v>2914.98</v>
      </c>
      <c r="K12" s="3">
        <f t="shared" si="4"/>
        <v>28.800000000000182</v>
      </c>
      <c r="L12" s="3">
        <f t="shared" si="4"/>
        <v>8.7699999999999818</v>
      </c>
      <c r="M12" s="7">
        <f t="shared" si="1"/>
        <v>10.419999999999618</v>
      </c>
      <c r="N12" s="7">
        <f t="shared" si="2"/>
        <v>12.549999999999727</v>
      </c>
      <c r="O12" s="7">
        <f t="shared" si="3"/>
        <v>13.319999999999709</v>
      </c>
      <c r="P12" s="7">
        <f>H12-F12</f>
        <v>62.170000000000073</v>
      </c>
    </row>
    <row r="13" spans="1:16" s="5" customFormat="1" x14ac:dyDescent="0.2"/>
    <row r="14" spans="1:16" s="4" customFormat="1" x14ac:dyDescent="0.2">
      <c r="A14" s="4" t="s">
        <v>84</v>
      </c>
      <c r="B14" s="4">
        <v>2811.05</v>
      </c>
      <c r="C14" s="4">
        <v>2839.87</v>
      </c>
      <c r="D14" s="4">
        <v>2847.72</v>
      </c>
      <c r="E14" s="4">
        <v>2850.5</v>
      </c>
      <c r="F14" s="4">
        <v>2852.67</v>
      </c>
      <c r="G14" s="4">
        <v>2853.9</v>
      </c>
      <c r="H14" s="4">
        <v>2915.6</v>
      </c>
      <c r="K14" s="4">
        <f t="shared" ref="K14:L17" si="5">C14-B14</f>
        <v>28.819999999999709</v>
      </c>
      <c r="L14" s="4">
        <f t="shared" si="5"/>
        <v>7.8499999999999091</v>
      </c>
      <c r="M14" s="4">
        <f t="shared" si="1"/>
        <v>10.630000000000109</v>
      </c>
      <c r="N14" s="4">
        <f t="shared" si="2"/>
        <v>12.800000000000182</v>
      </c>
      <c r="O14" s="4">
        <f t="shared" si="3"/>
        <v>14.0300000000002</v>
      </c>
      <c r="P14" s="4">
        <f>H14-F14</f>
        <v>62.929999999999836</v>
      </c>
    </row>
    <row r="15" spans="1:16" s="3" customFormat="1" ht="12" customHeight="1" x14ac:dyDescent="0.2">
      <c r="A15" s="3" t="s">
        <v>85</v>
      </c>
      <c r="B15" s="3">
        <v>2811.72</v>
      </c>
      <c r="C15" s="3">
        <v>2840.6</v>
      </c>
      <c r="D15" s="3">
        <v>2849.22</v>
      </c>
      <c r="E15" s="3">
        <v>2851.25</v>
      </c>
      <c r="F15" s="3">
        <v>2853.15</v>
      </c>
      <c r="G15" s="3">
        <v>2853.67</v>
      </c>
      <c r="H15" s="3">
        <v>2916.17</v>
      </c>
      <c r="K15" s="3">
        <f t="shared" si="5"/>
        <v>28.880000000000109</v>
      </c>
      <c r="L15" s="3">
        <f t="shared" si="5"/>
        <v>8.6199999999998909</v>
      </c>
      <c r="M15" s="7">
        <f t="shared" si="1"/>
        <v>10.650000000000091</v>
      </c>
      <c r="N15" s="7">
        <f t="shared" si="2"/>
        <v>12.550000000000182</v>
      </c>
      <c r="O15" s="7">
        <f t="shared" si="3"/>
        <v>13.070000000000164</v>
      </c>
      <c r="P15" s="7">
        <f>H15-F15</f>
        <v>63.019999999999982</v>
      </c>
    </row>
    <row r="16" spans="1:16" s="4" customFormat="1" x14ac:dyDescent="0.2">
      <c r="A16" s="4" t="s">
        <v>86</v>
      </c>
      <c r="B16" s="4">
        <v>2811.75</v>
      </c>
      <c r="C16" s="4">
        <v>2840.52</v>
      </c>
      <c r="D16" s="4">
        <v>2849.02</v>
      </c>
      <c r="E16" s="4">
        <v>2850.95</v>
      </c>
      <c r="F16" s="4">
        <v>2853.2</v>
      </c>
      <c r="G16" s="4">
        <v>2854.15</v>
      </c>
      <c r="H16" s="4">
        <v>2915.77</v>
      </c>
      <c r="K16" s="4">
        <f t="shared" si="5"/>
        <v>28.769999999999982</v>
      </c>
      <c r="L16" s="4">
        <f t="shared" si="5"/>
        <v>8.5</v>
      </c>
      <c r="M16" s="4">
        <f t="shared" si="1"/>
        <v>10.429999999999836</v>
      </c>
      <c r="N16" s="4">
        <f t="shared" si="2"/>
        <v>12.679999999999836</v>
      </c>
      <c r="O16" s="4">
        <f t="shared" si="3"/>
        <v>13.630000000000109</v>
      </c>
      <c r="P16" s="4">
        <f>H16-F16</f>
        <v>62.570000000000164</v>
      </c>
    </row>
    <row r="17" spans="1:18" s="3" customFormat="1" x14ac:dyDescent="0.2">
      <c r="A17" s="3" t="s">
        <v>87</v>
      </c>
      <c r="B17" s="3">
        <v>2811.47</v>
      </c>
      <c r="C17" s="3">
        <v>2840.2</v>
      </c>
      <c r="D17" s="3">
        <v>2849.07</v>
      </c>
      <c r="E17" s="3">
        <v>2850.92</v>
      </c>
      <c r="F17" s="3">
        <v>2852.87</v>
      </c>
      <c r="G17" s="3">
        <v>2854.25</v>
      </c>
      <c r="H17" s="3">
        <v>2915.62</v>
      </c>
      <c r="K17" s="3">
        <f t="shared" si="5"/>
        <v>28.730000000000018</v>
      </c>
      <c r="L17" s="3">
        <f t="shared" si="5"/>
        <v>8.8700000000003456</v>
      </c>
      <c r="M17" s="7">
        <f t="shared" si="1"/>
        <v>10.720000000000255</v>
      </c>
      <c r="N17" s="7">
        <f t="shared" si="2"/>
        <v>12.670000000000073</v>
      </c>
      <c r="O17" s="7">
        <f t="shared" si="3"/>
        <v>14.050000000000182</v>
      </c>
      <c r="P17" s="7">
        <f>H17-F17</f>
        <v>62.75</v>
      </c>
    </row>
    <row r="18" spans="1:18" s="5" customFormat="1" x14ac:dyDescent="0.2"/>
    <row r="19" spans="1:18" x14ac:dyDescent="0.2">
      <c r="A19" s="1" t="s">
        <v>2</v>
      </c>
      <c r="B19" s="1" t="s">
        <v>17</v>
      </c>
      <c r="C19" s="1" t="s">
        <v>18</v>
      </c>
      <c r="E19" s="1" t="s">
        <v>43</v>
      </c>
      <c r="F19" s="1" t="s">
        <v>18</v>
      </c>
      <c r="J19" s="1" t="s">
        <v>32</v>
      </c>
    </row>
    <row r="20" spans="1:18" x14ac:dyDescent="0.2">
      <c r="A20" s="1" t="s">
        <v>10</v>
      </c>
      <c r="B20" s="6">
        <v>0.44236000000000003</v>
      </c>
      <c r="C20" s="6">
        <v>5.5946402922797548E-4</v>
      </c>
      <c r="E20" s="1">
        <v>16.600000000000001</v>
      </c>
      <c r="F20" s="1">
        <v>0.05</v>
      </c>
      <c r="K20" s="1" t="s">
        <v>38</v>
      </c>
      <c r="N20" s="1" t="s">
        <v>44</v>
      </c>
      <c r="Q20" s="1" t="s">
        <v>46</v>
      </c>
    </row>
    <row r="21" spans="1:18" x14ac:dyDescent="0.2">
      <c r="A21" s="1" t="s">
        <v>15</v>
      </c>
      <c r="B21" s="6">
        <v>0.21100000000000002</v>
      </c>
      <c r="C21" s="6">
        <v>8.610458756651701E-3</v>
      </c>
      <c r="K21" s="1">
        <f>AVERAGE(K4:K17)</f>
        <v>28.631666666666735</v>
      </c>
      <c r="L21" s="1">
        <f>STDEV(K4:K17)</f>
        <v>0.27091875109882507</v>
      </c>
      <c r="N21" s="1">
        <f>AVERAGE(L4:L17)</f>
        <v>8.6866666666666479</v>
      </c>
      <c r="O21" s="1">
        <f>STDEV(L4:L17)</f>
        <v>0.46392266858205589</v>
      </c>
      <c r="Q21" s="1">
        <f>AVERAGE(N4:N17)</f>
        <v>12.789166666666688</v>
      </c>
      <c r="R21" s="1">
        <f>STDEV(N4:N17)</f>
        <v>0.25217087761115525</v>
      </c>
    </row>
    <row r="22" spans="1:18" x14ac:dyDescent="0.2">
      <c r="A22" s="1" t="s">
        <v>16</v>
      </c>
      <c r="B22" s="6">
        <v>1.04114</v>
      </c>
      <c r="C22" s="6">
        <v>4.3397004504919252E-3</v>
      </c>
      <c r="K22" s="1" t="s">
        <v>39</v>
      </c>
      <c r="Q22" s="1" t="s">
        <v>49</v>
      </c>
    </row>
    <row r="23" spans="1:18" ht="15" x14ac:dyDescent="0.25">
      <c r="K23" s="1">
        <f>(B20/K21)*1000</f>
        <v>15.450026194772651</v>
      </c>
      <c r="L23">
        <f>(((1/K21)^2 * $C$20^2 + ($B$20/K21^2)^2 * L21^2)^(1/2))*1000</f>
        <v>0.14749143052810273</v>
      </c>
      <c r="Q23" s="1">
        <f>(B21/Q21)*1000</f>
        <v>16.498338437479614</v>
      </c>
      <c r="R23">
        <f>(((1/Q21)^2 * $C$21^2 + ($B$21/Q21^2)^2 * R21^2)^(1/2))*1000</f>
        <v>0.74773390274217788</v>
      </c>
    </row>
    <row r="25" spans="1:18" x14ac:dyDescent="0.2">
      <c r="K25" s="1" t="s">
        <v>40</v>
      </c>
      <c r="N25" s="1" t="s">
        <v>45</v>
      </c>
      <c r="Q25" s="1" t="s">
        <v>48</v>
      </c>
    </row>
    <row r="26" spans="1:18" x14ac:dyDescent="0.2">
      <c r="A26" s="1" t="s">
        <v>4</v>
      </c>
      <c r="B26" s="1" t="s">
        <v>19</v>
      </c>
      <c r="K26" s="1">
        <f>AVERAGE($P$4:$P$17)</f>
        <v>62.538333333333263</v>
      </c>
      <c r="L26" s="1">
        <f>STDEV($P$4:$P$17)</f>
        <v>0.2857472924657749</v>
      </c>
      <c r="N26" s="1">
        <f>AVERAGE(M4:M17)</f>
        <v>10.753333333333368</v>
      </c>
      <c r="O26" s="1">
        <f>STDEV(M4:M17)</f>
        <v>0.32483095836942749</v>
      </c>
      <c r="Q26" s="1">
        <f>AVERAGE(O4:O17)</f>
        <v>13.50333333333333</v>
      </c>
      <c r="R26" s="1">
        <f>STDEV(O4:O17)</f>
        <v>0.3838402445462919</v>
      </c>
    </row>
    <row r="27" spans="1:18" x14ac:dyDescent="0.2">
      <c r="A27" s="1" t="s">
        <v>5</v>
      </c>
      <c r="B27" s="1" t="s">
        <v>20</v>
      </c>
      <c r="K27" s="1" t="s">
        <v>41</v>
      </c>
      <c r="Q27" s="1" t="s">
        <v>49</v>
      </c>
    </row>
    <row r="28" spans="1:18" ht="15" x14ac:dyDescent="0.25">
      <c r="A28" s="1" t="s">
        <v>6</v>
      </c>
      <c r="B28" s="1" t="s">
        <v>21</v>
      </c>
      <c r="K28" s="1">
        <f>($B$22/$K$26)*1000</f>
        <v>16.648029208751982</v>
      </c>
      <c r="L28">
        <f>(((1/K26)^2 * $C$22^2 + ($B$22/K26^2)^2 * L26^2)^(1/2))*1000</f>
        <v>0.10296402669498667</v>
      </c>
      <c r="Q28" s="1">
        <f>(B21/Q26)*1000</f>
        <v>15.62577141446557</v>
      </c>
      <c r="R28">
        <f>(((1/Q26)^2 * $C$21^2 + ($B$21/Q26^2)^2 * R26^2)^(1/2))*1000</f>
        <v>0.77710463617433823</v>
      </c>
    </row>
    <row r="29" spans="1:18" x14ac:dyDescent="0.2">
      <c r="A29" s="1" t="s">
        <v>7</v>
      </c>
      <c r="B29" s="1" t="s">
        <v>22</v>
      </c>
    </row>
    <row r="30" spans="1:18" x14ac:dyDescent="0.2">
      <c r="A30" s="1" t="s">
        <v>8</v>
      </c>
      <c r="B30" s="1" t="s">
        <v>23</v>
      </c>
    </row>
    <row r="31" spans="1:18" x14ac:dyDescent="0.2">
      <c r="A31" s="1" t="s">
        <v>9</v>
      </c>
      <c r="B31" s="1" t="s">
        <v>24</v>
      </c>
    </row>
    <row r="34" spans="1:1" x14ac:dyDescent="0.2">
      <c r="A34" s="1"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A3E91-8864-49D7-90A5-0B10BEBC4FFF}">
  <dimension ref="A1:R36"/>
  <sheetViews>
    <sheetView tabSelected="1" workbookViewId="0">
      <selection activeCell="T25" sqref="T25"/>
    </sheetView>
  </sheetViews>
  <sheetFormatPr defaultRowHeight="12.75" x14ac:dyDescent="0.2"/>
  <cols>
    <col min="1" max="1" width="9.42578125" style="1" customWidth="1"/>
    <col min="2" max="3" width="11.140625" style="1" customWidth="1"/>
    <col min="4" max="4" width="9.140625" style="1"/>
    <col min="5" max="5" width="9.85546875" style="1" customWidth="1"/>
    <col min="6" max="16384" width="9.140625" style="1"/>
  </cols>
  <sheetData>
    <row r="1" spans="1:16" s="3" customFormat="1" x14ac:dyDescent="0.2">
      <c r="A1" s="2" t="s">
        <v>70</v>
      </c>
      <c r="B1" s="2" t="s">
        <v>71</v>
      </c>
      <c r="C1" s="2"/>
      <c r="D1" s="2"/>
      <c r="E1" s="2"/>
      <c r="F1" s="2"/>
      <c r="G1" s="2"/>
      <c r="H1" s="2"/>
      <c r="I1" s="2"/>
      <c r="J1" s="2"/>
      <c r="K1" s="2"/>
      <c r="L1" s="2"/>
      <c r="M1" s="2"/>
      <c r="N1" s="2"/>
      <c r="O1" s="2"/>
      <c r="P1" s="2"/>
    </row>
    <row r="2" spans="1:16" s="3" customFormat="1" x14ac:dyDescent="0.2">
      <c r="A2" s="3" t="s">
        <v>3</v>
      </c>
      <c r="B2" s="3" t="s">
        <v>4</v>
      </c>
      <c r="C2" s="3" t="s">
        <v>5</v>
      </c>
      <c r="D2" s="3" t="s">
        <v>6</v>
      </c>
      <c r="E2" s="3" t="s">
        <v>7</v>
      </c>
      <c r="F2" s="3" t="s">
        <v>8</v>
      </c>
      <c r="G2" s="3" t="s">
        <v>9</v>
      </c>
      <c r="H2" s="3" t="s">
        <v>31</v>
      </c>
      <c r="J2" s="1" t="s">
        <v>32</v>
      </c>
      <c r="K2" s="1" t="s">
        <v>33</v>
      </c>
      <c r="L2" s="3" t="s">
        <v>34</v>
      </c>
      <c r="M2" s="3" t="s">
        <v>35</v>
      </c>
      <c r="N2" s="3" t="s">
        <v>36</v>
      </c>
      <c r="O2" s="3" t="s">
        <v>47</v>
      </c>
      <c r="P2" s="3" t="s">
        <v>102</v>
      </c>
    </row>
    <row r="3" spans="1:16" s="5" customFormat="1" x14ac:dyDescent="0.2"/>
    <row r="4" spans="1:16" s="4" customFormat="1" x14ac:dyDescent="0.2">
      <c r="A4" s="4" t="s">
        <v>88</v>
      </c>
      <c r="B4" s="4">
        <v>2814.53</v>
      </c>
      <c r="C4" s="4">
        <v>2844.15</v>
      </c>
      <c r="D4" s="4">
        <v>2876.55</v>
      </c>
      <c r="E4" s="4">
        <v>2885.53</v>
      </c>
      <c r="F4" s="4">
        <v>2891.68</v>
      </c>
      <c r="G4" s="4">
        <v>2894.9</v>
      </c>
      <c r="H4" s="4">
        <v>2957.43</v>
      </c>
      <c r="K4" s="4">
        <f t="shared" ref="K4:L7" si="0">C4-B4</f>
        <v>29.619999999999891</v>
      </c>
      <c r="L4" s="4">
        <f t="shared" si="0"/>
        <v>32.400000000000091</v>
      </c>
      <c r="M4" s="4">
        <f>E4-C4</f>
        <v>41.380000000000109</v>
      </c>
      <c r="N4" s="4">
        <f>F4-C4</f>
        <v>47.529999999999745</v>
      </c>
      <c r="O4" s="4">
        <f>G4-C4</f>
        <v>50.75</v>
      </c>
      <c r="P4" s="4">
        <f>H4-F4</f>
        <v>65.75</v>
      </c>
    </row>
    <row r="5" spans="1:16" s="3" customFormat="1" ht="12" customHeight="1" x14ac:dyDescent="0.2">
      <c r="A5" s="3" t="s">
        <v>89</v>
      </c>
      <c r="B5" s="3">
        <v>2814.7</v>
      </c>
      <c r="C5" s="3">
        <v>2843.33</v>
      </c>
      <c r="D5" s="3">
        <v>2877.28</v>
      </c>
      <c r="E5" s="3">
        <v>2886.15</v>
      </c>
      <c r="F5" s="3">
        <v>2892.2</v>
      </c>
      <c r="G5" s="3">
        <v>2895.03</v>
      </c>
      <c r="H5" s="3">
        <v>2957.9</v>
      </c>
      <c r="K5" s="3">
        <f t="shared" si="0"/>
        <v>28.630000000000109</v>
      </c>
      <c r="L5" s="3">
        <f t="shared" si="0"/>
        <v>33.950000000000273</v>
      </c>
      <c r="M5" s="7">
        <f t="shared" ref="M5:M17" si="1">E5-C5</f>
        <v>42.820000000000164</v>
      </c>
      <c r="N5" s="7">
        <f t="shared" ref="N5:N17" si="2">F5-C5</f>
        <v>48.869999999999891</v>
      </c>
      <c r="O5" s="7">
        <f t="shared" ref="O5:O17" si="3">G5-C5</f>
        <v>51.700000000000273</v>
      </c>
      <c r="P5" s="7">
        <f>H5-F5</f>
        <v>65.700000000000273</v>
      </c>
    </row>
    <row r="6" spans="1:16" s="4" customFormat="1" x14ac:dyDescent="0.2">
      <c r="A6" s="4" t="s">
        <v>90</v>
      </c>
      <c r="B6" s="4">
        <v>2814.7</v>
      </c>
      <c r="C6" s="4">
        <v>2843.28</v>
      </c>
      <c r="D6" s="4">
        <v>2876.85</v>
      </c>
      <c r="E6" s="4">
        <v>2886.28</v>
      </c>
      <c r="F6" s="4">
        <v>2891.98</v>
      </c>
      <c r="G6" s="4">
        <v>2894.95</v>
      </c>
      <c r="H6" s="4">
        <v>2957.45</v>
      </c>
      <c r="K6" s="4">
        <f t="shared" si="0"/>
        <v>28.580000000000382</v>
      </c>
      <c r="L6" s="4">
        <f t="shared" si="0"/>
        <v>33.569999999999709</v>
      </c>
      <c r="M6" s="4">
        <f t="shared" si="1"/>
        <v>43</v>
      </c>
      <c r="N6" s="4">
        <f t="shared" si="2"/>
        <v>48.699999999999818</v>
      </c>
      <c r="O6" s="4">
        <f t="shared" si="3"/>
        <v>51.669999999999618</v>
      </c>
      <c r="P6" s="4">
        <f>H6-F6</f>
        <v>65.4699999999998</v>
      </c>
    </row>
    <row r="7" spans="1:16" s="3" customFormat="1" x14ac:dyDescent="0.2">
      <c r="A7" s="3" t="s">
        <v>91</v>
      </c>
      <c r="B7" s="3">
        <v>2814.88</v>
      </c>
      <c r="C7" s="3">
        <v>2843.6</v>
      </c>
      <c r="D7" s="3">
        <v>2878.35</v>
      </c>
      <c r="E7" s="3">
        <v>2887.95</v>
      </c>
      <c r="F7" s="3">
        <v>2892</v>
      </c>
      <c r="G7" s="3">
        <v>2894.9</v>
      </c>
      <c r="H7" s="3">
        <v>2957.63</v>
      </c>
      <c r="K7" s="3">
        <f t="shared" si="0"/>
        <v>28.7199999999998</v>
      </c>
      <c r="L7" s="3">
        <f t="shared" si="0"/>
        <v>34.75</v>
      </c>
      <c r="M7" s="7">
        <f t="shared" si="1"/>
        <v>44.349999999999909</v>
      </c>
      <c r="N7" s="7">
        <f t="shared" si="2"/>
        <v>48.400000000000091</v>
      </c>
      <c r="O7" s="7">
        <f t="shared" si="3"/>
        <v>51.300000000000182</v>
      </c>
      <c r="P7" s="7">
        <f>H7-F7</f>
        <v>65.630000000000109</v>
      </c>
    </row>
    <row r="8" spans="1:16" s="5" customFormat="1" x14ac:dyDescent="0.2"/>
    <row r="9" spans="1:16" s="4" customFormat="1" x14ac:dyDescent="0.2">
      <c r="A9" s="4" t="s">
        <v>92</v>
      </c>
      <c r="B9" s="4">
        <v>2814.38</v>
      </c>
      <c r="C9" s="4">
        <v>2843.25</v>
      </c>
      <c r="D9" s="4">
        <v>2880.3</v>
      </c>
      <c r="E9" s="4">
        <v>2886.25</v>
      </c>
      <c r="F9" s="4">
        <v>2892.08</v>
      </c>
      <c r="G9" s="4">
        <v>2893.63</v>
      </c>
      <c r="H9" s="4">
        <v>2956.95</v>
      </c>
      <c r="K9" s="4">
        <f t="shared" ref="K9:L12" si="4">C9-B9</f>
        <v>28.869999999999891</v>
      </c>
      <c r="L9" s="4">
        <f t="shared" si="4"/>
        <v>37.050000000000182</v>
      </c>
      <c r="M9" s="4">
        <f t="shared" si="1"/>
        <v>43</v>
      </c>
      <c r="N9" s="4">
        <f t="shared" si="2"/>
        <v>48.829999999999927</v>
      </c>
      <c r="O9" s="4">
        <f t="shared" si="3"/>
        <v>50.380000000000109</v>
      </c>
      <c r="P9" s="4">
        <f>H9-F9</f>
        <v>64.869999999999891</v>
      </c>
    </row>
    <row r="10" spans="1:16" s="3" customFormat="1" ht="12" customHeight="1" x14ac:dyDescent="0.2">
      <c r="A10" s="3" t="s">
        <v>93</v>
      </c>
      <c r="B10" s="3">
        <v>2814.48</v>
      </c>
      <c r="C10" s="3">
        <v>2843.75</v>
      </c>
      <c r="D10" s="3">
        <v>2876.63</v>
      </c>
      <c r="E10" s="3">
        <v>2887.43</v>
      </c>
      <c r="F10" s="3">
        <v>2892.95</v>
      </c>
      <c r="G10" s="3">
        <v>2893.55</v>
      </c>
      <c r="H10" s="3">
        <v>2956.88</v>
      </c>
      <c r="K10" s="3">
        <f t="shared" si="4"/>
        <v>29.269999999999982</v>
      </c>
      <c r="L10" s="3">
        <f t="shared" si="4"/>
        <v>32.880000000000109</v>
      </c>
      <c r="M10" s="7">
        <f t="shared" si="1"/>
        <v>43.679999999999836</v>
      </c>
      <c r="N10" s="7">
        <f t="shared" si="2"/>
        <v>49.199999999999818</v>
      </c>
      <c r="O10" s="7">
        <f t="shared" si="3"/>
        <v>49.800000000000182</v>
      </c>
      <c r="P10" s="7">
        <f>H10-F10</f>
        <v>63.930000000000291</v>
      </c>
    </row>
    <row r="11" spans="1:16" s="4" customFormat="1" x14ac:dyDescent="0.2">
      <c r="A11" s="4" t="s">
        <v>94</v>
      </c>
      <c r="B11" s="4">
        <v>2814.58</v>
      </c>
      <c r="C11" s="4">
        <v>2843.55</v>
      </c>
      <c r="D11" s="4">
        <v>2875.58</v>
      </c>
      <c r="E11" s="4">
        <v>2886.3</v>
      </c>
      <c r="F11" s="4">
        <v>2891.88</v>
      </c>
      <c r="G11" s="4">
        <v>2893.63</v>
      </c>
      <c r="H11" s="4">
        <v>2956.85</v>
      </c>
      <c r="K11" s="4">
        <f t="shared" si="4"/>
        <v>28.970000000000255</v>
      </c>
      <c r="L11" s="4">
        <f t="shared" si="4"/>
        <v>32.029999999999745</v>
      </c>
      <c r="M11" s="4">
        <f t="shared" si="1"/>
        <v>42.75</v>
      </c>
      <c r="N11" s="4">
        <f t="shared" si="2"/>
        <v>48.329999999999927</v>
      </c>
      <c r="O11" s="4">
        <f t="shared" si="3"/>
        <v>50.079999999999927</v>
      </c>
      <c r="P11" s="4">
        <f>H11-F11</f>
        <v>64.9699999999998</v>
      </c>
    </row>
    <row r="12" spans="1:16" s="3" customFormat="1" x14ac:dyDescent="0.2">
      <c r="A12" s="3" t="s">
        <v>95</v>
      </c>
      <c r="B12" s="3">
        <v>2814.45</v>
      </c>
      <c r="C12" s="3">
        <v>2843.5</v>
      </c>
      <c r="D12" s="3">
        <v>2879.05</v>
      </c>
      <c r="E12" s="3">
        <v>2888.25</v>
      </c>
      <c r="F12" s="3">
        <v>2891.93</v>
      </c>
      <c r="G12" s="3">
        <v>2893.58</v>
      </c>
      <c r="H12" s="3">
        <v>2957.05</v>
      </c>
      <c r="K12" s="3">
        <f t="shared" si="4"/>
        <v>29.050000000000182</v>
      </c>
      <c r="L12" s="3">
        <f t="shared" si="4"/>
        <v>35.550000000000182</v>
      </c>
      <c r="M12" s="7">
        <f t="shared" si="1"/>
        <v>44.75</v>
      </c>
      <c r="N12" s="7">
        <f t="shared" si="2"/>
        <v>48.429999999999836</v>
      </c>
      <c r="O12" s="7">
        <f t="shared" si="3"/>
        <v>50.079999999999927</v>
      </c>
      <c r="P12" s="7">
        <f>H12-F12</f>
        <v>65.120000000000346</v>
      </c>
    </row>
    <row r="13" spans="1:16" s="5" customFormat="1" x14ac:dyDescent="0.2"/>
    <row r="14" spans="1:16" s="4" customFormat="1" x14ac:dyDescent="0.2">
      <c r="A14" s="4" t="s">
        <v>96</v>
      </c>
      <c r="K14" s="4">
        <f t="shared" ref="K14:L17" si="5">C14-B14</f>
        <v>0</v>
      </c>
      <c r="L14" s="4">
        <f t="shared" si="5"/>
        <v>0</v>
      </c>
      <c r="M14" s="4">
        <f t="shared" si="1"/>
        <v>0</v>
      </c>
      <c r="N14" s="4">
        <f t="shared" si="2"/>
        <v>0</v>
      </c>
      <c r="O14" s="4">
        <f>G16-C14</f>
        <v>0</v>
      </c>
    </row>
    <row r="15" spans="1:16" s="3" customFormat="1" ht="12" customHeight="1" x14ac:dyDescent="0.2">
      <c r="A15" s="3" t="s">
        <v>97</v>
      </c>
      <c r="K15" s="3">
        <f t="shared" si="5"/>
        <v>0</v>
      </c>
      <c r="L15" s="3">
        <f t="shared" si="5"/>
        <v>0</v>
      </c>
      <c r="M15" s="7">
        <f t="shared" si="1"/>
        <v>0</v>
      </c>
      <c r="N15" s="7">
        <f t="shared" si="2"/>
        <v>0</v>
      </c>
      <c r="O15" s="7">
        <f t="shared" si="3"/>
        <v>0</v>
      </c>
      <c r="P15" s="7"/>
    </row>
    <row r="16" spans="1:16" s="4" customFormat="1" x14ac:dyDescent="0.2">
      <c r="A16" s="4" t="s">
        <v>98</v>
      </c>
      <c r="K16" s="4">
        <f t="shared" si="5"/>
        <v>0</v>
      </c>
      <c r="L16" s="4">
        <f t="shared" si="5"/>
        <v>0</v>
      </c>
      <c r="M16" s="4">
        <f t="shared" si="1"/>
        <v>0</v>
      </c>
      <c r="N16" s="4">
        <f t="shared" si="2"/>
        <v>0</v>
      </c>
      <c r="O16" s="4">
        <f t="shared" si="3"/>
        <v>0</v>
      </c>
    </row>
    <row r="17" spans="1:18" s="3" customFormat="1" x14ac:dyDescent="0.2">
      <c r="A17" s="3" t="s">
        <v>99</v>
      </c>
      <c r="K17" s="3">
        <f t="shared" si="5"/>
        <v>0</v>
      </c>
      <c r="L17" s="3">
        <f t="shared" si="5"/>
        <v>0</v>
      </c>
      <c r="M17" s="7">
        <f t="shared" si="1"/>
        <v>0</v>
      </c>
      <c r="N17" s="7">
        <f t="shared" si="2"/>
        <v>0</v>
      </c>
      <c r="O17" s="7">
        <f t="shared" si="3"/>
        <v>0</v>
      </c>
      <c r="P17" s="7"/>
    </row>
    <row r="18" spans="1:18" s="5" customFormat="1" x14ac:dyDescent="0.2"/>
    <row r="19" spans="1:18" x14ac:dyDescent="0.2">
      <c r="A19" s="1" t="s">
        <v>2</v>
      </c>
      <c r="B19" s="1" t="s">
        <v>17</v>
      </c>
      <c r="C19" s="1" t="s">
        <v>18</v>
      </c>
      <c r="E19" s="1" t="s">
        <v>43</v>
      </c>
      <c r="F19" s="1" t="s">
        <v>18</v>
      </c>
      <c r="J19" s="1" t="s">
        <v>32</v>
      </c>
    </row>
    <row r="20" spans="1:18" x14ac:dyDescent="0.2">
      <c r="A20" s="1" t="s">
        <v>10</v>
      </c>
      <c r="B20" s="6">
        <v>0.44441999999999998</v>
      </c>
      <c r="C20" s="6">
        <v>1.186170308176693E-3</v>
      </c>
      <c r="E20" s="1">
        <v>16.48</v>
      </c>
      <c r="F20" s="1">
        <v>0.02</v>
      </c>
      <c r="K20" s="1" t="s">
        <v>38</v>
      </c>
      <c r="N20" s="1" t="s">
        <v>44</v>
      </c>
      <c r="Q20" s="1" t="s">
        <v>46</v>
      </c>
    </row>
    <row r="21" spans="1:18" x14ac:dyDescent="0.2">
      <c r="A21" s="1" t="s">
        <v>15</v>
      </c>
      <c r="B21" s="6">
        <v>0.79442500000000005</v>
      </c>
      <c r="C21" s="6">
        <v>6.2845710540444626E-3</v>
      </c>
      <c r="K21" s="1">
        <f>AVERAGE(K4:K12)</f>
        <v>28.963750000000061</v>
      </c>
      <c r="L21" s="1">
        <f>STDEV(K4:K12)</f>
        <v>0.35026265654702049</v>
      </c>
      <c r="N21" s="1">
        <f>AVERAGE(L4:L12)</f>
        <v>34.022500000000036</v>
      </c>
      <c r="O21" s="1">
        <f>STDEV(L4:L12)</f>
        <v>1.6964732324949203</v>
      </c>
      <c r="Q21" s="1">
        <f>AVERAGE(N2:N12)</f>
        <v>48.536249999999882</v>
      </c>
      <c r="R21" s="1">
        <f>STDEV(N4:N12)</f>
        <v>0.49999821428254493</v>
      </c>
    </row>
    <row r="22" spans="1:18" x14ac:dyDescent="0.2">
      <c r="A22" s="1" t="s">
        <v>16</v>
      </c>
      <c r="B22" s="6">
        <v>1.0443799999999999</v>
      </c>
      <c r="C22" s="6">
        <v>1.0171135629810488E-2</v>
      </c>
      <c r="K22" s="1" t="s">
        <v>39</v>
      </c>
      <c r="Q22" s="1" t="s">
        <v>49</v>
      </c>
    </row>
    <row r="23" spans="1:18" ht="15" x14ac:dyDescent="0.25">
      <c r="K23" s="1">
        <f>(B20/K21)*1000</f>
        <v>15.344007595701489</v>
      </c>
      <c r="L23">
        <f>(((1/K21)^2 * $C$20^2 + ($B$20/K21^2)^2 * L21^2)^(1/2))*1000</f>
        <v>0.19002283999425548</v>
      </c>
      <c r="Q23" s="1">
        <f>(B21/Q21)*1000</f>
        <v>16.367663344407571</v>
      </c>
      <c r="R23">
        <f>(((1/Q21)^2 * $C$21^2 + ($B$21/Q21^2)^2 * R21^2)^(1/2))*1000</f>
        <v>0.21259269512561546</v>
      </c>
    </row>
    <row r="25" spans="1:18" x14ac:dyDescent="0.2">
      <c r="K25" s="1" t="s">
        <v>40</v>
      </c>
      <c r="N25" s="1" t="s">
        <v>45</v>
      </c>
      <c r="Q25" s="1" t="s">
        <v>48</v>
      </c>
    </row>
    <row r="26" spans="1:18" x14ac:dyDescent="0.2">
      <c r="A26" s="1" t="s">
        <v>4</v>
      </c>
      <c r="B26" s="1" t="s">
        <v>19</v>
      </c>
      <c r="K26" s="1">
        <f>AVERAGE($P$4:$P$12)</f>
        <v>65.180000000000064</v>
      </c>
      <c r="L26" s="1">
        <f>STDEV($P$4:$P$12)</f>
        <v>0.60806484616593892</v>
      </c>
      <c r="N26" s="1">
        <f>AVERAGE(M4:M12)</f>
        <v>43.216250000000002</v>
      </c>
      <c r="O26" s="1">
        <f>STDEV(M4:M12)</f>
        <v>1.0483039022289504</v>
      </c>
      <c r="Q26" s="1">
        <f>AVERAGE(O4:O12)</f>
        <v>50.720000000000027</v>
      </c>
      <c r="R26" s="1">
        <f>STDEV(O4:O12)</f>
        <v>0.75416936332060025</v>
      </c>
    </row>
    <row r="27" spans="1:18" x14ac:dyDescent="0.2">
      <c r="A27" s="1" t="s">
        <v>5</v>
      </c>
      <c r="B27" s="1" t="s">
        <v>20</v>
      </c>
      <c r="K27" s="1" t="s">
        <v>41</v>
      </c>
      <c r="Q27" s="1" t="s">
        <v>49</v>
      </c>
    </row>
    <row r="28" spans="1:18" ht="15" x14ac:dyDescent="0.25">
      <c r="A28" s="1" t="s">
        <v>6</v>
      </c>
      <c r="B28" s="1" t="s">
        <v>21</v>
      </c>
      <c r="K28" s="1">
        <f>($B$22/$K$26)*1000</f>
        <v>16.023013194231343</v>
      </c>
      <c r="L28">
        <f>(((1/K26)^2 * $C$22^2 + ($B$22/K26^2)^2 * L26^2)^(1/2))*1000</f>
        <v>0.21608922584301749</v>
      </c>
      <c r="Q28" s="1">
        <f>(B21/Q26)*1000</f>
        <v>15.662953470031539</v>
      </c>
      <c r="R28">
        <f>(((1/Q26)^2 * $C$21^2 + ($B$21/Q26^2)^2 * R26^2)^(1/2))*1000</f>
        <v>0.26380645878427078</v>
      </c>
    </row>
    <row r="29" spans="1:18" x14ac:dyDescent="0.2">
      <c r="A29" s="1" t="s">
        <v>7</v>
      </c>
      <c r="B29" s="1" t="s">
        <v>22</v>
      </c>
    </row>
    <row r="30" spans="1:18" x14ac:dyDescent="0.2">
      <c r="A30" s="1" t="s">
        <v>8</v>
      </c>
      <c r="B30" s="1" t="s">
        <v>23</v>
      </c>
    </row>
    <row r="31" spans="1:18" x14ac:dyDescent="0.2">
      <c r="A31" s="1" t="s">
        <v>9</v>
      </c>
      <c r="B31" s="1" t="s">
        <v>24</v>
      </c>
    </row>
    <row r="34" spans="1:1" x14ac:dyDescent="0.2">
      <c r="A34" s="1" t="s">
        <v>29</v>
      </c>
    </row>
    <row r="35" spans="1:1" x14ac:dyDescent="0.2">
      <c r="A35" s="1" t="s">
        <v>100</v>
      </c>
    </row>
    <row r="36" spans="1:1" x14ac:dyDescent="0.2">
      <c r="A36" s="1" t="s">
        <v>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D7410-D986-4EE8-9016-589EB071E989}">
  <dimension ref="A1:R34"/>
  <sheetViews>
    <sheetView workbookViewId="0">
      <selection activeCell="O29" sqref="O29"/>
    </sheetView>
  </sheetViews>
  <sheetFormatPr defaultRowHeight="12.75" x14ac:dyDescent="0.2"/>
  <cols>
    <col min="1" max="1" width="9.42578125" style="1" customWidth="1"/>
    <col min="2" max="3" width="11.140625" style="1" customWidth="1"/>
    <col min="4" max="4" width="9.140625" style="1"/>
    <col min="5" max="5" width="9.85546875" style="1" customWidth="1"/>
    <col min="6" max="16384" width="9.140625" style="1"/>
  </cols>
  <sheetData>
    <row r="1" spans="1:16" s="3" customFormat="1" x14ac:dyDescent="0.2">
      <c r="A1" s="2" t="s">
        <v>0</v>
      </c>
      <c r="B1" s="2" t="s">
        <v>1</v>
      </c>
      <c r="C1" s="2"/>
      <c r="D1" s="2"/>
      <c r="E1" s="2"/>
      <c r="F1" s="2"/>
      <c r="G1" s="2"/>
      <c r="H1" s="2"/>
      <c r="I1" s="2"/>
      <c r="J1" s="2"/>
      <c r="K1" s="2"/>
      <c r="L1" s="2"/>
      <c r="M1" s="2"/>
      <c r="N1" s="2"/>
      <c r="O1" s="2"/>
      <c r="P1" s="2"/>
    </row>
    <row r="2" spans="1:16" s="3" customFormat="1" x14ac:dyDescent="0.2">
      <c r="A2" s="3" t="s">
        <v>3</v>
      </c>
      <c r="B2" s="3" t="s">
        <v>4</v>
      </c>
      <c r="C2" s="3" t="s">
        <v>5</v>
      </c>
      <c r="D2" s="3" t="s">
        <v>6</v>
      </c>
      <c r="E2" s="3" t="s">
        <v>7</v>
      </c>
      <c r="F2" s="3" t="s">
        <v>8</v>
      </c>
      <c r="G2" s="3" t="s">
        <v>9</v>
      </c>
      <c r="H2" s="3" t="s">
        <v>31</v>
      </c>
      <c r="J2" s="1" t="s">
        <v>32</v>
      </c>
      <c r="K2" s="1" t="s">
        <v>33</v>
      </c>
      <c r="L2" s="3" t="s">
        <v>34</v>
      </c>
      <c r="M2" s="3" t="s">
        <v>35</v>
      </c>
      <c r="N2" s="3" t="s">
        <v>36</v>
      </c>
      <c r="O2" s="3" t="s">
        <v>47</v>
      </c>
      <c r="P2" s="3" t="s">
        <v>42</v>
      </c>
    </row>
    <row r="3" spans="1:16" s="5" customFormat="1" x14ac:dyDescent="0.2"/>
    <row r="4" spans="1:16" s="4" customFormat="1" x14ac:dyDescent="0.2">
      <c r="A4" s="4" t="s">
        <v>14</v>
      </c>
      <c r="B4" s="4">
        <v>1</v>
      </c>
      <c r="C4" s="4">
        <v>1</v>
      </c>
      <c r="D4" s="4">
        <v>1</v>
      </c>
      <c r="E4" s="4">
        <v>1</v>
      </c>
      <c r="F4" s="4">
        <v>1</v>
      </c>
      <c r="G4" s="4">
        <v>1</v>
      </c>
      <c r="H4" s="4">
        <v>1</v>
      </c>
      <c r="K4" s="4">
        <f t="shared" ref="K4:L7" si="0">C4-B4</f>
        <v>0</v>
      </c>
      <c r="L4" s="4">
        <f t="shared" si="0"/>
        <v>0</v>
      </c>
      <c r="M4" s="4">
        <f>E4-C4</f>
        <v>0</v>
      </c>
      <c r="N4" s="4">
        <f>F4-C4</f>
        <v>0</v>
      </c>
      <c r="O4" s="4">
        <f>G4-C4</f>
        <v>0</v>
      </c>
      <c r="P4" s="4">
        <f>H4-G4</f>
        <v>0</v>
      </c>
    </row>
    <row r="5" spans="1:16" s="3" customFormat="1" ht="12" customHeight="1" x14ac:dyDescent="0.2">
      <c r="A5" s="3" t="s">
        <v>11</v>
      </c>
      <c r="B5" s="3">
        <v>1</v>
      </c>
      <c r="C5" s="3">
        <v>1</v>
      </c>
      <c r="D5" s="3">
        <v>1</v>
      </c>
      <c r="E5" s="3">
        <v>1</v>
      </c>
      <c r="F5" s="3">
        <v>1</v>
      </c>
      <c r="G5" s="3">
        <v>1</v>
      </c>
      <c r="H5" s="3">
        <v>1</v>
      </c>
      <c r="K5" s="3">
        <f t="shared" si="0"/>
        <v>0</v>
      </c>
      <c r="L5" s="3">
        <f t="shared" si="0"/>
        <v>0</v>
      </c>
      <c r="M5" s="7">
        <f t="shared" ref="M5:M17" si="1">E5-C5</f>
        <v>0</v>
      </c>
      <c r="N5" s="7">
        <f t="shared" ref="N5:N17" si="2">F5-C5</f>
        <v>0</v>
      </c>
      <c r="O5" s="7">
        <f t="shared" ref="O5:O17" si="3">G5-C5</f>
        <v>0</v>
      </c>
      <c r="P5" s="7">
        <f t="shared" ref="P5:P17" si="4">H5-G5</f>
        <v>0</v>
      </c>
    </row>
    <row r="6" spans="1:16" s="4" customFormat="1" x14ac:dyDescent="0.2">
      <c r="A6" s="4" t="s">
        <v>12</v>
      </c>
      <c r="B6" s="4">
        <v>1</v>
      </c>
      <c r="C6" s="4">
        <v>1</v>
      </c>
      <c r="D6" s="4">
        <v>1</v>
      </c>
      <c r="E6" s="4">
        <v>1</v>
      </c>
      <c r="F6" s="4">
        <v>1</v>
      </c>
      <c r="G6" s="4">
        <v>1</v>
      </c>
      <c r="H6" s="4">
        <v>1</v>
      </c>
      <c r="K6" s="4">
        <f t="shared" si="0"/>
        <v>0</v>
      </c>
      <c r="L6" s="4">
        <f t="shared" si="0"/>
        <v>0</v>
      </c>
      <c r="M6" s="4">
        <f t="shared" si="1"/>
        <v>0</v>
      </c>
      <c r="N6" s="4">
        <f t="shared" si="2"/>
        <v>0</v>
      </c>
      <c r="O6" s="4">
        <f t="shared" si="3"/>
        <v>0</v>
      </c>
      <c r="P6" s="4">
        <f t="shared" si="4"/>
        <v>0</v>
      </c>
    </row>
    <row r="7" spans="1:16" s="3" customFormat="1" x14ac:dyDescent="0.2">
      <c r="A7" s="3" t="s">
        <v>13</v>
      </c>
      <c r="B7" s="3">
        <v>1</v>
      </c>
      <c r="C7" s="3">
        <v>1</v>
      </c>
      <c r="D7" s="3">
        <v>1</v>
      </c>
      <c r="E7" s="3">
        <v>1</v>
      </c>
      <c r="F7" s="3">
        <v>1</v>
      </c>
      <c r="G7" s="3">
        <v>1</v>
      </c>
      <c r="H7" s="3">
        <v>1</v>
      </c>
      <c r="K7" s="3">
        <f t="shared" si="0"/>
        <v>0</v>
      </c>
      <c r="L7" s="3">
        <f t="shared" si="0"/>
        <v>0</v>
      </c>
      <c r="M7" s="7">
        <f t="shared" si="1"/>
        <v>0</v>
      </c>
      <c r="N7" s="7">
        <f t="shared" si="2"/>
        <v>0</v>
      </c>
      <c r="O7" s="7">
        <f t="shared" si="3"/>
        <v>0</v>
      </c>
      <c r="P7" s="7">
        <f t="shared" si="4"/>
        <v>0</v>
      </c>
    </row>
    <row r="8" spans="1:16" s="5" customFormat="1" x14ac:dyDescent="0.2"/>
    <row r="9" spans="1:16" s="4" customFormat="1" x14ac:dyDescent="0.2">
      <c r="A9" s="4" t="s">
        <v>25</v>
      </c>
      <c r="B9" s="4">
        <v>1</v>
      </c>
      <c r="C9" s="4">
        <v>1</v>
      </c>
      <c r="D9" s="4">
        <v>1</v>
      </c>
      <c r="E9" s="4">
        <v>1</v>
      </c>
      <c r="F9" s="4">
        <v>1</v>
      </c>
      <c r="G9" s="4">
        <v>1</v>
      </c>
      <c r="H9" s="4">
        <v>1</v>
      </c>
      <c r="K9" s="4">
        <f t="shared" ref="K9:L12" si="5">C9-B9</f>
        <v>0</v>
      </c>
      <c r="L9" s="4">
        <f t="shared" si="5"/>
        <v>0</v>
      </c>
      <c r="M9" s="4">
        <f t="shared" si="1"/>
        <v>0</v>
      </c>
      <c r="N9" s="4">
        <f t="shared" si="2"/>
        <v>0</v>
      </c>
      <c r="O9" s="4">
        <f t="shared" si="3"/>
        <v>0</v>
      </c>
      <c r="P9" s="4">
        <f t="shared" si="4"/>
        <v>0</v>
      </c>
    </row>
    <row r="10" spans="1:16" s="3" customFormat="1" ht="12" customHeight="1" x14ac:dyDescent="0.2">
      <c r="A10" s="3" t="s">
        <v>28</v>
      </c>
      <c r="B10" s="3">
        <v>1</v>
      </c>
      <c r="C10" s="3">
        <v>1</v>
      </c>
      <c r="D10" s="3">
        <v>1</v>
      </c>
      <c r="E10" s="3">
        <v>1</v>
      </c>
      <c r="F10" s="3">
        <v>1</v>
      </c>
      <c r="G10" s="3">
        <v>1</v>
      </c>
      <c r="H10" s="3">
        <v>1</v>
      </c>
      <c r="K10" s="3">
        <f t="shared" si="5"/>
        <v>0</v>
      </c>
      <c r="L10" s="3">
        <f t="shared" si="5"/>
        <v>0</v>
      </c>
      <c r="M10" s="7">
        <f t="shared" si="1"/>
        <v>0</v>
      </c>
      <c r="N10" s="7">
        <f t="shared" si="2"/>
        <v>0</v>
      </c>
      <c r="O10" s="7">
        <f t="shared" si="3"/>
        <v>0</v>
      </c>
      <c r="P10" s="7">
        <f t="shared" si="4"/>
        <v>0</v>
      </c>
    </row>
    <row r="11" spans="1:16" s="4" customFormat="1" x14ac:dyDescent="0.2">
      <c r="A11" s="4" t="s">
        <v>26</v>
      </c>
      <c r="B11" s="4">
        <v>1</v>
      </c>
      <c r="C11" s="4">
        <v>1</v>
      </c>
      <c r="D11" s="4">
        <v>1</v>
      </c>
      <c r="E11" s="4">
        <v>1</v>
      </c>
      <c r="F11" s="4">
        <v>1</v>
      </c>
      <c r="G11" s="4">
        <v>1</v>
      </c>
      <c r="H11" s="4">
        <v>1</v>
      </c>
      <c r="K11" s="4">
        <f t="shared" si="5"/>
        <v>0</v>
      </c>
      <c r="L11" s="4">
        <f t="shared" si="5"/>
        <v>0</v>
      </c>
      <c r="M11" s="4">
        <f t="shared" si="1"/>
        <v>0</v>
      </c>
      <c r="N11" s="4">
        <f t="shared" si="2"/>
        <v>0</v>
      </c>
      <c r="O11" s="4">
        <f t="shared" si="3"/>
        <v>0</v>
      </c>
      <c r="P11" s="4">
        <f t="shared" si="4"/>
        <v>0</v>
      </c>
    </row>
    <row r="12" spans="1:16" s="3" customFormat="1" x14ac:dyDescent="0.2">
      <c r="A12" s="3" t="s">
        <v>27</v>
      </c>
      <c r="B12" s="3">
        <v>1</v>
      </c>
      <c r="C12" s="3">
        <v>1</v>
      </c>
      <c r="D12" s="3">
        <v>1</v>
      </c>
      <c r="E12" s="3">
        <v>1</v>
      </c>
      <c r="F12" s="3">
        <v>1</v>
      </c>
      <c r="G12" s="3">
        <v>1</v>
      </c>
      <c r="H12" s="3">
        <v>1</v>
      </c>
      <c r="K12" s="3">
        <f t="shared" si="5"/>
        <v>0</v>
      </c>
      <c r="L12" s="3">
        <f t="shared" si="5"/>
        <v>0</v>
      </c>
      <c r="M12" s="7">
        <f t="shared" si="1"/>
        <v>0</v>
      </c>
      <c r="N12" s="7">
        <f t="shared" si="2"/>
        <v>0</v>
      </c>
      <c r="O12" s="7">
        <f t="shared" si="3"/>
        <v>0</v>
      </c>
      <c r="P12" s="7">
        <f t="shared" si="4"/>
        <v>0</v>
      </c>
    </row>
    <row r="13" spans="1:16" s="5" customFormat="1" x14ac:dyDescent="0.2"/>
    <row r="14" spans="1:16" s="4" customFormat="1" x14ac:dyDescent="0.2">
      <c r="A14" s="4" t="s">
        <v>50</v>
      </c>
      <c r="B14" s="4">
        <v>1</v>
      </c>
      <c r="C14" s="4">
        <v>1</v>
      </c>
      <c r="D14" s="4">
        <v>1</v>
      </c>
      <c r="E14" s="4">
        <v>1</v>
      </c>
      <c r="F14" s="4">
        <v>1</v>
      </c>
      <c r="G14" s="4">
        <v>1</v>
      </c>
      <c r="H14" s="4">
        <v>1</v>
      </c>
      <c r="K14" s="4">
        <f t="shared" ref="K14:L17" si="6">C14-B14</f>
        <v>0</v>
      </c>
      <c r="L14" s="4">
        <f t="shared" si="6"/>
        <v>0</v>
      </c>
      <c r="M14" s="4">
        <f t="shared" si="1"/>
        <v>0</v>
      </c>
      <c r="N14" s="4">
        <f t="shared" si="2"/>
        <v>0</v>
      </c>
      <c r="O14" s="4">
        <f t="shared" si="3"/>
        <v>0</v>
      </c>
      <c r="P14" s="4">
        <f t="shared" si="4"/>
        <v>0</v>
      </c>
    </row>
    <row r="15" spans="1:16" s="3" customFormat="1" ht="12" customHeight="1" x14ac:dyDescent="0.2">
      <c r="A15" s="3" t="s">
        <v>51</v>
      </c>
      <c r="B15" s="3">
        <v>1</v>
      </c>
      <c r="C15" s="3">
        <v>1</v>
      </c>
      <c r="D15" s="3">
        <v>1</v>
      </c>
      <c r="E15" s="3">
        <v>1</v>
      </c>
      <c r="F15" s="3">
        <v>1</v>
      </c>
      <c r="G15" s="3">
        <v>1</v>
      </c>
      <c r="H15" s="3">
        <v>1</v>
      </c>
      <c r="K15" s="3">
        <f t="shared" si="6"/>
        <v>0</v>
      </c>
      <c r="L15" s="3">
        <f t="shared" si="6"/>
        <v>0</v>
      </c>
      <c r="M15" s="7">
        <f t="shared" si="1"/>
        <v>0</v>
      </c>
      <c r="N15" s="7">
        <f t="shared" si="2"/>
        <v>0</v>
      </c>
      <c r="O15" s="7">
        <f t="shared" si="3"/>
        <v>0</v>
      </c>
      <c r="P15" s="7">
        <f t="shared" si="4"/>
        <v>0</v>
      </c>
    </row>
    <row r="16" spans="1:16" s="4" customFormat="1" x14ac:dyDescent="0.2">
      <c r="A16" s="4" t="s">
        <v>52</v>
      </c>
      <c r="B16" s="4">
        <v>1</v>
      </c>
      <c r="C16" s="4">
        <v>1</v>
      </c>
      <c r="D16" s="4">
        <v>1</v>
      </c>
      <c r="E16" s="4">
        <v>1</v>
      </c>
      <c r="F16" s="4">
        <v>1</v>
      </c>
      <c r="G16" s="4">
        <v>1</v>
      </c>
      <c r="H16" s="4">
        <v>1</v>
      </c>
      <c r="K16" s="4">
        <f t="shared" si="6"/>
        <v>0</v>
      </c>
      <c r="L16" s="4">
        <f t="shared" si="6"/>
        <v>0</v>
      </c>
      <c r="M16" s="4">
        <f t="shared" si="1"/>
        <v>0</v>
      </c>
      <c r="N16" s="4">
        <f t="shared" si="2"/>
        <v>0</v>
      </c>
      <c r="O16" s="4">
        <f t="shared" si="3"/>
        <v>0</v>
      </c>
      <c r="P16" s="4">
        <f t="shared" si="4"/>
        <v>0</v>
      </c>
    </row>
    <row r="17" spans="1:18" s="3" customFormat="1" x14ac:dyDescent="0.2">
      <c r="A17" s="3" t="s">
        <v>53</v>
      </c>
      <c r="B17" s="3">
        <v>1</v>
      </c>
      <c r="C17" s="3">
        <v>1</v>
      </c>
      <c r="D17" s="3">
        <v>1</v>
      </c>
      <c r="E17" s="3">
        <v>1</v>
      </c>
      <c r="F17" s="3">
        <v>1</v>
      </c>
      <c r="G17" s="3">
        <v>1</v>
      </c>
      <c r="H17" s="3">
        <v>1</v>
      </c>
      <c r="K17" s="3">
        <f t="shared" si="6"/>
        <v>0</v>
      </c>
      <c r="L17" s="3">
        <f t="shared" si="6"/>
        <v>0</v>
      </c>
      <c r="M17" s="7">
        <f t="shared" si="1"/>
        <v>0</v>
      </c>
      <c r="N17" s="7">
        <f t="shared" si="2"/>
        <v>0</v>
      </c>
      <c r="O17" s="7">
        <f t="shared" si="3"/>
        <v>0</v>
      </c>
      <c r="P17" s="7">
        <f t="shared" si="4"/>
        <v>0</v>
      </c>
    </row>
    <row r="18" spans="1:18" s="5" customFormat="1" x14ac:dyDescent="0.2"/>
    <row r="19" spans="1:18" x14ac:dyDescent="0.2">
      <c r="A19" s="1" t="s">
        <v>2</v>
      </c>
      <c r="B19" s="1" t="s">
        <v>17</v>
      </c>
      <c r="C19" s="1" t="s">
        <v>18</v>
      </c>
      <c r="E19" s="1" t="s">
        <v>43</v>
      </c>
      <c r="F19" s="1" t="s">
        <v>18</v>
      </c>
      <c r="J19" s="1" t="s">
        <v>32</v>
      </c>
    </row>
    <row r="20" spans="1:18" x14ac:dyDescent="0.2">
      <c r="A20" s="1" t="s">
        <v>10</v>
      </c>
      <c r="B20" s="6">
        <v>0.35039999999999999</v>
      </c>
      <c r="C20" s="6">
        <v>1.6828547174370112E-3</v>
      </c>
      <c r="E20" s="1" t="s">
        <v>59</v>
      </c>
      <c r="F20" s="1" t="s">
        <v>59</v>
      </c>
      <c r="K20" s="1" t="s">
        <v>38</v>
      </c>
      <c r="N20" s="1" t="s">
        <v>44</v>
      </c>
      <c r="Q20" s="1" t="s">
        <v>46</v>
      </c>
    </row>
    <row r="21" spans="1:18" x14ac:dyDescent="0.2">
      <c r="A21" s="1" t="s">
        <v>15</v>
      </c>
      <c r="B21" s="6">
        <v>0.50229999999999997</v>
      </c>
      <c r="C21" s="6">
        <v>9.9179971096318882E-3</v>
      </c>
      <c r="K21" s="1">
        <f>AVERAGE(K4:K17)</f>
        <v>0</v>
      </c>
      <c r="L21" s="1">
        <f>STDEV(K4:K17)</f>
        <v>0</v>
      </c>
      <c r="N21" s="1">
        <f>AVERAGE(L4:L17)</f>
        <v>0</v>
      </c>
      <c r="O21" s="1">
        <f>STDEV(L4:L17)</f>
        <v>0</v>
      </c>
      <c r="Q21" s="1">
        <f>AVERAGE(N4:N17)</f>
        <v>0</v>
      </c>
      <c r="R21" s="1">
        <f>STDEV(N4:N17)</f>
        <v>0</v>
      </c>
    </row>
    <row r="22" spans="1:18" x14ac:dyDescent="0.2">
      <c r="A22" s="1" t="s">
        <v>16</v>
      </c>
      <c r="B22" s="6">
        <v>1.0399</v>
      </c>
      <c r="C22" s="6">
        <v>3.8078865529315352E-4</v>
      </c>
      <c r="K22" s="1" t="s">
        <v>39</v>
      </c>
      <c r="Q22" s="1" t="s">
        <v>49</v>
      </c>
    </row>
    <row r="23" spans="1:18" ht="15" x14ac:dyDescent="0.25">
      <c r="K23" s="1" t="e">
        <f>(B20/K21)*1000</f>
        <v>#DIV/0!</v>
      </c>
      <c r="L23" t="e">
        <f>(((1/K21)^2 * $C$20^2 + ($B$20/K21^2)^2 * L21^2)^(1/2))*1000</f>
        <v>#DIV/0!</v>
      </c>
      <c r="Q23" s="1" t="e">
        <f>(B21/Q21)*1000</f>
        <v>#DIV/0!</v>
      </c>
      <c r="R23" t="e">
        <f>(((1/Q21)^2 * $C$21^2 + ($B$21/Q21^2)^2 * R21^2)^(1/2))*1000</f>
        <v>#DIV/0!</v>
      </c>
    </row>
    <row r="25" spans="1:18" x14ac:dyDescent="0.2">
      <c r="K25" s="1" t="s">
        <v>40</v>
      </c>
      <c r="N25" s="1" t="s">
        <v>45</v>
      </c>
      <c r="Q25" s="1" t="s">
        <v>48</v>
      </c>
    </row>
    <row r="26" spans="1:18" x14ac:dyDescent="0.2">
      <c r="A26" s="1" t="s">
        <v>4</v>
      </c>
      <c r="B26" s="1" t="s">
        <v>19</v>
      </c>
      <c r="K26" s="1">
        <f>AVERAGE($P$4:$P$17)</f>
        <v>0</v>
      </c>
      <c r="L26" s="1">
        <f>STDEV($P$4:$P$17)</f>
        <v>0</v>
      </c>
      <c r="N26" s="1">
        <f>AVERAGE(M4:M17)</f>
        <v>0</v>
      </c>
      <c r="O26" s="1">
        <f>STDEV(M4:M17)</f>
        <v>0</v>
      </c>
      <c r="Q26" s="1">
        <f>AVERAGE(O4:O17)</f>
        <v>0</v>
      </c>
      <c r="R26" s="1">
        <f>STDEV(O4:O17)</f>
        <v>0</v>
      </c>
    </row>
    <row r="27" spans="1:18" x14ac:dyDescent="0.2">
      <c r="A27" s="1" t="s">
        <v>5</v>
      </c>
      <c r="B27" s="1" t="s">
        <v>20</v>
      </c>
      <c r="K27" s="1" t="s">
        <v>41</v>
      </c>
      <c r="Q27" s="1" t="s">
        <v>49</v>
      </c>
    </row>
    <row r="28" spans="1:18" ht="15" x14ac:dyDescent="0.25">
      <c r="A28" s="1" t="s">
        <v>6</v>
      </c>
      <c r="B28" s="1" t="s">
        <v>21</v>
      </c>
      <c r="K28" s="1" t="e">
        <f>($B$22/$K$26)*1000</f>
        <v>#DIV/0!</v>
      </c>
      <c r="L28" t="e">
        <f>(((1/K26)^2 * $C$22^2 + ($B$22/K26^2)^2 * L26^2)^(1/2))*1000</f>
        <v>#DIV/0!</v>
      </c>
      <c r="Q28" s="1" t="e">
        <f>(B21/Q26)*1000</f>
        <v>#DIV/0!</v>
      </c>
      <c r="R28" t="e">
        <f>(((1/Q26)^2 * $C$21^2 + ($B$21/Q26^2)^2 * R26^2)^(1/2))*1000</f>
        <v>#DIV/0!</v>
      </c>
    </row>
    <row r="29" spans="1:18" x14ac:dyDescent="0.2">
      <c r="A29" s="1" t="s">
        <v>7</v>
      </c>
      <c r="B29" s="1" t="s">
        <v>22</v>
      </c>
    </row>
    <row r="30" spans="1:18" x14ac:dyDescent="0.2">
      <c r="A30" s="1" t="s">
        <v>8</v>
      </c>
      <c r="B30" s="1" t="s">
        <v>23</v>
      </c>
    </row>
    <row r="31" spans="1:18" x14ac:dyDescent="0.2">
      <c r="A31" s="1" t="s">
        <v>9</v>
      </c>
      <c r="B31" s="1" t="s">
        <v>24</v>
      </c>
    </row>
    <row r="34" spans="1:1" x14ac:dyDescent="0.2">
      <c r="A34"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North 1</vt:lpstr>
      <vt:lpstr>North 4</vt:lpstr>
      <vt:lpstr>South 3</vt:lpstr>
      <vt:lpstr>South 6</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davies</dc:creator>
  <cp:lastModifiedBy>erik davies</cp:lastModifiedBy>
  <dcterms:created xsi:type="dcterms:W3CDTF">2020-04-16T19:57:16Z</dcterms:created>
  <dcterms:modified xsi:type="dcterms:W3CDTF">2020-06-10T05:12:12Z</dcterms:modified>
</cp:coreProperties>
</file>