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24780" windowHeight="12150" tabRatio="813"/>
  </bookViews>
  <sheets>
    <sheet name="Release Summary" sheetId="15" r:id="rId1"/>
    <sheet name="Jul17 Statewide" sheetId="5" r:id="rId2"/>
    <sheet name="Jul17" sheetId="6" r:id="rId3"/>
    <sheet name="Aug17 Statewide" sheetId="7" r:id="rId4"/>
    <sheet name="Aug17" sheetId="8" r:id="rId5"/>
    <sheet name="Sep17 Statewide" sheetId="9" r:id="rId6"/>
    <sheet name="Sep17" sheetId="10" r:id="rId7"/>
    <sheet name="Oct17 Statewide" sheetId="11" r:id="rId8"/>
    <sheet name="Oct17" sheetId="12" r:id="rId9"/>
    <sheet name="Nov17 Statewide" sheetId="13" r:id="rId10"/>
    <sheet name="Nov17" sheetId="14" r:id="rId11"/>
  </sheets>
  <externalReferences>
    <externalReference r:id="rId12"/>
    <externalReference r:id="rId13"/>
  </externalReferences>
  <definedNames>
    <definedName name="DataDictionary2" hidden="1">'[2]ACL VALIDATIONS 07-15'!#REF!</definedName>
    <definedName name="_xlnm.Print_Area" localSheetId="4">'Aug17'!$A$1:$AZ$67</definedName>
    <definedName name="_xlnm.Print_Area" localSheetId="3">'Aug17 Statewide'!$A$1:$O$42</definedName>
    <definedName name="_xlnm.Print_Area" localSheetId="2">'Jul17'!$A$1:$AZ$67</definedName>
    <definedName name="_xlnm.Print_Area" localSheetId="1">'Jul17 Statewide'!$A$1:$O$42</definedName>
    <definedName name="_xlnm.Print_Area" localSheetId="10">'Nov17'!$A$1:$AZ$67</definedName>
    <definedName name="_xlnm.Print_Area" localSheetId="9">'Nov17 Statewide'!$A$1:$O$42</definedName>
    <definedName name="_xlnm.Print_Area" localSheetId="8">'Oct17'!$A$1:$AZ$67</definedName>
    <definedName name="_xlnm.Print_Area" localSheetId="7">'Oct17 Statewide'!$A$1:$O$42</definedName>
    <definedName name="_xlnm.Print_Area" localSheetId="6">'Sep17'!$A$1:$AZ$67</definedName>
    <definedName name="_xlnm.Print_Area" localSheetId="5">'Sep17 Statewide'!$A$1:$O$42</definedName>
    <definedName name="TitleRegion1.a2.d32.2">[1]!DataDictionary[[#Headers],[Cell]]</definedName>
    <definedName name="TitleRegion1.a4.c16.1">ReleaseSummary[[#Headers],[REPORT MONTH]]</definedName>
    <definedName name="TitleRegion1.a5.ae67.10">Oct17Data[[#Headers],[County]]</definedName>
    <definedName name="TitleRegion1.a5.ae67.12">Nov17Data[[#Headers],[County]]</definedName>
    <definedName name="TitleRegion1.a5.ae67.4">Jul17Data[[#Headers],[County]]</definedName>
    <definedName name="TitleRegion1.a5.ae67.6">Aug17Data[[#Headers],[County]]</definedName>
    <definedName name="TitleRegion1.a5.ae67.8">Sep17Data[[#Headers],[County]]</definedName>
  </definedNames>
  <calcPr calcId="145621"/>
</workbook>
</file>

<file path=xl/calcChain.xml><?xml version="1.0" encoding="utf-8"?>
<calcChain xmlns="http://schemas.openxmlformats.org/spreadsheetml/2006/main">
  <c r="B67" i="10" l="1"/>
  <c r="C67" i="10"/>
  <c r="D67" i="10"/>
  <c r="E67" i="10"/>
  <c r="F67" i="10"/>
  <c r="G67" i="10"/>
  <c r="H67" i="10"/>
  <c r="I67" i="10"/>
  <c r="J67" i="10"/>
  <c r="K67" i="10"/>
  <c r="L67" i="10"/>
  <c r="M67" i="10"/>
  <c r="N67" i="10"/>
  <c r="O67" i="10"/>
  <c r="P67" i="10"/>
  <c r="Q67" i="10"/>
  <c r="R67" i="10"/>
  <c r="S67" i="10"/>
  <c r="T67" i="10"/>
  <c r="U67" i="10"/>
  <c r="V67" i="10"/>
  <c r="Z67" i="10"/>
  <c r="AA67" i="10"/>
  <c r="AB67" i="10"/>
  <c r="AC67" i="10"/>
  <c r="AD67" i="10"/>
  <c r="AE67" i="10"/>
  <c r="B67" i="6"/>
  <c r="C67" i="6"/>
  <c r="D67" i="6"/>
  <c r="E67" i="6"/>
  <c r="F67" i="6"/>
  <c r="G67" i="6"/>
  <c r="H67" i="6"/>
  <c r="I67" i="6"/>
  <c r="J67" i="6"/>
  <c r="K67" i="6"/>
  <c r="L67" i="6"/>
  <c r="M67" i="6"/>
  <c r="N67" i="6"/>
  <c r="O67" i="6"/>
  <c r="P67" i="6"/>
  <c r="Q67" i="6"/>
  <c r="R67" i="6"/>
  <c r="S67" i="6"/>
  <c r="T67" i="6"/>
  <c r="U67" i="6"/>
  <c r="V67" i="6"/>
  <c r="Z67" i="6"/>
  <c r="AA67" i="6"/>
  <c r="AB67" i="6"/>
  <c r="AC67" i="6"/>
  <c r="AD67" i="6"/>
  <c r="AE67" i="6"/>
</calcChain>
</file>

<file path=xl/sharedStrings.xml><?xml version="1.0" encoding="utf-8"?>
<sst xmlns="http://schemas.openxmlformats.org/spreadsheetml/2006/main" count="2013" uniqueCount="208">
  <si>
    <t>November 2017</t>
  </si>
  <si>
    <t>October 2017</t>
  </si>
  <si>
    <t>REPORT MONTH</t>
  </si>
  <si>
    <t>RELEASE DATE</t>
  </si>
  <si>
    <t>COMMENTS  a/</t>
  </si>
  <si>
    <t>County revising:  Santa Clara</t>
  </si>
  <si>
    <t>All counties reporting</t>
  </si>
  <si>
    <t>County revising:  Colusa</t>
  </si>
  <si>
    <t>All counties reporting.</t>
  </si>
  <si>
    <t>Food Stamp Program</t>
  </si>
  <si>
    <t>Participation and Benefit Issuance Report</t>
  </si>
  <si>
    <t>DFA 256</t>
  </si>
  <si>
    <t>STATEWIDE</t>
  </si>
  <si>
    <t>July 2017</t>
  </si>
  <si>
    <t>PART A.  PARTICIPATION DURING THE MONTH</t>
  </si>
  <si>
    <t>Public Assistance</t>
  </si>
  <si>
    <t>Non-Public Assistance</t>
  </si>
  <si>
    <t>(A)</t>
  </si>
  <si>
    <t>(B)</t>
  </si>
  <si>
    <t>Federal</t>
  </si>
  <si>
    <t>Federal/State</t>
  </si>
  <si>
    <t>State</t>
  </si>
  <si>
    <t>1.</t>
  </si>
  <si>
    <t>Number of households...............................................................................................................................................................................................................</t>
  </si>
  <si>
    <t>2.</t>
  </si>
  <si>
    <t xml:space="preserve">Number of persons in </t>
  </si>
  <si>
    <t>federal-only households.....................................................................................................................................................................................................................</t>
  </si>
  <si>
    <t>3.</t>
  </si>
  <si>
    <t>Number of federal and state persons</t>
  </si>
  <si>
    <t>in federal/state households...................................................................................................................................................................................................................</t>
  </si>
  <si>
    <t>4.</t>
  </si>
  <si>
    <t xml:space="preserve">Number of persons in state-only </t>
  </si>
  <si>
    <t>households.....................................................................................................................................................................................................................</t>
  </si>
  <si>
    <t>5.</t>
  </si>
  <si>
    <t>Total number of federal-only households (Cell 1 plus Cell 4)...................................................................................................................................................................................................</t>
  </si>
  <si>
    <t>6.</t>
  </si>
  <si>
    <t>Total number of federal/state households (Cell 2 plus Cell 5)..................................................................................................................................................................................................</t>
  </si>
  <si>
    <t>7.</t>
  </si>
  <si>
    <t>Total number of state-only households (Cell 3 plus Cell 6).....................................................................................................................................................................................................</t>
  </si>
  <si>
    <t>8.</t>
  </si>
  <si>
    <t>Total number of persons in federal-only households (Cell 7 plus Cell 8)……………………………..…..........................................................................................................................................................................</t>
  </si>
  <si>
    <t>9.</t>
  </si>
  <si>
    <t>Total number of federal persons in federal/state households (Cell 9 plus Cell 11)……………………………..……………………………………………………………………………………………………………………………………………....................................................................................</t>
  </si>
  <si>
    <t>10.</t>
  </si>
  <si>
    <t>Total number of state persons in federal/state households (Cell 10 plus Cell 12)……………………………..…………………………………………………………………………………………………………………………………………………………………...................................................................................</t>
  </si>
  <si>
    <t>11.</t>
  </si>
  <si>
    <t>Total number of persons in state-only households (Cell 13 plus Cell 14)……………………………..…..........................................................................................................................................................................</t>
  </si>
  <si>
    <r>
      <t>PART B.  ISSUANCES DURING THE MONTH</t>
    </r>
    <r>
      <rPr>
        <b/>
        <vertAlign val="superscript"/>
        <sz val="10"/>
        <rFont val="Univers"/>
        <family val="2"/>
      </rPr>
      <t/>
    </r>
  </si>
  <si>
    <t>12.</t>
  </si>
  <si>
    <t>Coupons issued by mail…........................................................................................................................................................................................................................................</t>
  </si>
  <si>
    <t>13.</t>
  </si>
  <si>
    <t>Contracted over the counter agents (outside of state/local governments)……………………...….…………………………………………………………...……………………………………………..………………….……………………</t>
  </si>
  <si>
    <t>14.</t>
  </si>
  <si>
    <t>Other over the counter agents (state/local governments, including HIR systems)……………………………………………………....…………………….……………………………………………………….……………………………………………..……..</t>
  </si>
  <si>
    <t>15.</t>
  </si>
  <si>
    <t>EBT issuances………………………………………………………………..……………………………………………………………………………………………………………………………………………………………………………………………………………………………………………………………………………………………………………………………..……….</t>
  </si>
  <si>
    <t>16.</t>
  </si>
  <si>
    <t>Total (Cells 22 through 25)…...................................................................................................................................................................................................................................</t>
  </si>
  <si>
    <t>17.</t>
  </si>
  <si>
    <t>EBT converted to coupons………………………………………………………………..…………………………………………………………………………………………………………………………………………………………………………………...….</t>
  </si>
  <si>
    <t>PART C.  VALUE OF BENEFIT ISSUANCES DURING THE MONTH</t>
  </si>
  <si>
    <t>Round to nearest dollar--do not use cents.</t>
  </si>
  <si>
    <t>18.</t>
  </si>
  <si>
    <t>Value of federal benefit issuances……………………………………………………………………………………………………………………………………………..……………………………………………………………………………………………….…….………………………</t>
  </si>
  <si>
    <t>19.</t>
  </si>
  <si>
    <t>Value of state benefit issuances……………………………………………………………………………………………………………………………………………………………...……………………………..……………………………………....…………………………………………………….</t>
  </si>
  <si>
    <t>20.</t>
  </si>
  <si>
    <t>Total (Cell 28 plus Cell 29)…...............................................................................................................................................................................................................................</t>
  </si>
  <si>
    <t>CDSS Use Only:</t>
  </si>
  <si>
    <t xml:space="preserve">Not accessible page.  Please go to next sheet for accessible version. </t>
  </si>
  <si>
    <t>PART B.  ISSUANCES DURING THE MONTH</t>
  </si>
  <si>
    <t>Number of Households</t>
  </si>
  <si>
    <t>Number of persons in federal only households</t>
  </si>
  <si>
    <t>Number of federal and state persons in federal/state households</t>
  </si>
  <si>
    <t>Number of persons in state only households</t>
  </si>
  <si>
    <t>A.  Public Assistance</t>
  </si>
  <si>
    <t>B.  Non-Public Assistance</t>
  </si>
  <si>
    <t>Total</t>
  </si>
  <si>
    <t>A. Public Assistance</t>
  </si>
  <si>
    <t>B. Non-Public Assistance</t>
  </si>
  <si>
    <t>A.</t>
  </si>
  <si>
    <t>B.</t>
  </si>
  <si>
    <t>Contracted</t>
  </si>
  <si>
    <t>Other</t>
  </si>
  <si>
    <t>EBT</t>
  </si>
  <si>
    <t>Federal/</t>
  </si>
  <si>
    <t>Public</t>
  </si>
  <si>
    <t>Non-Public</t>
  </si>
  <si>
    <t>Over the</t>
  </si>
  <si>
    <t>Converted</t>
  </si>
  <si>
    <t>TOTAL</t>
  </si>
  <si>
    <t>Assistance</t>
  </si>
  <si>
    <t>Mail</t>
  </si>
  <si>
    <t>Counter</t>
  </si>
  <si>
    <t>Issuances</t>
  </si>
  <si>
    <t>to Coupons</t>
  </si>
  <si>
    <t>Only</t>
  </si>
  <si>
    <t>ISSUANCES</t>
  </si>
  <si>
    <t>County</t>
  </si>
  <si>
    <t>Cell 1</t>
  </si>
  <si>
    <t>Cell 2</t>
  </si>
  <si>
    <t>Cell 3</t>
  </si>
  <si>
    <t>Cell 4</t>
  </si>
  <si>
    <t>Cell 5</t>
  </si>
  <si>
    <t>Cell 6</t>
  </si>
  <si>
    <t>Cell 15</t>
  </si>
  <si>
    <t>Cell 16</t>
  </si>
  <si>
    <t>Cell 17</t>
  </si>
  <si>
    <t>Cell 7</t>
  </si>
  <si>
    <t>Cell 8</t>
  </si>
  <si>
    <t>Cell 18</t>
  </si>
  <si>
    <t>Cell 9</t>
  </si>
  <si>
    <t>Cell 10</t>
  </si>
  <si>
    <t>Cell 11</t>
  </si>
  <si>
    <t>Cell 12</t>
  </si>
  <si>
    <t>Cell 19</t>
  </si>
  <si>
    <t>Cell 20</t>
  </si>
  <si>
    <t>Cell 13</t>
  </si>
  <si>
    <t>Cell 14</t>
  </si>
  <si>
    <t>Cell 21</t>
  </si>
  <si>
    <t>Cell 22</t>
  </si>
  <si>
    <t>Cell 23</t>
  </si>
  <si>
    <t>Cell 24</t>
  </si>
  <si>
    <t>Cell 25</t>
  </si>
  <si>
    <t>Cell 26</t>
  </si>
  <si>
    <t>Cell 27</t>
  </si>
  <si>
    <t>Cell 28</t>
  </si>
  <si>
    <t>Cell 29</t>
  </si>
  <si>
    <t>Cell 30</t>
  </si>
  <si>
    <t>Alameda</t>
  </si>
  <si>
    <t>N/A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</si>
  <si>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</si>
  <si>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</si>
  <si>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</si>
  <si>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</si>
  <si>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</si>
  <si>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</si>
  <si>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</si>
  <si>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</si>
  <si>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</si>
  <si>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</si>
  <si>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</si>
  <si>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</si>
  <si>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</si>
  <si>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</si>
  <si>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</si>
  <si>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</si>
  <si>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</si>
  <si>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</si>
  <si>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</si>
  <si>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</si>
  <si>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</si>
  <si>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</si>
  <si>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</si>
  <si>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</si>
  <si>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</si>
  <si>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</si>
  <si>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</si>
  <si>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</si>
  <si>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</si>
  <si>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</si>
  <si>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</si>
  <si>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</si>
  <si>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</si>
  <si>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</si>
  <si>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</si>
  <si>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</si>
  <si>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</si>
  <si>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</si>
  <si>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</si>
  <si>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</si>
  <si>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</si>
  <si>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</si>
  <si>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</si>
  <si>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</si>
  <si>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</si>
  <si>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</si>
  <si>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</si>
  <si>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</si>
  <si>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</si>
  <si>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</si>
  <si>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</si>
  <si>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</si>
  <si>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</si>
  <si>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</si>
  <si>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</si>
  <si>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</si>
  <si>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</si>
  <si>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Statewide</t>
  </si>
  <si>
    <t>July 2017 (Accessible sheet). Data table begins in Cell A8. Item descriptions are contained within input messages in Row 8.</t>
  </si>
  <si>
    <t>August 2017</t>
  </si>
  <si>
    <t>August 2017 (Accessible sheet). Data table begins in Cell A8. Item descriptions are contained within input messages in Row 8.</t>
  </si>
  <si>
    <t>September 2017</t>
  </si>
  <si>
    <t>September 2017 (Accessible sheet). Data table begins in Cell A8. Item descriptions are contained within input messages in Row 8.</t>
  </si>
  <si>
    <t>October 2017 (Accessible sheet). Data table begins in Cell A8. Item descriptions are contained within input messages in Row 8.</t>
  </si>
  <si>
    <t>November 2017 (Accessible sheet). Data table begins in Cell A8. Item descriptions are contained within input messages in Row 8.</t>
  </si>
  <si>
    <t>Food Stamp Program Participation and Benefit Issuance Report (DFA 256)</t>
  </si>
  <si>
    <t>Fiscal Year 2017-18 Release Summary</t>
  </si>
  <si>
    <t>December 2017</t>
  </si>
  <si>
    <t>January 2018</t>
  </si>
  <si>
    <t>February 2018</t>
  </si>
  <si>
    <t>March 2018</t>
  </si>
  <si>
    <t>April 2018</t>
  </si>
  <si>
    <t>May 2018</t>
  </si>
  <si>
    <t>June 2018</t>
  </si>
  <si>
    <t>Only county level sheets are accessible. Please use hyperlinks in Column A to go to accessible sheets</t>
  </si>
  <si>
    <r>
      <t xml:space="preserve">Santa Clara </t>
    </r>
    <r>
      <rPr>
        <b/>
        <sz val="12"/>
        <color theme="1"/>
        <rFont val="Arial"/>
        <family val="2"/>
      </rPr>
      <t xml:space="preserve"> a/</t>
    </r>
  </si>
  <si>
    <r>
      <t xml:space="preserve">Colusa  </t>
    </r>
    <r>
      <rPr>
        <b/>
        <sz val="12"/>
        <color theme="1"/>
        <rFont val="Arial"/>
        <family val="2"/>
      </rPr>
      <t>a/</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</si>
</sst>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409]mmmm\ d\,\ yyyy;@"/>
    <numFmt numFmtId="165" formatCode="0_)"/>
    <numFmt numFmtId="166" formatCode="mm/dd/yy;@"/>
    <numFmt numFmtId="167" formatCode="mmmm\ d\,\ yyyy"/>
    <numFmt numFmtId="168" formatCode="mmm\ yyyy"/>
    <numFmt numFmtId="169" formatCode="&quot;$&quot;#,##0"/>
  </numFmts>
  <fonts count="58">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9"/>
      <color theme="0"/>
      <name val="Univers"/>
    </font>
    <font>
      <sz val="10"/>
      <color theme="0"/>
      <name val="Arial"/>
      <family val="2"/>
    </font>
    <font>
      <b/>
      <sz val="13"/>
      <name val="Arial"/>
      <family val="2"/>
    </font>
    <font>
      <b/>
      <sz val="12"/>
      <color theme="1"/>
      <name val="Arial"/>
      <family val="2"/>
    </font>
    <font>
      <sz val="12"/>
      <color theme="1"/>
      <name val="Arial"/>
      <family val="2"/>
    </font>
    <font>
      <sz val="8"/>
      <name val="Arial"/>
      <family val="2"/>
    </font>
    <font>
      <sz val="9"/>
      <name val="Univers"/>
      <family val="2"/>
    </font>
    <font>
      <sz val="10"/>
      <name val="Courier"/>
      <family val="3"/>
    </font>
    <font>
      <sz val="10"/>
      <name val="Helv"/>
    </font>
    <font>
      <sz val="7"/>
      <color indexed="12"/>
      <name val="Arial"/>
      <family val="2"/>
    </font>
    <font>
      <u/>
      <sz val="10"/>
      <color indexed="12"/>
      <name val="Arial"/>
      <family val="2"/>
    </font>
    <font>
      <u/>
      <sz val="10"/>
      <color indexed="12"/>
      <name val="Courier"/>
      <family val="3"/>
    </font>
    <font>
      <u/>
      <sz val="10"/>
      <color theme="10"/>
      <name val="Arial"/>
      <family val="2"/>
    </font>
    <font>
      <u/>
      <sz val="10"/>
      <color indexed="12"/>
      <name val="Helv"/>
    </font>
    <font>
      <u/>
      <sz val="10"/>
      <color theme="10"/>
      <name val="Geneva"/>
    </font>
    <font>
      <u/>
      <sz val="10"/>
      <color indexed="12"/>
      <name val="Univers"/>
      <family val="2"/>
    </font>
    <font>
      <u/>
      <sz val="10"/>
      <color indexed="12"/>
      <name val="Geneva"/>
    </font>
    <font>
      <u/>
      <sz val="9"/>
      <color indexed="12"/>
      <name val="Univers"/>
      <family val="2"/>
    </font>
    <font>
      <sz val="10"/>
      <name val="Univers"/>
      <family val="2"/>
    </font>
    <font>
      <sz val="10"/>
      <name val="Geneva"/>
    </font>
    <font>
      <sz val="9"/>
      <name val="Univers"/>
    </font>
    <font>
      <sz val="5"/>
      <name val="Arial"/>
      <family val="2"/>
    </font>
    <font>
      <b/>
      <sz val="16"/>
      <name val="Arial"/>
      <family val="2"/>
    </font>
    <font>
      <sz val="7"/>
      <name val="Arial"/>
      <family val="2"/>
    </font>
    <font>
      <b/>
      <sz val="10"/>
      <name val="Arial"/>
      <family val="2"/>
    </font>
    <font>
      <sz val="7"/>
      <color indexed="10"/>
      <name val="Arial"/>
      <family val="2"/>
    </font>
    <font>
      <b/>
      <sz val="14"/>
      <name val="Arial"/>
      <family val="2"/>
    </font>
    <font>
      <sz val="14"/>
      <name val="Arial"/>
      <family val="2"/>
    </font>
    <font>
      <b/>
      <sz val="7"/>
      <name val="Arial"/>
      <family val="2"/>
    </font>
    <font>
      <sz val="9"/>
      <name val="Arial"/>
      <family val="2"/>
    </font>
    <font>
      <b/>
      <sz val="8"/>
      <name val="Arial"/>
      <family val="2"/>
    </font>
    <font>
      <b/>
      <sz val="5"/>
      <name val="Arial"/>
      <family val="2"/>
    </font>
    <font>
      <b/>
      <vertAlign val="superscript"/>
      <sz val="10"/>
      <name val="Univers"/>
      <family val="2"/>
    </font>
    <font>
      <sz val="6"/>
      <name val="Arial"/>
      <family val="2"/>
    </font>
    <font>
      <b/>
      <sz val="12"/>
      <color theme="0"/>
      <name val="Arial"/>
      <family val="2"/>
    </font>
    <font>
      <b/>
      <sz val="12"/>
      <name val="Arial"/>
      <family val="2"/>
    </font>
    <font>
      <sz val="12"/>
      <name val="Arial"/>
      <family val="2"/>
    </font>
    <font>
      <sz val="12"/>
      <color theme="0" tint="-0.499984740745262"/>
      <name val="Arial"/>
      <family val="2"/>
    </font>
    <font>
      <u/>
      <sz val="11"/>
      <color theme="10"/>
      <name val="Calibri"/>
      <family val="2"/>
      <scheme val="minor"/>
    </font>
    <font>
      <u/>
      <sz val="12"/>
      <color rgb="FF0070C0"/>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9"/>
        <bgColor indexed="64"/>
      </patternFill>
    </fill>
    <fill>
      <patternFill patternType="solid">
        <fgColor indexed="41"/>
        <bgColor indexed="64"/>
      </patternFill>
    </fill>
    <fill>
      <patternFill patternType="solid">
        <fgColor indexed="22"/>
        <bgColor indexed="64"/>
      </patternFill>
    </fill>
    <fill>
      <patternFill patternType="solid">
        <fgColor theme="0" tint="-0.49998474074526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33">
    <xf numFmtId="0" fontId="0" fillId="0" borderId="0"/>
    <xf numFmtId="0" fontId="17" fillId="0" borderId="0"/>
    <xf numFmtId="0" fontId="22"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2" fillId="7" borderId="7" applyNumberFormat="0" applyAlignment="0" applyProtection="0"/>
    <xf numFmtId="43" fontId="17" fillId="0" borderId="0" applyFont="0" applyFill="0" applyBorder="0" applyAlignment="0" applyProtection="0"/>
    <xf numFmtId="43" fontId="24" fillId="0" borderId="0" applyFont="0" applyFill="0" applyBorder="0" applyAlignment="0" applyProtection="0"/>
    <xf numFmtId="43" fontId="17" fillId="0" borderId="0" applyFont="0" applyFill="0" applyBorder="0" applyAlignment="0" applyProtection="0"/>
    <xf numFmtId="43" fontId="24"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4" fontId="24"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26" fillId="0" borderId="0" applyFont="0" applyFill="0" applyBorder="0" applyAlignment="0" applyProtection="0"/>
    <xf numFmtId="44" fontId="24" fillId="0" borderId="0" applyFont="0" applyFill="0" applyBorder="0" applyAlignment="0" applyProtection="0"/>
    <xf numFmtId="0" fontId="14" fillId="0" borderId="0" applyNumberFormat="0" applyFill="0" applyBorder="0" applyAlignment="0" applyProtection="0"/>
    <xf numFmtId="37" fontId="27" fillId="0" borderId="11">
      <alignment horizontal="left"/>
      <protection locked="0"/>
    </xf>
    <xf numFmtId="0" fontId="5" fillId="2" borderId="0" applyNumberFormat="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8" fillId="5" borderId="4" applyNumberFormat="0" applyAlignment="0" applyProtection="0"/>
    <xf numFmtId="0" fontId="11" fillId="0" borderId="6" applyNumberFormat="0" applyFill="0" applyAlignment="0" applyProtection="0"/>
    <xf numFmtId="0" fontId="7" fillId="4" borderId="0" applyNumberFormat="0" applyBorder="0" applyAlignment="0" applyProtection="0"/>
    <xf numFmtId="0" fontId="22" fillId="0" borderId="0"/>
    <xf numFmtId="0" fontId="24" fillId="0" borderId="0"/>
    <xf numFmtId="0" fontId="26" fillId="0" borderId="0"/>
    <xf numFmtId="0" fontId="1" fillId="0" borderId="0"/>
    <xf numFmtId="165" fontId="36"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165" fontId="36" fillId="0" borderId="0" applyProtection="0"/>
    <xf numFmtId="0" fontId="1" fillId="0" borderId="0"/>
    <xf numFmtId="0" fontId="1" fillId="0" borderId="0"/>
    <xf numFmtId="0" fontId="1" fillId="0" borderId="0"/>
    <xf numFmtId="37" fontId="25" fillId="0" borderId="0"/>
    <xf numFmtId="0" fontId="1" fillId="0" borderId="0"/>
    <xf numFmtId="0" fontId="17" fillId="0" borderId="0"/>
    <xf numFmtId="0" fontId="1" fillId="0" borderId="0"/>
    <xf numFmtId="37"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37" fillId="0" borderId="0"/>
    <xf numFmtId="0" fontId="1" fillId="0" borderId="0"/>
    <xf numFmtId="0" fontId="24" fillId="0" borderId="0"/>
    <xf numFmtId="0" fontId="24" fillId="0" borderId="0"/>
    <xf numFmtId="0" fontId="17"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7" fillId="0" borderId="0"/>
    <xf numFmtId="0" fontId="1" fillId="0" borderId="0"/>
    <xf numFmtId="0" fontId="1" fillId="0" borderId="0"/>
    <xf numFmtId="0" fontId="1" fillId="0" borderId="0"/>
    <xf numFmtId="0" fontId="1" fillId="0" borderId="0"/>
    <xf numFmtId="0" fontId="17" fillId="0" borderId="0"/>
    <xf numFmtId="0" fontId="37" fillId="0" borderId="0"/>
    <xf numFmtId="0" fontId="37" fillId="0" borderId="0"/>
    <xf numFmtId="0" fontId="26" fillId="0" borderId="0"/>
    <xf numFmtId="0" fontId="24" fillId="0" borderId="0"/>
    <xf numFmtId="0" fontId="17" fillId="0" borderId="0"/>
    <xf numFmtId="0" fontId="17" fillId="0" borderId="0"/>
    <xf numFmtId="0" fontId="17" fillId="0" borderId="0"/>
    <xf numFmtId="0" fontId="24" fillId="0" borderId="0"/>
    <xf numFmtId="0" fontId="24" fillId="0" borderId="0"/>
    <xf numFmtId="37"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5" fillId="0" borderId="0"/>
    <xf numFmtId="0" fontId="26"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25" fillId="0" borderId="0"/>
    <xf numFmtId="168"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25" fillId="0" borderId="0"/>
    <xf numFmtId="0" fontId="1" fillId="0" borderId="0"/>
    <xf numFmtId="0" fontId="1" fillId="0" borderId="0"/>
    <xf numFmtId="0" fontId="3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37" fontId="25" fillId="0" borderId="0"/>
    <xf numFmtId="37" fontId="25" fillId="0" borderId="0"/>
    <xf numFmtId="0" fontId="1" fillId="0" borderId="0"/>
    <xf numFmtId="37" fontId="25" fillId="0" borderId="0"/>
    <xf numFmtId="37" fontId="25" fillId="0" borderId="0"/>
    <xf numFmtId="0" fontId="1" fillId="0" borderId="0"/>
    <xf numFmtId="0" fontId="17" fillId="0" borderId="0"/>
    <xf numFmtId="0" fontId="17" fillId="0" borderId="0"/>
    <xf numFmtId="0" fontId="17" fillId="0" borderId="0"/>
    <xf numFmtId="0" fontId="22" fillId="0" borderId="0"/>
    <xf numFmtId="0" fontId="17" fillId="0" borderId="0"/>
    <xf numFmtId="0" fontId="22"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8" borderId="8" applyNumberFormat="0" applyFont="0" applyAlignment="0" applyProtection="0"/>
    <xf numFmtId="0" fontId="22" fillId="8" borderId="8" applyNumberFormat="0" applyFont="0" applyAlignment="0" applyProtection="0"/>
    <xf numFmtId="0" fontId="22"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9" fontId="1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0" fontId="15" fillId="0" borderId="9" applyNumberFormat="0" applyFill="0" applyAlignment="0" applyProtection="0"/>
    <xf numFmtId="0" fontId="13" fillId="0" borderId="0" applyNumberFormat="0" applyFill="0" applyBorder="0" applyAlignment="0" applyProtection="0"/>
    <xf numFmtId="0" fontId="56" fillId="0" borderId="0" applyNumberFormat="0" applyFill="0" applyBorder="0" applyAlignment="0" applyProtection="0"/>
  </cellStyleXfs>
  <cellXfs count="231">
    <xf numFmtId="0" fontId="0" fillId="0" borderId="0" xfId="0"/>
    <xf numFmtId="0" fontId="19" fillId="0" borderId="0" xfId="112" applyFont="1"/>
    <xf numFmtId="0" fontId="17" fillId="0" borderId="0" xfId="112" applyFont="1"/>
    <xf numFmtId="0" fontId="39" fillId="0" borderId="0" xfId="112" applyFont="1"/>
    <xf numFmtId="0" fontId="39" fillId="0" borderId="0" xfId="112" applyFont="1" applyAlignment="1">
      <alignment horizontal="left"/>
    </xf>
    <xf numFmtId="0" fontId="39" fillId="0" borderId="0" xfId="112" applyFont="1" applyBorder="1" applyAlignment="1"/>
    <xf numFmtId="0" fontId="17" fillId="0" borderId="0" xfId="112" applyFont="1" applyBorder="1"/>
    <xf numFmtId="0" fontId="17" fillId="34" borderId="0" xfId="112" applyFont="1" applyFill="1"/>
    <xf numFmtId="0" fontId="23" fillId="0" borderId="0" xfId="112" applyFont="1"/>
    <xf numFmtId="0" fontId="40" fillId="34" borderId="0" xfId="112" applyFont="1" applyFill="1" applyAlignment="1"/>
    <xf numFmtId="0" fontId="40" fillId="34" borderId="0" xfId="112" applyFont="1" applyFill="1"/>
    <xf numFmtId="0" fontId="41" fillId="34" borderId="0" xfId="112" applyFont="1" applyFill="1" applyBorder="1" applyAlignment="1">
      <alignment vertical="center"/>
    </xf>
    <xf numFmtId="0" fontId="41" fillId="34" borderId="0" xfId="112" applyFont="1" applyFill="1" applyBorder="1" applyAlignment="1">
      <alignment vertical="center"/>
    </xf>
    <xf numFmtId="0" fontId="42" fillId="34" borderId="0" xfId="112" applyFont="1" applyFill="1"/>
    <xf numFmtId="0" fontId="42" fillId="0" borderId="0" xfId="112" applyFont="1"/>
    <xf numFmtId="0" fontId="43" fillId="34" borderId="0" xfId="112" applyFont="1" applyFill="1" applyBorder="1" applyAlignment="1">
      <alignment vertical="center"/>
    </xf>
    <xf numFmtId="0" fontId="44" fillId="0" borderId="0" xfId="112" applyFont="1"/>
    <xf numFmtId="0" fontId="41" fillId="34" borderId="0" xfId="112" applyFont="1" applyFill="1" applyBorder="1" applyAlignment="1">
      <alignment vertical="center" wrapText="1"/>
    </xf>
    <xf numFmtId="0" fontId="44" fillId="34" borderId="0" xfId="112" applyFont="1" applyFill="1"/>
    <xf numFmtId="0" fontId="45" fillId="34" borderId="0" xfId="112" applyFont="1" applyFill="1"/>
    <xf numFmtId="0" fontId="39" fillId="34" borderId="0" xfId="112" applyFont="1" applyFill="1"/>
    <xf numFmtId="0" fontId="45" fillId="34" borderId="0" xfId="112" applyFont="1" applyFill="1" applyBorder="1"/>
    <xf numFmtId="0" fontId="41" fillId="34" borderId="0" xfId="112" applyFont="1" applyFill="1" applyBorder="1" applyAlignment="1">
      <alignment horizontal="left" vertical="center" wrapText="1"/>
    </xf>
    <xf numFmtId="0" fontId="46" fillId="34" borderId="0" xfId="112" applyFont="1" applyFill="1" applyBorder="1" applyAlignment="1">
      <alignment vertical="center" wrapText="1"/>
    </xf>
    <xf numFmtId="0" fontId="44" fillId="34" borderId="23" xfId="112" applyFont="1" applyFill="1" applyBorder="1" applyAlignment="1">
      <alignment horizontal="center"/>
    </xf>
    <xf numFmtId="0" fontId="17" fillId="34" borderId="0" xfId="112" applyFont="1" applyFill="1" applyBorder="1" applyAlignment="1">
      <alignment horizontal="left" vertical="top"/>
    </xf>
    <xf numFmtId="0" fontId="23" fillId="0" borderId="0" xfId="112" applyFont="1"/>
    <xf numFmtId="0" fontId="47" fillId="0" borderId="0" xfId="112" applyFont="1"/>
    <xf numFmtId="0" fontId="42" fillId="35" borderId="27" xfId="112" applyFont="1" applyFill="1" applyBorder="1" applyAlignment="1">
      <alignment horizontal="center" vertical="center"/>
    </xf>
    <xf numFmtId="0" fontId="42" fillId="35" borderId="28" xfId="112" applyFont="1" applyFill="1" applyBorder="1" applyAlignment="1">
      <alignment horizontal="center" vertical="center"/>
    </xf>
    <xf numFmtId="0" fontId="42" fillId="35" borderId="29" xfId="112" applyFont="1" applyFill="1" applyBorder="1" applyAlignment="1">
      <alignment horizontal="center" vertical="center"/>
    </xf>
    <xf numFmtId="0" fontId="42" fillId="34" borderId="14" xfId="112" applyFont="1" applyFill="1" applyBorder="1" applyAlignment="1">
      <alignment vertical="center"/>
    </xf>
    <xf numFmtId="0" fontId="42" fillId="34" borderId="30" xfId="112" applyFont="1" applyFill="1" applyBorder="1" applyAlignment="1">
      <alignment horizontal="center" vertical="center"/>
    </xf>
    <xf numFmtId="0" fontId="42" fillId="34" borderId="31" xfId="112" applyFont="1" applyFill="1" applyBorder="1" applyAlignment="1">
      <alignment horizontal="center" vertical="center"/>
    </xf>
    <xf numFmtId="0" fontId="42" fillId="34" borderId="22" xfId="112" applyFont="1" applyFill="1" applyBorder="1" applyAlignment="1">
      <alignment vertical="center"/>
    </xf>
    <xf numFmtId="0" fontId="48" fillId="34" borderId="0" xfId="112" applyFont="1" applyFill="1" applyBorder="1"/>
    <xf numFmtId="0" fontId="48" fillId="34" borderId="22" xfId="112" applyFont="1" applyFill="1" applyBorder="1" applyAlignment="1">
      <alignment horizontal="center"/>
    </xf>
    <xf numFmtId="0" fontId="49" fillId="34" borderId="0" xfId="112" applyFont="1" applyFill="1" applyBorder="1" applyAlignment="1">
      <alignment horizontal="center"/>
    </xf>
    <xf numFmtId="0" fontId="48" fillId="34" borderId="22" xfId="112" applyFont="1" applyFill="1" applyBorder="1" applyAlignment="1">
      <alignment horizontal="center" vertical="top"/>
    </xf>
    <xf numFmtId="0" fontId="48" fillId="34" borderId="0" xfId="112" applyFont="1" applyFill="1" applyBorder="1" applyAlignment="1">
      <alignment horizontal="center" vertical="top"/>
    </xf>
    <xf numFmtId="0" fontId="48" fillId="34" borderId="20" xfId="112" applyFont="1" applyFill="1" applyBorder="1" applyAlignment="1">
      <alignment horizontal="center" vertical="top"/>
    </xf>
    <xf numFmtId="0" fontId="48" fillId="34" borderId="14" xfId="112" applyFont="1" applyFill="1" applyBorder="1" applyAlignment="1">
      <alignment horizontal="center"/>
    </xf>
    <xf numFmtId="0" fontId="49" fillId="34" borderId="10" xfId="112" applyFont="1" applyFill="1" applyBorder="1" applyAlignment="1">
      <alignment horizontal="center"/>
    </xf>
    <xf numFmtId="0" fontId="48" fillId="34" borderId="14" xfId="112" applyFont="1" applyFill="1" applyBorder="1" applyAlignment="1">
      <alignment horizontal="center" vertical="top"/>
    </xf>
    <xf numFmtId="0" fontId="48" fillId="34" borderId="10" xfId="112" applyFont="1" applyFill="1" applyBorder="1" applyAlignment="1">
      <alignment horizontal="center" vertical="top"/>
    </xf>
    <xf numFmtId="0" fontId="48" fillId="34" borderId="15" xfId="112" applyFont="1" applyFill="1" applyBorder="1" applyAlignment="1">
      <alignment horizontal="center" vertical="top"/>
    </xf>
    <xf numFmtId="0" fontId="48" fillId="34" borderId="24" xfId="112" applyFont="1" applyFill="1" applyBorder="1" applyAlignment="1">
      <alignment horizontal="center"/>
    </xf>
    <xf numFmtId="0" fontId="48" fillId="34" borderId="26" xfId="112" applyFont="1" applyFill="1" applyBorder="1" applyAlignment="1">
      <alignment horizontal="center"/>
    </xf>
    <xf numFmtId="0" fontId="48" fillId="34" borderId="24" xfId="112" applyFont="1" applyFill="1" applyBorder="1" applyAlignment="1">
      <alignment horizontal="center" vertical="top"/>
    </xf>
    <xf numFmtId="0" fontId="48" fillId="34" borderId="26" xfId="112" applyFont="1" applyFill="1" applyBorder="1" applyAlignment="1">
      <alignment horizontal="center" vertical="top"/>
    </xf>
    <xf numFmtId="0" fontId="48" fillId="34" borderId="24" xfId="112" applyFont="1" applyFill="1" applyBorder="1" applyAlignment="1">
      <alignment horizontal="center" vertical="center"/>
    </xf>
    <xf numFmtId="0" fontId="48" fillId="34" borderId="26" xfId="112" applyFont="1" applyFill="1" applyBorder="1" applyAlignment="1">
      <alignment horizontal="center" vertical="center"/>
    </xf>
    <xf numFmtId="49" fontId="23" fillId="34" borderId="22" xfId="112" applyNumberFormat="1" applyFont="1" applyFill="1" applyBorder="1" applyAlignment="1" applyProtection="1">
      <protection locked="0"/>
    </xf>
    <xf numFmtId="0" fontId="23" fillId="34" borderId="0" xfId="112" applyFont="1" applyFill="1" applyBorder="1" applyAlignment="1" applyProtection="1">
      <protection locked="0"/>
    </xf>
    <xf numFmtId="0" fontId="39" fillId="34" borderId="11" xfId="112" applyFont="1" applyFill="1" applyBorder="1" applyAlignment="1">
      <alignment horizontal="left" vertical="top"/>
    </xf>
    <xf numFmtId="3" fontId="47" fillId="34" borderId="13" xfId="112" applyNumberFormat="1" applyFont="1" applyFill="1" applyBorder="1" applyAlignment="1"/>
    <xf numFmtId="0" fontId="47" fillId="0" borderId="0" xfId="112" applyFont="1" applyBorder="1"/>
    <xf numFmtId="49" fontId="23" fillId="34" borderId="22" xfId="112" applyNumberFormat="1" applyFont="1" applyFill="1" applyBorder="1" applyAlignment="1">
      <alignment horizontal="left" vertical="top"/>
    </xf>
    <xf numFmtId="49" fontId="23" fillId="34" borderId="0" xfId="112" applyNumberFormat="1" applyFont="1" applyFill="1" applyBorder="1" applyAlignment="1">
      <alignment vertical="top" wrapText="1"/>
    </xf>
    <xf numFmtId="0" fontId="39" fillId="34" borderId="11" xfId="112" applyFont="1" applyFill="1" applyBorder="1" applyAlignment="1" applyProtection="1">
      <alignment horizontal="left" vertical="top"/>
      <protection hidden="1"/>
    </xf>
    <xf numFmtId="2" fontId="47" fillId="34" borderId="13" xfId="112" applyNumberFormat="1" applyFont="1" applyFill="1" applyBorder="1" applyAlignment="1" applyProtection="1">
      <protection hidden="1"/>
    </xf>
    <xf numFmtId="0" fontId="39" fillId="36" borderId="11" xfId="112" applyFont="1" applyFill="1" applyBorder="1" applyAlignment="1" applyProtection="1">
      <alignment horizontal="center" vertical="top"/>
      <protection hidden="1"/>
    </xf>
    <xf numFmtId="0" fontId="39" fillId="36" borderId="13" xfId="112" applyFont="1" applyFill="1" applyBorder="1" applyAlignment="1" applyProtection="1">
      <alignment horizontal="center" vertical="top"/>
      <protection hidden="1"/>
    </xf>
    <xf numFmtId="3" fontId="47" fillId="34" borderId="13" xfId="112" applyNumberFormat="1" applyFont="1" applyFill="1" applyBorder="1" applyAlignment="1" applyProtection="1">
      <protection hidden="1"/>
    </xf>
    <xf numFmtId="49" fontId="23" fillId="34" borderId="0" xfId="112" applyNumberFormat="1" applyFont="1" applyFill="1" applyBorder="1" applyAlignment="1">
      <alignment vertical="top"/>
    </xf>
    <xf numFmtId="49" fontId="23" fillId="34" borderId="0" xfId="112" applyNumberFormat="1" applyFont="1" applyFill="1" applyBorder="1" applyAlignment="1">
      <alignment vertical="top" wrapText="1"/>
    </xf>
    <xf numFmtId="0" fontId="39" fillId="34" borderId="14" xfId="112" applyFont="1" applyFill="1" applyBorder="1" applyAlignment="1" applyProtection="1">
      <alignment horizontal="left" vertical="top"/>
      <protection hidden="1"/>
    </xf>
    <xf numFmtId="3" fontId="47" fillId="34" borderId="15" xfId="112" applyNumberFormat="1" applyFont="1" applyFill="1" applyBorder="1" applyAlignment="1" applyProtection="1">
      <protection hidden="1"/>
    </xf>
    <xf numFmtId="0" fontId="39" fillId="36" borderId="14" xfId="112" applyFont="1" applyFill="1" applyBorder="1" applyAlignment="1" applyProtection="1">
      <alignment horizontal="center" vertical="top"/>
      <protection hidden="1"/>
    </xf>
    <xf numFmtId="0" fontId="39" fillId="36" borderId="15" xfId="112" applyFont="1" applyFill="1" applyBorder="1" applyAlignment="1" applyProtection="1">
      <alignment horizontal="center" vertical="top"/>
      <protection hidden="1"/>
    </xf>
    <xf numFmtId="1" fontId="47" fillId="34" borderId="13" xfId="112" applyNumberFormat="1" applyFont="1" applyFill="1" applyBorder="1" applyAlignment="1" applyProtection="1">
      <protection hidden="1"/>
    </xf>
    <xf numFmtId="49" fontId="23" fillId="34" borderId="0" xfId="112" applyNumberFormat="1" applyFont="1" applyFill="1" applyBorder="1" applyAlignment="1">
      <alignment horizontal="left" vertical="top" wrapText="1"/>
    </xf>
    <xf numFmtId="49" fontId="23" fillId="34" borderId="0" xfId="112" applyNumberFormat="1" applyFont="1" applyFill="1" applyBorder="1" applyAlignment="1">
      <alignment horizontal="left" vertical="top"/>
    </xf>
    <xf numFmtId="49" fontId="23" fillId="34" borderId="0" xfId="112" applyNumberFormat="1" applyFont="1" applyFill="1" applyBorder="1" applyAlignment="1">
      <alignment horizontal="left" vertical="top" wrapText="1"/>
    </xf>
    <xf numFmtId="49" fontId="23" fillId="34" borderId="22" xfId="112" applyNumberFormat="1" applyFont="1" applyFill="1" applyBorder="1" applyAlignment="1" applyProtection="1">
      <alignment horizontal="left"/>
      <protection locked="0"/>
    </xf>
    <xf numFmtId="0" fontId="23" fillId="34" borderId="0" xfId="112" applyFont="1" applyFill="1" applyBorder="1" applyAlignment="1" applyProtection="1"/>
    <xf numFmtId="0" fontId="23" fillId="34" borderId="0" xfId="112" applyFont="1" applyFill="1" applyBorder="1" applyAlignment="1" applyProtection="1">
      <alignment horizontal="left" vertical="top"/>
    </xf>
    <xf numFmtId="0" fontId="23" fillId="34" borderId="20" xfId="112" applyFont="1" applyFill="1" applyBorder="1" applyAlignment="1" applyProtection="1">
      <alignment horizontal="left" vertical="top"/>
    </xf>
    <xf numFmtId="0" fontId="39" fillId="34" borderId="24" xfId="112" applyFont="1" applyFill="1" applyBorder="1" applyAlignment="1" applyProtection="1">
      <alignment horizontal="left" vertical="top"/>
    </xf>
    <xf numFmtId="3" fontId="47" fillId="34" borderId="26" xfId="112" applyNumberFormat="1" applyFont="1" applyFill="1" applyBorder="1" applyAlignment="1" applyProtection="1"/>
    <xf numFmtId="0" fontId="17" fillId="34" borderId="0" xfId="112" applyFont="1" applyFill="1" applyProtection="1">
      <protection locked="0"/>
    </xf>
    <xf numFmtId="0" fontId="17" fillId="0" borderId="0" xfId="112" applyFont="1" applyProtection="1">
      <protection locked="0"/>
    </xf>
    <xf numFmtId="0" fontId="39" fillId="34" borderId="14" xfId="112" applyFont="1" applyFill="1" applyBorder="1" applyAlignment="1" applyProtection="1">
      <alignment horizontal="left" vertical="top"/>
    </xf>
    <xf numFmtId="3" fontId="47" fillId="34" borderId="15" xfId="112" applyNumberFormat="1" applyFont="1" applyFill="1" applyBorder="1" applyAlignment="1" applyProtection="1"/>
    <xf numFmtId="0" fontId="23" fillId="34" borderId="0" xfId="112" applyFont="1" applyFill="1" applyBorder="1" applyAlignment="1" applyProtection="1">
      <alignment horizontal="left" vertical="top"/>
      <protection locked="0"/>
    </xf>
    <xf numFmtId="0" fontId="23" fillId="34" borderId="20" xfId="112" applyFont="1" applyFill="1" applyBorder="1" applyAlignment="1" applyProtection="1">
      <alignment horizontal="left" vertical="top"/>
      <protection locked="0"/>
    </xf>
    <xf numFmtId="0" fontId="39" fillId="34" borderId="24" xfId="112" applyFont="1" applyFill="1" applyBorder="1" applyAlignment="1" applyProtection="1">
      <alignment horizontal="left" vertical="top"/>
      <protection locked="0"/>
    </xf>
    <xf numFmtId="3" fontId="47" fillId="34" borderId="20" xfId="112" applyNumberFormat="1" applyFont="1" applyFill="1" applyBorder="1" applyAlignment="1" applyProtection="1"/>
    <xf numFmtId="0" fontId="39" fillId="34" borderId="11" xfId="112" applyFont="1" applyFill="1" applyBorder="1" applyAlignment="1" applyProtection="1">
      <alignment horizontal="left" vertical="top"/>
      <protection locked="0"/>
    </xf>
    <xf numFmtId="3" fontId="47" fillId="34" borderId="13" xfId="112" applyNumberFormat="1" applyFont="1" applyFill="1" applyBorder="1" applyAlignment="1" applyProtection="1"/>
    <xf numFmtId="0" fontId="23" fillId="34" borderId="32" xfId="112" applyFont="1" applyFill="1" applyBorder="1" applyAlignment="1" applyProtection="1">
      <alignment horizontal="left" vertical="top"/>
      <protection locked="0"/>
    </xf>
    <xf numFmtId="3" fontId="47" fillId="34" borderId="33" xfId="112" applyNumberFormat="1" applyFont="1" applyFill="1" applyBorder="1" applyAlignment="1" applyProtection="1">
      <protection locked="0"/>
    </xf>
    <xf numFmtId="0" fontId="42" fillId="34" borderId="34" xfId="112" applyFont="1" applyFill="1" applyBorder="1" applyAlignment="1">
      <alignment vertical="center"/>
    </xf>
    <xf numFmtId="0" fontId="23" fillId="34" borderId="30" xfId="112" applyFont="1" applyFill="1" applyBorder="1" applyAlignment="1"/>
    <xf numFmtId="0" fontId="39" fillId="34" borderId="30" xfId="112" applyFont="1" applyFill="1" applyBorder="1" applyAlignment="1"/>
    <xf numFmtId="0" fontId="39" fillId="34" borderId="30" xfId="112" applyFont="1" applyFill="1" applyBorder="1" applyAlignment="1">
      <alignment horizontal="left" vertical="top"/>
    </xf>
    <xf numFmtId="0" fontId="39" fillId="34" borderId="31" xfId="112" applyFont="1" applyFill="1" applyBorder="1" applyAlignment="1">
      <alignment horizontal="left" vertical="top"/>
    </xf>
    <xf numFmtId="49" fontId="23" fillId="34" borderId="22" xfId="112" applyNumberFormat="1" applyFont="1" applyFill="1" applyBorder="1" applyAlignment="1">
      <alignment horizontal="left"/>
    </xf>
    <xf numFmtId="0" fontId="23" fillId="34" borderId="0" xfId="112" applyFont="1" applyFill="1" applyBorder="1" applyAlignment="1"/>
    <xf numFmtId="0" fontId="39" fillId="34" borderId="0" xfId="112" applyFont="1" applyFill="1" applyBorder="1" applyAlignment="1"/>
    <xf numFmtId="0" fontId="39" fillId="34" borderId="12" xfId="112" applyFont="1" applyFill="1" applyBorder="1" applyAlignment="1">
      <alignment horizontal="left" vertical="top"/>
    </xf>
    <xf numFmtId="0" fontId="39" fillId="34" borderId="24" xfId="112" applyFont="1" applyFill="1" applyBorder="1" applyAlignment="1">
      <alignment horizontal="left" vertical="top"/>
    </xf>
    <xf numFmtId="3" fontId="47" fillId="34" borderId="26" xfId="112" applyNumberFormat="1" applyFont="1" applyFill="1" applyBorder="1" applyAlignment="1"/>
    <xf numFmtId="0" fontId="39" fillId="34" borderId="0" xfId="112" applyFont="1" applyFill="1" applyBorder="1" applyAlignment="1">
      <alignment horizontal="left" vertical="top"/>
    </xf>
    <xf numFmtId="0" fontId="39" fillId="34" borderId="20" xfId="112" applyFont="1" applyFill="1" applyBorder="1" applyAlignment="1">
      <alignment horizontal="left" vertical="top"/>
    </xf>
    <xf numFmtId="0" fontId="39" fillId="34" borderId="11" xfId="112" applyFont="1" applyFill="1" applyBorder="1" applyAlignment="1">
      <alignment horizontal="left" vertical="top"/>
    </xf>
    <xf numFmtId="3" fontId="47" fillId="34" borderId="13" xfId="112" applyNumberFormat="1" applyFont="1" applyFill="1" applyBorder="1" applyAlignment="1"/>
    <xf numFmtId="0" fontId="39" fillId="36" borderId="11" xfId="112" applyFont="1" applyFill="1" applyBorder="1" applyAlignment="1">
      <alignment horizontal="left" vertical="top"/>
    </xf>
    <xf numFmtId="3" fontId="47" fillId="36" borderId="13" xfId="112" applyNumberFormat="1" applyFont="1" applyFill="1" applyBorder="1" applyAlignment="1"/>
    <xf numFmtId="0" fontId="39" fillId="34" borderId="0" xfId="112" applyFont="1" applyFill="1" applyBorder="1" applyAlignment="1" applyProtection="1">
      <protection locked="0"/>
    </xf>
    <xf numFmtId="0" fontId="39" fillId="34" borderId="0" xfId="112" applyFont="1" applyFill="1" applyBorder="1" applyAlignment="1" applyProtection="1">
      <alignment horizontal="left" vertical="top"/>
      <protection locked="0"/>
    </xf>
    <xf numFmtId="0" fontId="39" fillId="34" borderId="32" xfId="112" applyFont="1" applyFill="1" applyBorder="1" applyAlignment="1">
      <alignment horizontal="left" vertical="top"/>
    </xf>
    <xf numFmtId="3" fontId="47" fillId="34" borderId="33" xfId="112" applyNumberFormat="1" applyFont="1" applyFill="1" applyBorder="1" applyAlignment="1"/>
    <xf numFmtId="0" fontId="39" fillId="36" borderId="32" xfId="112" applyFont="1" applyFill="1" applyBorder="1" applyAlignment="1" applyProtection="1">
      <alignment horizontal="left" vertical="top"/>
      <protection locked="0"/>
    </xf>
    <xf numFmtId="3" fontId="47" fillId="36" borderId="33" xfId="112" applyNumberFormat="1" applyFont="1" applyFill="1" applyBorder="1" applyAlignment="1"/>
    <xf numFmtId="0" fontId="48" fillId="34" borderId="30" xfId="112" applyFont="1" applyFill="1" applyBorder="1"/>
    <xf numFmtId="0" fontId="49" fillId="34" borderId="30" xfId="112" applyFont="1" applyFill="1" applyBorder="1"/>
    <xf numFmtId="0" fontId="23" fillId="34" borderId="30" xfId="112" applyFont="1" applyFill="1" applyBorder="1" applyAlignment="1">
      <alignment horizontal="center" vertical="top"/>
    </xf>
    <xf numFmtId="0" fontId="17" fillId="34" borderId="30" xfId="112" applyFont="1" applyFill="1" applyBorder="1" applyAlignment="1"/>
    <xf numFmtId="0" fontId="17" fillId="34" borderId="30" xfId="112" applyFont="1" applyFill="1" applyBorder="1" applyAlignment="1"/>
    <xf numFmtId="0" fontId="51" fillId="34" borderId="30" xfId="112" applyFont="1" applyFill="1" applyBorder="1" applyAlignment="1">
      <alignment horizontal="right" vertical="center"/>
    </xf>
    <xf numFmtId="0" fontId="51" fillId="34" borderId="31" xfId="112" applyFont="1" applyFill="1" applyBorder="1" applyAlignment="1">
      <alignment horizontal="right" vertical="center"/>
    </xf>
    <xf numFmtId="0" fontId="48" fillId="34" borderId="0" xfId="112" applyFont="1" applyFill="1"/>
    <xf numFmtId="0" fontId="48" fillId="0" borderId="0" xfId="112" applyFont="1"/>
    <xf numFmtId="0" fontId="39" fillId="34" borderId="24" xfId="112" applyFont="1" applyFill="1" applyBorder="1" applyAlignment="1">
      <alignment horizontal="left" vertical="top" wrapText="1"/>
    </xf>
    <xf numFmtId="169" fontId="47" fillId="34" borderId="26" xfId="112" applyNumberFormat="1" applyFont="1" applyFill="1" applyBorder="1" applyAlignment="1"/>
    <xf numFmtId="0" fontId="39" fillId="34" borderId="11" xfId="112" applyFont="1" applyFill="1" applyBorder="1" applyAlignment="1">
      <alignment horizontal="left" vertical="top" wrapText="1"/>
    </xf>
    <xf numFmtId="169" fontId="47" fillId="34" borderId="13" xfId="112" applyNumberFormat="1" applyFont="1" applyFill="1" applyBorder="1" applyAlignment="1"/>
    <xf numFmtId="0" fontId="39" fillId="34" borderId="32" xfId="112" applyFont="1" applyFill="1" applyBorder="1" applyAlignment="1" applyProtection="1">
      <alignment horizontal="left" vertical="top"/>
      <protection locked="0"/>
    </xf>
    <xf numFmtId="3" fontId="47" fillId="34" borderId="33" xfId="112" applyNumberFormat="1" applyFont="1" applyFill="1" applyBorder="1" applyAlignment="1"/>
    <xf numFmtId="0" fontId="48" fillId="34" borderId="35" xfId="112" applyFont="1" applyFill="1" applyBorder="1" applyAlignment="1">
      <alignment horizontal="left" vertical="top" wrapText="1"/>
    </xf>
    <xf numFmtId="0" fontId="48" fillId="34" borderId="36" xfId="112" applyFont="1" applyFill="1" applyBorder="1" applyAlignment="1">
      <alignment horizontal="left" vertical="top" wrapText="1"/>
    </xf>
    <xf numFmtId="0" fontId="48" fillId="34" borderId="37" xfId="112" applyFont="1" applyFill="1" applyBorder="1" applyAlignment="1">
      <alignment horizontal="left" vertical="top" wrapText="1"/>
    </xf>
    <xf numFmtId="0" fontId="23" fillId="0" borderId="14" xfId="112" applyFont="1" applyBorder="1" applyAlignment="1">
      <alignment horizontal="center"/>
    </xf>
    <xf numFmtId="0" fontId="23" fillId="0" borderId="10" xfId="112" applyFont="1" applyBorder="1" applyAlignment="1">
      <alignment horizontal="center"/>
    </xf>
    <xf numFmtId="0" fontId="39" fillId="0" borderId="10" xfId="112" applyFont="1" applyBorder="1" applyAlignment="1"/>
    <xf numFmtId="3" fontId="23" fillId="0" borderId="15" xfId="112" applyNumberFormat="1" applyFont="1" applyBorder="1"/>
    <xf numFmtId="49" fontId="44" fillId="34" borderId="24" xfId="112" quotePrefix="1" applyNumberFormat="1" applyFont="1" applyFill="1" applyBorder="1" applyAlignment="1" applyProtection="1">
      <alignment horizontal="center"/>
    </xf>
    <xf numFmtId="49" fontId="44" fillId="34" borderId="25" xfId="112" applyNumberFormat="1" applyFont="1" applyFill="1" applyBorder="1" applyAlignment="1" applyProtection="1">
      <alignment horizontal="center"/>
    </xf>
    <xf numFmtId="49" fontId="44" fillId="34" borderId="26" xfId="112" applyNumberFormat="1" applyFont="1" applyFill="1" applyBorder="1" applyAlignment="1" applyProtection="1">
      <alignment horizontal="center"/>
    </xf>
    <xf numFmtId="49" fontId="52" fillId="34" borderId="0" xfId="1" applyNumberFormat="1" applyFont="1" applyFill="1" applyBorder="1" applyAlignment="1">
      <alignment horizontal="left" vertical="center"/>
    </xf>
    <xf numFmtId="0" fontId="17" fillId="0" borderId="0" xfId="112"/>
    <xf numFmtId="0" fontId="53" fillId="34" borderId="0" xfId="1" applyFont="1" applyFill="1" applyAlignment="1">
      <alignment horizontal="center"/>
    </xf>
    <xf numFmtId="0" fontId="53" fillId="0" borderId="0" xfId="1" applyFont="1" applyAlignment="1">
      <alignment horizontal="center"/>
    </xf>
    <xf numFmtId="0" fontId="17" fillId="0" borderId="23" xfId="112" applyBorder="1"/>
    <xf numFmtId="0" fontId="53" fillId="34" borderId="24" xfId="1" applyFont="1" applyFill="1" applyBorder="1" applyAlignment="1">
      <alignment horizontal="center"/>
    </xf>
    <xf numFmtId="0" fontId="53" fillId="34" borderId="25" xfId="1" applyFont="1" applyFill="1" applyBorder="1" applyAlignment="1">
      <alignment horizontal="center"/>
    </xf>
    <xf numFmtId="0" fontId="53" fillId="34" borderId="26" xfId="1" applyFont="1" applyFill="1" applyBorder="1" applyAlignment="1">
      <alignment horizontal="center"/>
    </xf>
    <xf numFmtId="0" fontId="53" fillId="34" borderId="11" xfId="1" applyFont="1" applyFill="1" applyBorder="1" applyAlignment="1">
      <alignment horizontal="center"/>
    </xf>
    <xf numFmtId="0" fontId="53" fillId="34" borderId="12" xfId="1" applyFont="1" applyFill="1" applyBorder="1" applyAlignment="1">
      <alignment horizontal="center"/>
    </xf>
    <xf numFmtId="0" fontId="53" fillId="34" borderId="13" xfId="1" applyFont="1" applyFill="1" applyBorder="1" applyAlignment="1">
      <alignment horizontal="center"/>
    </xf>
    <xf numFmtId="0" fontId="53" fillId="34" borderId="11" xfId="1" applyFont="1" applyFill="1" applyBorder="1" applyAlignment="1">
      <alignment horizontal="center" vertical="center" wrapText="1"/>
    </xf>
    <xf numFmtId="0" fontId="53" fillId="34" borderId="12" xfId="1" applyFont="1" applyFill="1" applyBorder="1" applyAlignment="1">
      <alignment horizontal="center" vertical="center" wrapText="1"/>
    </xf>
    <xf numFmtId="0" fontId="53" fillId="34" borderId="13" xfId="1" applyFont="1" applyFill="1" applyBorder="1" applyAlignment="1">
      <alignment horizontal="center" vertical="center" wrapText="1"/>
    </xf>
    <xf numFmtId="49" fontId="53" fillId="0" borderId="23" xfId="112" applyNumberFormat="1" applyFont="1" applyBorder="1" applyAlignment="1">
      <alignment horizontal="center" vertical="center"/>
    </xf>
    <xf numFmtId="0" fontId="53" fillId="34" borderId="14" xfId="1" applyFont="1" applyFill="1" applyBorder="1" applyAlignment="1">
      <alignment horizontal="center" vertical="center"/>
    </xf>
    <xf numFmtId="0" fontId="53" fillId="34" borderId="10" xfId="1" applyFont="1" applyFill="1" applyBorder="1" applyAlignment="1">
      <alignment horizontal="center" vertical="center"/>
    </xf>
    <xf numFmtId="0" fontId="53" fillId="34" borderId="15" xfId="1" applyFont="1" applyFill="1" applyBorder="1" applyAlignment="1">
      <alignment horizontal="center" vertical="center"/>
    </xf>
    <xf numFmtId="0" fontId="53" fillId="34" borderId="11" xfId="1" applyFont="1" applyFill="1" applyBorder="1" applyAlignment="1">
      <alignment horizontal="center" vertical="center"/>
    </xf>
    <xf numFmtId="0" fontId="53" fillId="34" borderId="12" xfId="1" applyFont="1" applyFill="1" applyBorder="1" applyAlignment="1">
      <alignment horizontal="center" vertical="center"/>
    </xf>
    <xf numFmtId="0" fontId="53" fillId="34" borderId="13" xfId="1" applyFont="1" applyFill="1" applyBorder="1" applyAlignment="1">
      <alignment horizontal="center" vertical="center"/>
    </xf>
    <xf numFmtId="0" fontId="53" fillId="34" borderId="22" xfId="1" applyFont="1" applyFill="1" applyBorder="1" applyAlignment="1">
      <alignment horizontal="center" vertical="center"/>
    </xf>
    <xf numFmtId="0" fontId="53" fillId="34" borderId="0" xfId="1" applyFont="1" applyFill="1" applyBorder="1" applyAlignment="1">
      <alignment horizontal="center" vertical="center"/>
    </xf>
    <xf numFmtId="0" fontId="53" fillId="34" borderId="20" xfId="1" applyFont="1" applyFill="1" applyBorder="1" applyAlignment="1">
      <alignment horizontal="center" vertical="center"/>
    </xf>
    <xf numFmtId="0" fontId="53" fillId="34" borderId="22" xfId="1" applyFont="1" applyFill="1" applyBorder="1" applyAlignment="1">
      <alignment horizontal="center" vertical="center" wrapText="1"/>
    </xf>
    <xf numFmtId="0" fontId="53" fillId="34" borderId="0" xfId="1" applyFont="1" applyFill="1" applyBorder="1" applyAlignment="1">
      <alignment horizontal="center" vertical="center" wrapText="1"/>
    </xf>
    <xf numFmtId="0" fontId="53" fillId="34" borderId="20" xfId="1" applyFont="1" applyFill="1" applyBorder="1" applyAlignment="1">
      <alignment horizontal="center" vertical="center" wrapText="1"/>
    </xf>
    <xf numFmtId="0" fontId="53" fillId="0" borderId="23" xfId="112" applyFont="1" applyBorder="1" applyAlignment="1">
      <alignment horizontal="center" vertical="center"/>
    </xf>
    <xf numFmtId="0" fontId="53" fillId="34" borderId="38" xfId="1" applyFont="1" applyFill="1" applyBorder="1" applyAlignment="1">
      <alignment horizontal="center"/>
    </xf>
    <xf numFmtId="0" fontId="53" fillId="34" borderId="38" xfId="1" quotePrefix="1" applyFont="1" applyFill="1" applyBorder="1" applyAlignment="1">
      <alignment horizontal="center"/>
    </xf>
    <xf numFmtId="0" fontId="53" fillId="34" borderId="13" xfId="1" applyFont="1" applyFill="1" applyBorder="1" applyAlignment="1">
      <alignment horizontal="center"/>
    </xf>
    <xf numFmtId="0" fontId="53" fillId="34" borderId="11" xfId="1" applyFont="1" applyFill="1" applyBorder="1" applyAlignment="1">
      <alignment horizontal="center"/>
    </xf>
    <xf numFmtId="0" fontId="53" fillId="34" borderId="22" xfId="1" applyFont="1" applyFill="1" applyBorder="1" applyAlignment="1">
      <alignment horizontal="center"/>
    </xf>
    <xf numFmtId="0" fontId="53" fillId="34" borderId="21" xfId="1" applyFont="1" applyFill="1" applyBorder="1" applyAlignment="1">
      <alignment horizontal="center"/>
    </xf>
    <xf numFmtId="0" fontId="53" fillId="34" borderId="20" xfId="1" applyFont="1" applyFill="1" applyBorder="1" applyAlignment="1">
      <alignment horizontal="center"/>
    </xf>
    <xf numFmtId="0" fontId="53" fillId="34" borderId="0" xfId="1" applyFont="1" applyFill="1"/>
    <xf numFmtId="0" fontId="53" fillId="34" borderId="0" xfId="1" applyFont="1" applyFill="1" applyBorder="1" applyAlignment="1">
      <alignment horizontal="center"/>
    </xf>
    <xf numFmtId="0" fontId="53" fillId="34" borderId="21" xfId="1" applyFont="1" applyFill="1" applyBorder="1" applyAlignment="1">
      <alignment horizontal="center" vertical="center"/>
    </xf>
    <xf numFmtId="0" fontId="53" fillId="34" borderId="21" xfId="1" applyFont="1" applyFill="1" applyBorder="1" applyAlignment="1">
      <alignment horizontal="center" wrapText="1"/>
    </xf>
    <xf numFmtId="0" fontId="53" fillId="34" borderId="14" xfId="1" applyFont="1" applyFill="1" applyBorder="1" applyAlignment="1">
      <alignment horizontal="center"/>
    </xf>
    <xf numFmtId="0" fontId="53" fillId="34" borderId="19" xfId="1" applyFont="1" applyFill="1" applyBorder="1" applyAlignment="1">
      <alignment horizontal="center"/>
    </xf>
    <xf numFmtId="0" fontId="53" fillId="34" borderId="15" xfId="1" applyFont="1" applyFill="1" applyBorder="1" applyAlignment="1">
      <alignment horizontal="center"/>
    </xf>
    <xf numFmtId="0" fontId="53" fillId="34" borderId="10" xfId="1" applyFont="1" applyFill="1" applyBorder="1" applyAlignment="1">
      <alignment horizontal="center"/>
    </xf>
    <xf numFmtId="0" fontId="53" fillId="34" borderId="19" xfId="1" applyFont="1" applyFill="1" applyBorder="1" applyAlignment="1">
      <alignment horizontal="center" wrapText="1"/>
    </xf>
    <xf numFmtId="0" fontId="21" fillId="34" borderId="15" xfId="1" applyFont="1" applyFill="1" applyBorder="1" applyAlignment="1">
      <alignment horizontal="left" vertical="center"/>
    </xf>
    <xf numFmtId="0" fontId="21" fillId="34" borderId="19" xfId="1" applyFont="1" applyFill="1" applyBorder="1" applyAlignment="1">
      <alignment horizontal="center" vertical="center" wrapText="1"/>
    </xf>
    <xf numFmtId="0" fontId="53" fillId="0" borderId="0" xfId="1" applyFont="1" applyAlignment="1">
      <alignment horizontal="left"/>
    </xf>
    <xf numFmtId="0" fontId="53" fillId="34" borderId="0" xfId="1" applyFont="1" applyFill="1" applyAlignment="1">
      <alignment horizontal="left"/>
    </xf>
    <xf numFmtId="3" fontId="22" fillId="34" borderId="26" xfId="112" applyNumberFormat="1" applyFont="1" applyFill="1" applyBorder="1" applyAlignment="1" applyProtection="1">
      <alignment horizontal="left"/>
      <protection locked="0"/>
    </xf>
    <xf numFmtId="3" fontId="22" fillId="34" borderId="23" xfId="112" applyNumberFormat="1" applyFont="1" applyFill="1" applyBorder="1" applyAlignment="1" applyProtection="1">
      <alignment horizontal="center" vertical="center"/>
    </xf>
    <xf numFmtId="3" fontId="55" fillId="37" borderId="23" xfId="112" applyNumberFormat="1" applyFont="1" applyFill="1" applyBorder="1" applyAlignment="1" applyProtection="1">
      <alignment horizontal="center" vertical="center"/>
    </xf>
    <xf numFmtId="3" fontId="22" fillId="34" borderId="24" xfId="112" applyNumberFormat="1" applyFont="1" applyFill="1" applyBorder="1" applyAlignment="1" applyProtection="1">
      <alignment horizontal="center" vertical="center"/>
    </xf>
    <xf numFmtId="0" fontId="54" fillId="0" borderId="0" xfId="112" applyFont="1" applyAlignment="1">
      <alignment horizontal="center"/>
    </xf>
    <xf numFmtId="0" fontId="54" fillId="34" borderId="0" xfId="112" applyFont="1" applyFill="1" applyAlignment="1">
      <alignment horizontal="center"/>
    </xf>
    <xf numFmtId="3" fontId="22" fillId="34" borderId="39" xfId="112" applyNumberFormat="1" applyFont="1" applyFill="1" applyBorder="1" applyAlignment="1" applyProtection="1">
      <alignment horizontal="left"/>
      <protection locked="0"/>
    </xf>
    <xf numFmtId="3" fontId="22" fillId="34" borderId="40" xfId="112" applyNumberFormat="1" applyFont="1" applyFill="1" applyBorder="1" applyAlignment="1" applyProtection="1">
      <alignment horizontal="center" vertical="center"/>
    </xf>
    <xf numFmtId="3" fontId="55" fillId="37" borderId="40" xfId="112" applyNumberFormat="1" applyFont="1" applyFill="1" applyBorder="1" applyAlignment="1" applyProtection="1">
      <alignment horizontal="center" vertical="center"/>
    </xf>
    <xf numFmtId="3" fontId="22" fillId="34" borderId="41" xfId="112" applyNumberFormat="1" applyFont="1" applyFill="1" applyBorder="1" applyAlignment="1" applyProtection="1">
      <alignment horizontal="center" vertical="center"/>
    </xf>
    <xf numFmtId="0" fontId="54" fillId="0" borderId="23" xfId="1" applyFont="1" applyBorder="1" applyAlignment="1">
      <alignment horizontal="center"/>
    </xf>
    <xf numFmtId="0" fontId="22" fillId="34" borderId="20" xfId="112" applyFont="1" applyFill="1" applyBorder="1" applyAlignment="1" applyProtection="1">
      <alignment horizontal="left"/>
      <protection locked="0"/>
    </xf>
    <xf numFmtId="3" fontId="22" fillId="34" borderId="22" xfId="112" applyNumberFormat="1" applyFont="1" applyFill="1" applyBorder="1" applyAlignment="1" applyProtection="1">
      <alignment horizontal="center" vertical="center"/>
    </xf>
    <xf numFmtId="3" fontId="22" fillId="37" borderId="22" xfId="112" applyNumberFormat="1" applyFont="1" applyFill="1" applyBorder="1" applyAlignment="1" applyProtection="1">
      <alignment horizontal="center" vertical="center"/>
    </xf>
    <xf numFmtId="0" fontId="54" fillId="0" borderId="23" xfId="112" applyFont="1" applyBorder="1" applyAlignment="1">
      <alignment horizontal="center"/>
    </xf>
    <xf numFmtId="0" fontId="54" fillId="34" borderId="0" xfId="112" applyFont="1" applyFill="1" applyAlignment="1">
      <alignment horizontal="left"/>
    </xf>
    <xf numFmtId="0" fontId="54" fillId="34" borderId="0" xfId="112" applyFont="1" applyFill="1" applyAlignment="1">
      <alignment horizontal="center" vertical="center"/>
    </xf>
    <xf numFmtId="49" fontId="18" fillId="33" borderId="10" xfId="112" applyNumberFormat="1" applyFont="1" applyFill="1" applyBorder="1" applyAlignment="1" applyProtection="1">
      <protection locked="0" hidden="1"/>
    </xf>
    <xf numFmtId="0" fontId="17" fillId="0" borderId="0" xfId="112" applyFont="1" applyAlignment="1">
      <alignment vertical="top"/>
    </xf>
    <xf numFmtId="0" fontId="19" fillId="0" borderId="0" xfId="112" applyFont="1" applyAlignment="1">
      <alignment vertical="top"/>
    </xf>
    <xf numFmtId="0" fontId="20" fillId="0" borderId="11" xfId="112" applyFont="1" applyBorder="1" applyAlignment="1">
      <alignment horizontal="center" vertical="top" wrapText="1"/>
    </xf>
    <xf numFmtId="0" fontId="20" fillId="0" borderId="12" xfId="112" applyFont="1" applyBorder="1" applyAlignment="1">
      <alignment horizontal="center" vertical="top"/>
    </xf>
    <xf numFmtId="0" fontId="20" fillId="0" borderId="13" xfId="112" applyFont="1" applyBorder="1" applyAlignment="1">
      <alignment horizontal="center" vertical="top"/>
    </xf>
    <xf numFmtId="0" fontId="20" fillId="0" borderId="14" xfId="112" applyFont="1" applyBorder="1" applyAlignment="1">
      <alignment horizontal="center" vertical="top" wrapText="1"/>
    </xf>
    <xf numFmtId="0" fontId="20" fillId="0" borderId="10" xfId="112" applyFont="1" applyBorder="1" applyAlignment="1">
      <alignment horizontal="center" vertical="top" wrapText="1"/>
    </xf>
    <xf numFmtId="0" fontId="20" fillId="0" borderId="15" xfId="112" applyFont="1" applyBorder="1" applyAlignment="1">
      <alignment horizontal="center" vertical="top" wrapText="1"/>
    </xf>
    <xf numFmtId="0" fontId="21" fillId="33" borderId="16" xfId="112" applyFont="1" applyFill="1" applyBorder="1" applyAlignment="1">
      <alignment horizontal="center" vertical="center"/>
    </xf>
    <xf numFmtId="0" fontId="21" fillId="33" borderId="17" xfId="112" applyFont="1" applyFill="1" applyBorder="1" applyAlignment="1">
      <alignment horizontal="center" vertical="center" wrapText="1"/>
    </xf>
    <xf numFmtId="0" fontId="21" fillId="33" borderId="18" xfId="112" applyFont="1" applyFill="1" applyBorder="1" applyAlignment="1">
      <alignment horizontal="left" vertical="center" wrapText="1"/>
    </xf>
    <xf numFmtId="17" fontId="22" fillId="33" borderId="15" xfId="112" quotePrefix="1" applyNumberFormat="1" applyFont="1" applyFill="1" applyBorder="1" applyAlignment="1">
      <alignment vertical="center"/>
    </xf>
    <xf numFmtId="0" fontId="22" fillId="33" borderId="14" xfId="112" applyFont="1" applyFill="1" applyBorder="1" applyAlignment="1" applyProtection="1">
      <alignment horizontal="left" vertical="center" wrapText="1"/>
      <protection locked="0"/>
    </xf>
    <xf numFmtId="14" fontId="19" fillId="0" borderId="0" xfId="112" applyNumberFormat="1" applyFont="1" applyAlignment="1">
      <alignment vertical="top"/>
    </xf>
    <xf numFmtId="14" fontId="17" fillId="0" borderId="0" xfId="112" applyNumberFormat="1" applyFont="1" applyAlignment="1">
      <alignment vertical="top"/>
    </xf>
    <xf numFmtId="17" fontId="22" fillId="33" borderId="20" xfId="112" quotePrefix="1" applyNumberFormat="1" applyFont="1" applyFill="1" applyBorder="1" applyAlignment="1">
      <alignment vertical="center"/>
    </xf>
    <xf numFmtId="0" fontId="22" fillId="33" borderId="22" xfId="112" applyFont="1" applyFill="1" applyBorder="1" applyAlignment="1" applyProtection="1">
      <alignment horizontal="left" vertical="center" wrapText="1"/>
      <protection locked="0"/>
    </xf>
    <xf numFmtId="0" fontId="23" fillId="0" borderId="0" xfId="112" applyFont="1" applyAlignment="1">
      <alignment vertical="top"/>
    </xf>
    <xf numFmtId="0" fontId="17" fillId="0" borderId="0" xfId="112" applyFont="1" applyAlignment="1">
      <alignment horizontal="left" vertical="center" wrapText="1"/>
    </xf>
    <xf numFmtId="0" fontId="17" fillId="33" borderId="14" xfId="112" applyFont="1" applyFill="1" applyBorder="1" applyAlignment="1" applyProtection="1">
      <alignment vertical="top" wrapText="1"/>
      <protection hidden="1"/>
    </xf>
    <xf numFmtId="0" fontId="17" fillId="33" borderId="10" xfId="112" applyFont="1" applyFill="1" applyBorder="1" applyAlignment="1" applyProtection="1">
      <alignment vertical="top" wrapText="1"/>
      <protection hidden="1"/>
    </xf>
    <xf numFmtId="0" fontId="17" fillId="33" borderId="15" xfId="112" applyFont="1" applyFill="1" applyBorder="1" applyAlignment="1" applyProtection="1">
      <alignment vertical="top" wrapText="1"/>
      <protection hidden="1"/>
    </xf>
    <xf numFmtId="164" fontId="22" fillId="33" borderId="19" xfId="112" quotePrefix="1" applyNumberFormat="1" applyFont="1" applyFill="1" applyBorder="1" applyAlignment="1" applyProtection="1">
      <alignment horizontal="center" vertical="center"/>
    </xf>
    <xf numFmtId="164" fontId="22" fillId="33" borderId="21" xfId="112" quotePrefix="1" applyNumberFormat="1" applyFont="1" applyFill="1" applyBorder="1" applyAlignment="1" applyProtection="1">
      <alignment horizontal="center" vertical="center"/>
    </xf>
    <xf numFmtId="17" fontId="57" fillId="33" borderId="15" xfId="332" quotePrefix="1" applyNumberFormat="1" applyFont="1" applyFill="1" applyBorder="1" applyAlignment="1">
      <alignment vertical="center"/>
    </xf>
  </cellXfs>
  <cellStyles count="333">
    <cellStyle name="20% - Accent1 2" xfId="2"/>
    <cellStyle name="20% - Accent1 3" xfId="3"/>
    <cellStyle name="20% - Accent1 3 2" xfId="4"/>
    <cellStyle name="20% - Accent2 2" xfId="5"/>
    <cellStyle name="20% - Accent2 3" xfId="6"/>
    <cellStyle name="20% - Accent2 3 2" xfId="7"/>
    <cellStyle name="20% - Accent3 2" xfId="8"/>
    <cellStyle name="20% - Accent3 3" xfId="9"/>
    <cellStyle name="20% - Accent3 3 2" xfId="10"/>
    <cellStyle name="20% - Accent4 2" xfId="11"/>
    <cellStyle name="20% - Accent4 3" xfId="12"/>
    <cellStyle name="20% - Accent4 3 2" xfId="13"/>
    <cellStyle name="20% - Accent5 2" xfId="14"/>
    <cellStyle name="20% - Accent5 3" xfId="15"/>
    <cellStyle name="20% - Accent5 3 2" xfId="16"/>
    <cellStyle name="20% - Accent6 2" xfId="17"/>
    <cellStyle name="20% - Accent6 3" xfId="18"/>
    <cellStyle name="20% - Accent6 3 2" xfId="19"/>
    <cellStyle name="40% - Accent1 2" xfId="20"/>
    <cellStyle name="40% - Accent1 3" xfId="21"/>
    <cellStyle name="40% - Accent1 3 2" xfId="22"/>
    <cellStyle name="40% - Accent2 2" xfId="23"/>
    <cellStyle name="40% - Accent2 3" xfId="24"/>
    <cellStyle name="40% - Accent2 3 2" xfId="25"/>
    <cellStyle name="40% - Accent3 2" xfId="26"/>
    <cellStyle name="40% - Accent3 3" xfId="27"/>
    <cellStyle name="40% - Accent3 3 2" xfId="28"/>
    <cellStyle name="40% - Accent4 2" xfId="29"/>
    <cellStyle name="40% - Accent4 3" xfId="30"/>
    <cellStyle name="40% - Accent4 3 2" xfId="31"/>
    <cellStyle name="40% - Accent5 2" xfId="32"/>
    <cellStyle name="40% - Accent5 3" xfId="33"/>
    <cellStyle name="40% - Accent5 3 2" xfId="34"/>
    <cellStyle name="40% - Accent6 2" xfId="35"/>
    <cellStyle name="40% - Accent6 3" xfId="36"/>
    <cellStyle name="40% - Accent6 3 2" xfId="37"/>
    <cellStyle name="60% - Accent1 2" xfId="38"/>
    <cellStyle name="60% - Accent2 2" xfId="39"/>
    <cellStyle name="60% - Accent3 2" xfId="40"/>
    <cellStyle name="60% - Accent4 2" xfId="41"/>
    <cellStyle name="60% - Accent5 2" xfId="42"/>
    <cellStyle name="60% - Accent6 2" xfId="43"/>
    <cellStyle name="Accent1 2" xfId="44"/>
    <cellStyle name="Accent2 2" xfId="45"/>
    <cellStyle name="Accent3 2" xfId="46"/>
    <cellStyle name="Accent4 2" xfId="47"/>
    <cellStyle name="Accent5 2" xfId="48"/>
    <cellStyle name="Accent6 2" xfId="49"/>
    <cellStyle name="Bad 2" xfId="50"/>
    <cellStyle name="Calculation 2" xfId="51"/>
    <cellStyle name="Check Cell 2" xfId="52"/>
    <cellStyle name="Comma 2" xfId="53"/>
    <cellStyle name="Comma 2 2" xfId="54"/>
    <cellStyle name="Comma 3" xfId="55"/>
    <cellStyle name="Comma 4" xfId="56"/>
    <cellStyle name="Comma 5" xfId="57"/>
    <cellStyle name="Comma 6" xfId="58"/>
    <cellStyle name="Currency 2" xfId="59"/>
    <cellStyle name="Currency 2 2" xfId="60"/>
    <cellStyle name="Currency 3" xfId="61"/>
    <cellStyle name="Currency 3 2" xfId="62"/>
    <cellStyle name="Currency 4" xfId="63"/>
    <cellStyle name="Explanatory Text 2" xfId="64"/>
    <cellStyle name="general" xfId="65"/>
    <cellStyle name="Good 2" xfId="66"/>
    <cellStyle name="Heading 1 2" xfId="67"/>
    <cellStyle name="Heading 2 2" xfId="68"/>
    <cellStyle name="Heading 3 2" xfId="69"/>
    <cellStyle name="Heading 4 2" xfId="70"/>
    <cellStyle name="Hyperlink" xfId="332" builtinId="8"/>
    <cellStyle name="Hyperlink 2" xfId="71"/>
    <cellStyle name="Hyperlink 3" xfId="72"/>
    <cellStyle name="Hyperlink 3 2" xfId="73"/>
    <cellStyle name="Hyperlink 4" xfId="74"/>
    <cellStyle name="Hyperlink 4 2" xfId="75"/>
    <cellStyle name="Hyperlink 4 3" xfId="76"/>
    <cellStyle name="Hyperlink 5" xfId="77"/>
    <cellStyle name="Hyperlink 5 2" xfId="78"/>
    <cellStyle name="Hyperlink 5 3" xfId="79"/>
    <cellStyle name="Hyperlink 5 4" xfId="80"/>
    <cellStyle name="Hyperlink 6" xfId="81"/>
    <cellStyle name="Hyperlink 7" xfId="82"/>
    <cellStyle name="Hyperlink 8" xfId="83"/>
    <cellStyle name="Input 2" xfId="84"/>
    <cellStyle name="Linked Cell 2" xfId="85"/>
    <cellStyle name="Neutral 2" xfId="86"/>
    <cellStyle name="Normal" xfId="0" builtinId="0"/>
    <cellStyle name="Normal 10" xfId="87"/>
    <cellStyle name="Normal 10 2" xfId="88"/>
    <cellStyle name="Normal 11" xfId="89"/>
    <cellStyle name="Normal 11 2" xfId="90"/>
    <cellStyle name="Normal 11 2 2" xfId="91"/>
    <cellStyle name="Normal 11 2 2 2" xfId="92"/>
    <cellStyle name="Normal 11 2 2 2 2" xfId="93"/>
    <cellStyle name="Normal 11 2 2 3" xfId="94"/>
    <cellStyle name="Normal 11 2 3" xfId="95"/>
    <cellStyle name="Normal 11 2 3 2" xfId="96"/>
    <cellStyle name="Normal 11 2 4" xfId="97"/>
    <cellStyle name="Normal 11 3" xfId="98"/>
    <cellStyle name="Normal 11 3 2" xfId="99"/>
    <cellStyle name="Normal 11 3 2 2" xfId="100"/>
    <cellStyle name="Normal 11 3 3" xfId="101"/>
    <cellStyle name="Normal 11 4" xfId="102"/>
    <cellStyle name="Normal 11 4 2" xfId="103"/>
    <cellStyle name="Normal 11 5" xfId="104"/>
    <cellStyle name="Normal 11 6" xfId="105"/>
    <cellStyle name="Normal 12" xfId="106"/>
    <cellStyle name="Normal 12 2" xfId="107"/>
    <cellStyle name="Normal 12 2 2" xfId="108"/>
    <cellStyle name="Normal 13" xfId="109"/>
    <cellStyle name="Normal 13 2" xfId="110"/>
    <cellStyle name="Normal 13 2 2" xfId="111"/>
    <cellStyle name="Normal 13 3" xfId="112"/>
    <cellStyle name="Normal 14" xfId="113"/>
    <cellStyle name="Normal 14 2" xfId="114"/>
    <cellStyle name="Normal 14 2 2" xfId="115"/>
    <cellStyle name="Normal 14 2 2 2" xfId="116"/>
    <cellStyle name="Normal 14 3" xfId="117"/>
    <cellStyle name="Normal 14 3 2" xfId="118"/>
    <cellStyle name="Normal 14 4" xfId="119"/>
    <cellStyle name="Normal 15" xfId="120"/>
    <cellStyle name="Normal 15 2" xfId="121"/>
    <cellStyle name="Normal 15 2 2" xfId="122"/>
    <cellStyle name="Normal 15 3" xfId="123"/>
    <cellStyle name="Normal 16" xfId="124"/>
    <cellStyle name="Normal 16 2" xfId="125"/>
    <cellStyle name="Normal 16 2 2" xfId="126"/>
    <cellStyle name="Normal 16 3" xfId="127"/>
    <cellStyle name="Normal 17" xfId="128"/>
    <cellStyle name="Normal 17 2" xfId="129"/>
    <cellStyle name="Normal 17 2 2" xfId="130"/>
    <cellStyle name="Normal 17 3" xfId="131"/>
    <cellStyle name="Normal 18" xfId="132"/>
    <cellStyle name="Normal 18 2" xfId="133"/>
    <cellStyle name="Normal 18 2 2" xfId="134"/>
    <cellStyle name="Normal 18 3" xfId="135"/>
    <cellStyle name="Normal 19" xfId="136"/>
    <cellStyle name="Normal 19 2" xfId="137"/>
    <cellStyle name="Normal 19 2 2" xfId="138"/>
    <cellStyle name="Normal 19 3" xfId="139"/>
    <cellStyle name="Normal 2" xfId="1"/>
    <cellStyle name="Normal 2 2" xfId="140"/>
    <cellStyle name="Normal 2 2 2" xfId="141"/>
    <cellStyle name="Normal 2 2 2 2" xfId="142"/>
    <cellStyle name="Normal 2 2 3" xfId="143"/>
    <cellStyle name="Normal 2 3" xfId="144"/>
    <cellStyle name="Normal 2 3 2" xfId="145"/>
    <cellStyle name="Normal 2 3 3" xfId="146"/>
    <cellStyle name="Normal 2 4" xfId="147"/>
    <cellStyle name="Normal 2 5" xfId="148"/>
    <cellStyle name="Normal 2 6" xfId="149"/>
    <cellStyle name="Normal 20" xfId="150"/>
    <cellStyle name="Normal 20 2" xfId="151"/>
    <cellStyle name="Normal 20 2 2" xfId="152"/>
    <cellStyle name="Normal 20 3" xfId="153"/>
    <cellStyle name="Normal 21" xfId="154"/>
    <cellStyle name="Normal 21 2" xfId="155"/>
    <cellStyle name="Normal 21 2 2" xfId="156"/>
    <cellStyle name="Normal 21 3" xfId="157"/>
    <cellStyle name="Normal 22" xfId="158"/>
    <cellStyle name="Normal 22 2" xfId="159"/>
    <cellStyle name="Normal 22 2 2" xfId="160"/>
    <cellStyle name="Normal 22 3" xfId="161"/>
    <cellStyle name="Normal 23" xfId="162"/>
    <cellStyle name="Normal 23 2" xfId="163"/>
    <cellStyle name="Normal 23 2 2" xfId="164"/>
    <cellStyle name="Normal 23 3" xfId="165"/>
    <cellStyle name="Normal 24" xfId="166"/>
    <cellStyle name="Normal 24 2" xfId="167"/>
    <cellStyle name="Normal 24 2 2" xfId="168"/>
    <cellStyle name="Normal 24 3" xfId="169"/>
    <cellStyle name="Normal 25" xfId="170"/>
    <cellStyle name="Normal 25 2" xfId="171"/>
    <cellStyle name="Normal 25 2 2" xfId="172"/>
    <cellStyle name="Normal 25 3" xfId="173"/>
    <cellStyle name="Normal 26" xfId="174"/>
    <cellStyle name="Normal 26 2" xfId="175"/>
    <cellStyle name="Normal 26 2 2" xfId="176"/>
    <cellStyle name="Normal 26 3" xfId="177"/>
    <cellStyle name="Normal 27" xfId="178"/>
    <cellStyle name="Normal 28" xfId="179"/>
    <cellStyle name="Normal 28 2" xfId="180"/>
    <cellStyle name="Normal 29" xfId="181"/>
    <cellStyle name="Normal 29 2" xfId="182"/>
    <cellStyle name="Normal 3" xfId="183"/>
    <cellStyle name="Normal 3 2" xfId="184"/>
    <cellStyle name="Normal 3 2 2" xfId="185"/>
    <cellStyle name="Normal 3 2 3" xfId="186"/>
    <cellStyle name="Normal 3 3" xfId="187"/>
    <cellStyle name="Normal 3 3 2" xfId="188"/>
    <cellStyle name="Normal 3 4" xfId="189"/>
    <cellStyle name="Normal 3 5" xfId="190"/>
    <cellStyle name="Normal 3 6" xfId="191"/>
    <cellStyle name="Normal 3 6 2" xfId="192"/>
    <cellStyle name="Normal 3 7" xfId="193"/>
    <cellStyle name="Normal 30" xfId="194"/>
    <cellStyle name="Normal 30 2" xfId="195"/>
    <cellStyle name="Normal 31" xfId="196"/>
    <cellStyle name="Normal 31 2" xfId="197"/>
    <cellStyle name="Normal 32" xfId="198"/>
    <cellStyle name="Normal 32 2" xfId="199"/>
    <cellStyle name="Normal 33" xfId="200"/>
    <cellStyle name="Normal 33 2" xfId="201"/>
    <cellStyle name="Normal 34" xfId="202"/>
    <cellStyle name="Normal 34 2" xfId="203"/>
    <cellStyle name="Normal 35" xfId="204"/>
    <cellStyle name="Normal 35 2" xfId="205"/>
    <cellStyle name="Normal 36" xfId="206"/>
    <cellStyle name="Normal 36 2" xfId="207"/>
    <cellStyle name="Normal 37" xfId="208"/>
    <cellStyle name="Normal 37 2" xfId="209"/>
    <cellStyle name="Normal 38" xfId="210"/>
    <cellStyle name="Normal 38 2" xfId="211"/>
    <cellStyle name="Normal 39" xfId="212"/>
    <cellStyle name="Normal 39 2" xfId="213"/>
    <cellStyle name="Normal 4" xfId="214"/>
    <cellStyle name="Normal 4 2" xfId="215"/>
    <cellStyle name="Normal 4 2 2" xfId="216"/>
    <cellStyle name="Normal 40" xfId="217"/>
    <cellStyle name="Normal 40 2" xfId="218"/>
    <cellStyle name="Normal 41" xfId="219"/>
    <cellStyle name="Normal 41 2" xfId="220"/>
    <cellStyle name="Normal 42" xfId="221"/>
    <cellStyle name="Normal 42 2" xfId="222"/>
    <cellStyle name="Normal 43" xfId="223"/>
    <cellStyle name="Normal 43 2" xfId="224"/>
    <cellStyle name="Normal 44" xfId="225"/>
    <cellStyle name="Normal 44 2" xfId="226"/>
    <cellStyle name="Normal 45" xfId="227"/>
    <cellStyle name="Normal 45 2" xfId="228"/>
    <cellStyle name="Normal 46" xfId="229"/>
    <cellStyle name="Normal 46 2" xfId="230"/>
    <cellStyle name="Normal 47" xfId="231"/>
    <cellStyle name="Normal 47 2" xfId="232"/>
    <cellStyle name="Normal 48" xfId="233"/>
    <cellStyle name="Normal 48 2" xfId="234"/>
    <cellStyle name="Normal 49" xfId="235"/>
    <cellStyle name="Normal 49 2" xfId="236"/>
    <cellStyle name="Normal 5" xfId="237"/>
    <cellStyle name="Normal 5 2" xfId="238"/>
    <cellStyle name="Normal 5 3" xfId="239"/>
    <cellStyle name="Normal 50" xfId="240"/>
    <cellStyle name="Normal 50 2" xfId="241"/>
    <cellStyle name="Normal 51" xfId="242"/>
    <cellStyle name="Normal 51 2" xfId="243"/>
    <cellStyle name="Normal 52" xfId="244"/>
    <cellStyle name="Normal 52 2" xfId="245"/>
    <cellStyle name="Normal 53" xfId="246"/>
    <cellStyle name="Normal 53 2" xfId="247"/>
    <cellStyle name="Normal 54" xfId="248"/>
    <cellStyle name="Normal 54 2" xfId="249"/>
    <cellStyle name="Normal 55" xfId="250"/>
    <cellStyle name="Normal 55 2" xfId="251"/>
    <cellStyle name="Normal 56" xfId="252"/>
    <cellStyle name="Normal 56 2" xfId="253"/>
    <cellStyle name="Normal 57" xfId="254"/>
    <cellStyle name="Normal 57 2" xfId="255"/>
    <cellStyle name="Normal 58" xfId="256"/>
    <cellStyle name="Normal 58 2" xfId="257"/>
    <cellStyle name="Normal 59" xfId="258"/>
    <cellStyle name="Normal 59 2" xfId="259"/>
    <cellStyle name="Normal 6" xfId="260"/>
    <cellStyle name="Normal 6 2" xfId="261"/>
    <cellStyle name="Normal 60" xfId="262"/>
    <cellStyle name="Normal 60 2" xfId="263"/>
    <cellStyle name="Normal 61" xfId="264"/>
    <cellStyle name="Normal 61 2" xfId="265"/>
    <cellStyle name="Normal 62" xfId="266"/>
    <cellStyle name="Normal 62 2" xfId="267"/>
    <cellStyle name="Normal 63" xfId="268"/>
    <cellStyle name="Normal 63 2" xfId="269"/>
    <cellStyle name="Normal 64" xfId="270"/>
    <cellStyle name="Normal 64 2" xfId="271"/>
    <cellStyle name="Normal 65" xfId="272"/>
    <cellStyle name="Normal 65 2" xfId="273"/>
    <cellStyle name="Normal 66" xfId="274"/>
    <cellStyle name="Normal 66 2" xfId="275"/>
    <cellStyle name="Normal 67" xfId="276"/>
    <cellStyle name="Normal 67 2" xfId="277"/>
    <cellStyle name="Normal 68" xfId="278"/>
    <cellStyle name="Normal 68 2" xfId="279"/>
    <cellStyle name="Normal 69" xfId="280"/>
    <cellStyle name="Normal 69 2" xfId="281"/>
    <cellStyle name="Normal 7" xfId="282"/>
    <cellStyle name="Normal 70" xfId="283"/>
    <cellStyle name="Normal 70 2" xfId="284"/>
    <cellStyle name="Normal 71" xfId="285"/>
    <cellStyle name="Normal 72" xfId="286"/>
    <cellStyle name="Normal 72 2" xfId="287"/>
    <cellStyle name="Normal 73" xfId="288"/>
    <cellStyle name="Normal 73 2" xfId="289"/>
    <cellStyle name="Normal 74" xfId="290"/>
    <cellStyle name="Normal 74 2" xfId="291"/>
    <cellStyle name="Normal 75" xfId="292"/>
    <cellStyle name="Normal 75 2" xfId="293"/>
    <cellStyle name="Normal 76" xfId="294"/>
    <cellStyle name="Normal 76 2" xfId="295"/>
    <cellStyle name="Normal 77" xfId="296"/>
    <cellStyle name="Normal 77 2" xfId="297"/>
    <cellStyle name="Normal 78" xfId="298"/>
    <cellStyle name="Normal 79" xfId="299"/>
    <cellStyle name="Normal 8" xfId="300"/>
    <cellStyle name="Normal 8 2" xfId="301"/>
    <cellStyle name="Normal 8 3" xfId="302"/>
    <cellStyle name="Normal 9" xfId="303"/>
    <cellStyle name="Normal 9 2" xfId="304"/>
    <cellStyle name="Normal 9 3" xfId="305"/>
    <cellStyle name="Normal 9 3 2" xfId="306"/>
    <cellStyle name="Normal 9 3 2 2" xfId="307"/>
    <cellStyle name="Normal 9 3 2 2 2" xfId="308"/>
    <cellStyle name="Normal 9 3 2 3" xfId="309"/>
    <cellStyle name="Normal 9 3 3" xfId="310"/>
    <cellStyle name="Normal 9 3 3 2" xfId="311"/>
    <cellStyle name="Normal 9 3 4" xfId="312"/>
    <cellStyle name="Normal 9 4" xfId="313"/>
    <cellStyle name="Normal 9 4 2" xfId="314"/>
    <cellStyle name="Normal 9 4 2 2" xfId="315"/>
    <cellStyle name="Normal 9 4 3" xfId="316"/>
    <cellStyle name="Normal 9 5" xfId="317"/>
    <cellStyle name="Normal 9 5 2" xfId="318"/>
    <cellStyle name="Normal 9 6" xfId="319"/>
    <cellStyle name="Normal 9 7" xfId="320"/>
    <cellStyle name="Note 2" xfId="321"/>
    <cellStyle name="Note 2 2" xfId="322"/>
    <cellStyle name="Note 3" xfId="323"/>
    <cellStyle name="Note 4" xfId="324"/>
    <cellStyle name="Note 4 2" xfId="325"/>
    <cellStyle name="Output 2" xfId="326"/>
    <cellStyle name="Percent 2" xfId="327"/>
    <cellStyle name="Percent 2 2" xfId="328"/>
    <cellStyle name="Percent 3" xfId="329"/>
    <cellStyle name="Total 2" xfId="330"/>
    <cellStyle name="Warning Text 2" xfId="331"/>
  </cellStyles>
  <dxfs count="348">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font>
        <b val="0"/>
        <i val="0"/>
        <strike val="0"/>
        <condense val="0"/>
        <extend val="0"/>
        <outline val="0"/>
        <shadow val="0"/>
        <u val="none"/>
        <vertAlign val="baseline"/>
        <sz val="12"/>
        <color theme="1"/>
        <name val="Arial"/>
        <scheme val="none"/>
      </font>
      <numFmt numFmtId="164" formatCode="[$-409]mmmm\ d\,\ yyyy;@"/>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top/>
        <bottom style="thin">
          <color indexed="64"/>
        </bottom>
      </border>
      <protection locked="1" hidden="0"/>
    </dxf>
    <dxf>
      <font>
        <b val="0"/>
        <i val="0"/>
        <strike val="0"/>
        <condense val="0"/>
        <extend val="0"/>
        <outline val="0"/>
        <shadow val="0"/>
        <u val="none"/>
        <vertAlign val="baseline"/>
        <sz val="12"/>
        <color theme="1"/>
        <name val="Arial"/>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top/>
        <bottom style="thin">
          <color indexed="64"/>
        </bottom>
      </border>
      <protection locked="0" hidden="0"/>
    </dxf>
    <dxf>
      <font>
        <b val="0"/>
        <i val="0"/>
        <strike val="0"/>
        <condense val="0"/>
        <extend val="0"/>
        <outline val="0"/>
        <shadow val="0"/>
        <u val="none"/>
        <vertAlign val="baseline"/>
        <sz val="12"/>
        <color theme="1"/>
        <name val="Arial"/>
        <scheme val="none"/>
      </font>
      <numFmt numFmtId="22" formatCode="mmm\-yy"/>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top/>
        <bottom style="thin">
          <color indexed="64"/>
        </bottom>
      </border>
    </dxf>
    <dxf>
      <border outline="0">
        <bottom style="double">
          <color indexed="64"/>
        </bottom>
      </border>
    </dxf>
    <dxf>
      <border outline="0">
        <left style="thin">
          <color indexed="64"/>
        </left>
        <right style="thin">
          <color indexed="64"/>
        </right>
        <top style="double">
          <color indexed="64"/>
        </top>
        <bottom style="thin">
          <color indexed="64"/>
        </bottom>
      </border>
    </dxf>
    <dxf>
      <font>
        <strike val="0"/>
        <outline val="0"/>
        <shadow val="0"/>
        <u val="none"/>
        <vertAlign val="baseline"/>
        <sz val="12"/>
        <color theme="1"/>
        <name val="Arial"/>
        <scheme val="none"/>
      </font>
      <fill>
        <patternFill patternType="solid">
          <fgColor indexed="64"/>
          <bgColor theme="0"/>
        </patternFill>
      </fill>
    </dxf>
    <dxf>
      <font>
        <strike val="0"/>
        <outline val="0"/>
        <shadow val="0"/>
        <u val="none"/>
        <vertAlign val="baseline"/>
        <sz val="12"/>
        <color theme="1"/>
        <name val="Arial"/>
        <scheme val="none"/>
      </font>
      <fill>
        <patternFill patternType="solid">
          <fgColor indexed="64"/>
          <bgColor theme="0"/>
        </patternFill>
      </fill>
    </dxf>
    <dxf>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0" tint="-0.499984740745262"/>
        <name val="Arial"/>
        <scheme val="none"/>
      </font>
      <numFmt numFmtId="3" formatCode="#,##0"/>
      <fill>
        <patternFill patternType="solid">
          <fgColor indexed="64"/>
          <bgColor theme="0" tint="-0.49998474074526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theme="1"/>
        <name val="Arial"/>
        <scheme val="none"/>
      </font>
      <numFmt numFmtId="3" formatCode="#,##0"/>
      <fill>
        <patternFill patternType="solid">
          <fgColor indexed="64"/>
          <bgColor indexed="9"/>
        </patternFill>
      </fill>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scheme val="none"/>
      </font>
      <fill>
        <patternFill patternType="solid">
          <fgColor indexed="64"/>
          <bgColor indexed="9"/>
        </patternFill>
      </fill>
      <alignment horizontal="center" vertical="bottom" textRotation="0" wrapText="0" indent="0" justifyLastLine="0" shrinkToFit="0" readingOrder="0"/>
      <protection locked="1" hidden="0"/>
    </dxf>
    <dxf>
      <font>
        <b/>
        <i val="0"/>
        <strike val="0"/>
        <condense val="0"/>
        <extend val="0"/>
        <outline val="0"/>
        <shadow val="0"/>
        <u val="none"/>
        <vertAlign val="baseline"/>
        <sz val="12"/>
        <color theme="1"/>
        <name val="Arial"/>
        <scheme val="none"/>
      </font>
      <fill>
        <patternFill patternType="solid">
          <fgColor indexed="64"/>
          <bgColor indexed="9"/>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FA256%20Workbook%20FY17-18.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ntral%20Office/RSB/DS2/zz%20TECH%20TEAM/08%20WORKBOOKS/2017-18%20WORKBOOKS%20IN%20PROGRESS/Done/Release%20VBA%20Added/CW115A%20Workbook%20FY17-18.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Stakeholder Map"/>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COMPARISONS COUNTY"/>
      <sheetName val="COMPARISON CELLS"/>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Jul FNS388A Household Formula"/>
      <sheetName val="Aug FNS388A Household Formula"/>
      <sheetName val="Sep FNS388A Household Formula"/>
      <sheetName val="Oct FNS388A Household Formula"/>
      <sheetName val="Nov FNS388A Household Formula"/>
      <sheetName val="Dec FNS388A Household Formula"/>
      <sheetName val="Jan FNS388A Household Formula"/>
      <sheetName val="Feb FNS388A Household Formula"/>
      <sheetName val="Mar FNS388A Household Formula"/>
      <sheetName val="Apr FNS388A Household Formula"/>
      <sheetName val="May FNS388A Household Formula"/>
      <sheetName val="Jun FNS388A Household Formula"/>
      <sheetName val="FNS388A INSTRUCTIONS"/>
      <sheetName val="FNS388A Household Formula"/>
      <sheetName val="FNS 388A"/>
      <sheetName val="NEW EST Jul"/>
      <sheetName val="NEW EST Aug"/>
      <sheetName val="NEW EST Sep"/>
      <sheetName val="NEW EST Oct"/>
      <sheetName val="NEW EST Nov"/>
      <sheetName val="NEW EST Dec"/>
      <sheetName val="NEW EST Jan"/>
      <sheetName val="NEW EST Feb"/>
      <sheetName val="NEW EST Mar"/>
      <sheetName val="NEW EST Apr"/>
      <sheetName val="NEW EST May"/>
      <sheetName val="NEW EST Jun"/>
      <sheetName val="NEW EST Averages Jul-Jun"/>
      <sheetName val="County Edits"/>
      <sheetName val="COUNTY SIZE DETERMINATION"/>
      <sheetName val="PRIOR DATA"/>
      <sheetName val="CURRENT DATA"/>
      <sheetName val="FY Totals Statewide"/>
      <sheetName val="FY Totals County"/>
      <sheetName val="FY Averages Statewide"/>
      <sheetName val="FY Averages County"/>
      <sheetName val="Release Summary"/>
      <sheetName val="Data Dictionary"/>
      <sheetName val="RELEASE STATEWIDE"/>
      <sheetName val="RELEASE COUNTY"/>
      <sheetName val="RELEASE BACK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ACCESS"/>
      <sheetName val="WORKBOOK SUMMARY"/>
      <sheetName val="Jul County"/>
      <sheetName val="Jul Edits"/>
      <sheetName val="Jul Intake"/>
      <sheetName val="Aug County"/>
      <sheetName val="Aug Edits"/>
      <sheetName val="Aug Intake"/>
      <sheetName val="Sep County"/>
      <sheetName val="Sep Edits"/>
      <sheetName val="Sep Intake"/>
      <sheetName val="Oct County"/>
      <sheetName val="Oct Edits"/>
      <sheetName val="Oct Intake"/>
      <sheetName val="Nov County"/>
      <sheetName val="Nov Edits"/>
      <sheetName val="Nov Intake"/>
      <sheetName val="Dec County"/>
      <sheetName val="Dec Edits"/>
      <sheetName val="Dec Intake"/>
      <sheetName val="Jan County"/>
      <sheetName val="Jan Edits"/>
      <sheetName val="Jan Intake"/>
      <sheetName val="Feb County"/>
      <sheetName val="Feb Edits"/>
      <sheetName val="Feb Intake"/>
      <sheetName val="Mar County"/>
      <sheetName val="Mar Edits"/>
      <sheetName val="Mar Intake"/>
      <sheetName val="Apr County"/>
      <sheetName val="Apr Edits"/>
      <sheetName val="Apr Intake"/>
      <sheetName val="May County"/>
      <sheetName val="May Edits"/>
      <sheetName val="May Intake"/>
      <sheetName val="Jun County"/>
      <sheetName val="Jun Edits"/>
      <sheetName val="Jun Intake"/>
      <sheetName val="RESOURCE SHEETS---&gt;"/>
      <sheetName val="Stakeholder Map"/>
      <sheetName val="7-15 CELL MAP"/>
      <sheetName val="ACL FORM 07-15"/>
      <sheetName val="ACL INSTRUCTIONS 07-15"/>
      <sheetName val="ACL VALIDATIONS 07-15"/>
      <sheetName val="ACL FORM 10-06"/>
      <sheetName val="ACL VALIDATIONS 10-06"/>
      <sheetName val="DAYS LATE"/>
      <sheetName val="RERELEASE 3% TEST"/>
      <sheetName val="INTAKE INSTRUCTIONS"/>
      <sheetName val="WORKBOOK INSTRUCTIONS"/>
      <sheetName val="NM-LD TEXT BOX NOTES 07-30-15"/>
      <sheetName val="WORKBOOK UPDATES"/>
      <sheetName val="CW115 FACT SHEET"/>
      <sheetName val="WORKBOOK CHECKUPS-TASKS"/>
      <sheetName val="Trend Charts"/>
      <sheetName val="Trend Analysis 1"/>
      <sheetName val="Trend Analysis 2"/>
      <sheetName val="DATA REVIEW TOOLS ----&gt;"/>
      <sheetName val="COMPARISONS CELLS"/>
      <sheetName val="CURRENT DATA"/>
      <sheetName val="COMPARISONS COUNTY"/>
      <sheetName val="PRIOR DATA"/>
      <sheetName val="COUNTY SIZE"/>
      <sheetName val="FY Totals Statewide"/>
      <sheetName val="FY Totals County"/>
      <sheetName val="FY Averages Statewide"/>
      <sheetName val="FY Averages County"/>
      <sheetName val="RELEASE TEMPLATES---&gt;"/>
      <sheetName val="Release Summary"/>
      <sheetName val="RELEASE STATEWIDE"/>
      <sheetName val="RELEASE COUNTY"/>
      <sheetName val="RELEASE BACKSHEE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sheetData sheetId="9" refreshError="1"/>
      <sheetData sheetId="10" refreshError="1"/>
      <sheetData sheetId="11"/>
      <sheetData sheetId="12" refreshError="1"/>
      <sheetData sheetId="13" refreshError="1"/>
      <sheetData sheetId="14"/>
      <sheetData sheetId="15" refreshError="1"/>
      <sheetData sheetId="16" refreshError="1"/>
      <sheetData sheetId="17"/>
      <sheetData sheetId="18" refreshError="1"/>
      <sheetData sheetId="19" refreshError="1"/>
      <sheetData sheetId="20"/>
      <sheetData sheetId="21" refreshError="1"/>
      <sheetData sheetId="22" refreshError="1"/>
      <sheetData sheetId="23"/>
      <sheetData sheetId="24" refreshError="1"/>
      <sheetData sheetId="25" refreshError="1"/>
      <sheetData sheetId="26"/>
      <sheetData sheetId="27" refreshError="1"/>
      <sheetData sheetId="28" refreshError="1"/>
      <sheetData sheetId="29"/>
      <sheetData sheetId="30" refreshError="1"/>
      <sheetData sheetId="31" refreshError="1"/>
      <sheetData sheetId="32"/>
      <sheetData sheetId="33" refreshError="1"/>
      <sheetData sheetId="34" refreshError="1"/>
      <sheetData sheetId="35"/>
      <sheetData sheetId="36" refreshError="1"/>
      <sheetData sheetId="37" refreshError="1"/>
      <sheetData sheetId="38"/>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refreshError="1"/>
      <sheetData sheetId="71"/>
      <sheetData sheetId="72"/>
    </sheetDataSet>
  </externalBook>
</externalLink>
</file>

<file path=xl/tables/table1.xml><?xml version="1.0" encoding="utf-8"?>
<table xmlns="http://schemas.openxmlformats.org/spreadsheetml/2006/main" id="7" name="ReleaseSummary" displayName="ReleaseSummary" ref="A4:C16" totalsRowShown="0" headerRowDxfId="68" dataDxfId="67" headerRowBorderDxfId="65" tableBorderDxfId="66">
  <autoFilter ref="A4:C16">
    <filterColumn colId="0" hiddenButton="1"/>
    <filterColumn colId="1" hiddenButton="1"/>
    <filterColumn colId="2" hiddenButton="1"/>
  </autoFilter>
  <tableColumns count="3">
    <tableColumn id="1" name="REPORT MONTH" dataDxfId="64"/>
    <tableColumn id="2" name="RELEASE DATE" dataDxfId="62"/>
    <tableColumn id="3" name="COMMENTS  a/" dataDxfId="63"/>
  </tableColumns>
  <tableStyleInfo name="TableStyleMedium9" showFirstColumn="0" showLastColumn="0" showRowStripes="1" showColumnStripes="0"/>
</table>
</file>

<file path=xl/tables/table2.xml><?xml version="1.0" encoding="utf-8"?>
<table xmlns="http://schemas.openxmlformats.org/spreadsheetml/2006/main" id="2" name="Jul17Data" displayName="Jul17Data" ref="A8:AE67" totalsRowCount="1" headerRowDxfId="347" dataDxfId="346" headerRowBorderDxfId="344" tableBorderDxfId="345" totalsRowBorderDxfId="343"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342" totalsRowDxfId="61" dataCellStyle="Normal 13 3"/>
    <tableColumn id="4" name="Cell 1" totalsRowFunction="sum" dataDxfId="341" totalsRowDxfId="60" dataCellStyle="Normal 13 3"/>
    <tableColumn id="5" name="Cell 2" totalsRowFunction="sum" dataDxfId="340" totalsRowDxfId="59" dataCellStyle="Normal 13 3"/>
    <tableColumn id="6" name="Cell 3" totalsRowFunction="sum" dataDxfId="339" totalsRowDxfId="58" dataCellStyle="Normal 13 3"/>
    <tableColumn id="7" name="Cell 4" totalsRowFunction="sum" dataDxfId="338" totalsRowDxfId="57" dataCellStyle="Normal 13 3"/>
    <tableColumn id="8" name="Cell 5" totalsRowFunction="sum" dataDxfId="337" totalsRowDxfId="56" dataCellStyle="Normal 13 3"/>
    <tableColumn id="9" name="Cell 6" totalsRowFunction="sum" dataDxfId="336" totalsRowDxfId="55" dataCellStyle="Normal 13 3"/>
    <tableColumn id="10" name="Cell 15" totalsRowFunction="sum" dataDxfId="335" totalsRowDxfId="54" dataCellStyle="Normal 13 3"/>
    <tableColumn id="11" name="Cell 16" totalsRowFunction="sum" dataDxfId="334" totalsRowDxfId="53" dataCellStyle="Normal 13 3"/>
    <tableColumn id="12" name="Cell 17" totalsRowFunction="sum" dataDxfId="333" totalsRowDxfId="52" dataCellStyle="Normal 13 3"/>
    <tableColumn id="13" name="Cell 7" totalsRowFunction="sum" dataDxfId="332" totalsRowDxfId="51" dataCellStyle="Normal 13 3"/>
    <tableColumn id="14" name="Cell 8" totalsRowFunction="sum" dataDxfId="331" totalsRowDxfId="50" dataCellStyle="Normal 13 3"/>
    <tableColumn id="15" name="Cell 18" totalsRowFunction="sum" dataDxfId="330" totalsRowDxfId="49" dataCellStyle="Normal 13 3"/>
    <tableColumn id="16" name="Cell 9" totalsRowFunction="sum" dataDxfId="329" totalsRowDxfId="48" dataCellStyle="Normal 13 3"/>
    <tableColumn id="17" name="Cell 10" totalsRowFunction="sum" dataDxfId="328" totalsRowDxfId="47" dataCellStyle="Normal 13 3"/>
    <tableColumn id="18" name="Cell 11" totalsRowFunction="sum" dataDxfId="327" totalsRowDxfId="46" dataCellStyle="Normal 13 3"/>
    <tableColumn id="19" name="Cell 12" totalsRowFunction="sum" dataDxfId="326" totalsRowDxfId="45" dataCellStyle="Normal 13 3"/>
    <tableColumn id="20" name="Cell 19" totalsRowFunction="sum" dataDxfId="325" totalsRowDxfId="44" dataCellStyle="Normal 13 3"/>
    <tableColumn id="21" name="Cell 20" totalsRowFunction="sum" dataDxfId="324" totalsRowDxfId="43" dataCellStyle="Normal 13 3"/>
    <tableColumn id="22" name="Cell 13" totalsRowFunction="sum" dataDxfId="323" totalsRowDxfId="42" dataCellStyle="Normal 13 3"/>
    <tableColumn id="23" name="Cell 14" totalsRowFunction="sum" dataDxfId="322" totalsRowDxfId="41" dataCellStyle="Normal 13 3"/>
    <tableColumn id="24" name="Cell 21" totalsRowFunction="sum" dataDxfId="321" totalsRowDxfId="40" dataCellStyle="Normal 13 3"/>
    <tableColumn id="25" name="Cell 22" dataDxfId="320" totalsRowDxfId="39" dataCellStyle="Normal 13 3"/>
    <tableColumn id="26" name="Cell 23" dataDxfId="319" totalsRowDxfId="38" dataCellStyle="Normal 13 3"/>
    <tableColumn id="27" name="Cell 24" dataDxfId="318" totalsRowDxfId="37" dataCellStyle="Normal 13 3"/>
    <tableColumn id="28" name="Cell 25" totalsRowFunction="sum" dataDxfId="317" totalsRowDxfId="36" dataCellStyle="Normal 13 3"/>
    <tableColumn id="29" name="Cell 26" totalsRowFunction="sum" dataDxfId="316" totalsRowDxfId="35" dataCellStyle="Normal 13 3"/>
    <tableColumn id="30" name="Cell 27" totalsRowFunction="sum" dataDxfId="315" totalsRowDxfId="34" dataCellStyle="Normal 13 3"/>
    <tableColumn id="31" name="Cell 28" totalsRowFunction="sum" dataDxfId="314" totalsRowDxfId="33" dataCellStyle="Normal 13 3"/>
    <tableColumn id="32" name="Cell 29" totalsRowFunction="sum" dataDxfId="313" totalsRowDxfId="32" dataCellStyle="Normal 13 3"/>
    <tableColumn id="33" name="Cell 30" totalsRowFunction="sum" dataDxfId="312" totalsRowDxfId="31" dataCellStyle="Normal 13 3"/>
  </tableColumns>
  <tableStyleInfo name="TableStyleMedium9" showFirstColumn="0" showLastColumn="0" showRowStripes="1" showColumnStripes="0"/>
  <extLst>
    <ext xmlns:x14="http://schemas.microsoft.com/office/spreadsheetml/2009/9/main" uri="{504A1905-F514-4f6f-8877-14C23A59335A}">
      <x14:table altText="DFA256 Data: November 2017" altTextSummary="All counties reporting."/>
    </ext>
  </extLst>
</table>
</file>

<file path=xl/tables/table3.xml><?xml version="1.0" encoding="utf-8"?>
<table xmlns="http://schemas.openxmlformats.org/spreadsheetml/2006/main" id="3" name="Aug17Data" displayName="Aug17Data" ref="A8:AE67" totalsRowCount="1" headerRowDxfId="311" dataDxfId="310" headerRowBorderDxfId="308" tableBorderDxfId="309" totalsRowBorderDxfId="307"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305" totalsRowDxfId="306"/>
    <tableColumn id="4" name="Cell 1" totalsRowFunction="sum" dataDxfId="303" totalsRowDxfId="304"/>
    <tableColumn id="5" name="Cell 2" totalsRowFunction="sum" dataDxfId="301" totalsRowDxfId="302"/>
    <tableColumn id="6" name="Cell 3" totalsRowFunction="sum" dataDxfId="299" totalsRowDxfId="300"/>
    <tableColumn id="7" name="Cell 4" totalsRowFunction="sum" dataDxfId="297" totalsRowDxfId="298"/>
    <tableColumn id="8" name="Cell 5" totalsRowFunction="sum" dataDxfId="295" totalsRowDxfId="296"/>
    <tableColumn id="9" name="Cell 6" totalsRowFunction="sum" dataDxfId="293" totalsRowDxfId="294"/>
    <tableColumn id="10" name="Cell 15" totalsRowFunction="sum" dataDxfId="291" totalsRowDxfId="292"/>
    <tableColumn id="11" name="Cell 16" totalsRowFunction="sum" dataDxfId="289" totalsRowDxfId="290"/>
    <tableColumn id="12" name="Cell 17" totalsRowFunction="sum" dataDxfId="287" totalsRowDxfId="288"/>
    <tableColumn id="13" name="Cell 7" totalsRowFunction="sum" dataDxfId="285" totalsRowDxfId="286"/>
    <tableColumn id="14" name="Cell 8" totalsRowFunction="sum" dataDxfId="283" totalsRowDxfId="284"/>
    <tableColumn id="15" name="Cell 18" totalsRowFunction="sum" dataDxfId="281" totalsRowDxfId="282"/>
    <tableColumn id="16" name="Cell 9" totalsRowFunction="sum" dataDxfId="279" totalsRowDxfId="280"/>
    <tableColumn id="17" name="Cell 10" totalsRowFunction="sum" dataDxfId="277" totalsRowDxfId="278"/>
    <tableColumn id="18" name="Cell 11" totalsRowFunction="sum" dataDxfId="275" totalsRowDxfId="276"/>
    <tableColumn id="19" name="Cell 12" totalsRowFunction="sum" dataDxfId="273" totalsRowDxfId="274"/>
    <tableColumn id="20" name="Cell 19" totalsRowFunction="sum" dataDxfId="271" totalsRowDxfId="272"/>
    <tableColumn id="21" name="Cell 20" totalsRowFunction="sum" dataDxfId="269" totalsRowDxfId="270"/>
    <tableColumn id="22" name="Cell 13" totalsRowFunction="sum" dataDxfId="267" totalsRowDxfId="268"/>
    <tableColumn id="23" name="Cell 14" totalsRowFunction="sum" dataDxfId="265" totalsRowDxfId="266"/>
    <tableColumn id="24" name="Cell 21" totalsRowFunction="sum" dataDxfId="263" totalsRowDxfId="264"/>
    <tableColumn id="25" name="Cell 22" dataDxfId="261" totalsRowDxfId="262"/>
    <tableColumn id="26" name="Cell 23" dataDxfId="259" totalsRowDxfId="260"/>
    <tableColumn id="27" name="Cell 24" dataDxfId="257" totalsRowDxfId="258"/>
    <tableColumn id="28" name="Cell 25" totalsRowFunction="sum" dataDxfId="255" totalsRowDxfId="256"/>
    <tableColumn id="29" name="Cell 26" totalsRowFunction="sum" dataDxfId="253" totalsRowDxfId="254"/>
    <tableColumn id="30" name="Cell 27" totalsRowFunction="sum" dataDxfId="251" totalsRowDxfId="252"/>
    <tableColumn id="31" name="Cell 28" totalsRowFunction="sum" dataDxfId="249" totalsRowDxfId="250"/>
    <tableColumn id="32" name="Cell 29" totalsRowFunction="sum" dataDxfId="247" totalsRowDxfId="248"/>
    <tableColumn id="33" name="Cell 30" totalsRowFunction="sum" dataDxfId="245" totalsRowDxfId="246"/>
  </tableColumns>
  <tableStyleInfo name="TableStyleMedium9" showFirstColumn="0" showLastColumn="0" showRowStripes="1" showColumnStripes="0"/>
  <extLst>
    <ext xmlns:x14="http://schemas.microsoft.com/office/spreadsheetml/2009/9/main" uri="{504A1905-F514-4f6f-8877-14C23A59335A}">
      <x14:table altText="DFA256 Data: November 2017" altTextSummary="All counties reporting."/>
    </ext>
  </extLst>
</table>
</file>

<file path=xl/tables/table4.xml><?xml version="1.0" encoding="utf-8"?>
<table xmlns="http://schemas.openxmlformats.org/spreadsheetml/2006/main" id="4" name="Sep17Data" displayName="Sep17Data" ref="A8:AE67" totalsRowCount="1" headerRowDxfId="244" dataDxfId="243" headerRowBorderDxfId="241" tableBorderDxfId="242" totalsRowBorderDxfId="240"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239" totalsRowDxfId="30" dataCellStyle="Normal 13 3"/>
    <tableColumn id="4" name="Cell 1" totalsRowFunction="sum" dataDxfId="238" totalsRowDxfId="29" dataCellStyle="Normal 13 3"/>
    <tableColumn id="5" name="Cell 2" totalsRowFunction="sum" dataDxfId="237" totalsRowDxfId="28" dataCellStyle="Normal 13 3"/>
    <tableColumn id="6" name="Cell 3" totalsRowFunction="sum" dataDxfId="236" totalsRowDxfId="27" dataCellStyle="Normal 13 3"/>
    <tableColumn id="7" name="Cell 4" totalsRowFunction="sum" dataDxfId="235" totalsRowDxfId="26" dataCellStyle="Normal 13 3"/>
    <tableColumn id="8" name="Cell 5" totalsRowFunction="sum" dataDxfId="234" totalsRowDxfId="25" dataCellStyle="Normal 13 3"/>
    <tableColumn id="9" name="Cell 6" totalsRowFunction="sum" dataDxfId="233" totalsRowDxfId="24" dataCellStyle="Normal 13 3"/>
    <tableColumn id="10" name="Cell 15" totalsRowFunction="sum" dataDxfId="232" totalsRowDxfId="23" dataCellStyle="Normal 13 3"/>
    <tableColumn id="11" name="Cell 16" totalsRowFunction="sum" dataDxfId="231" totalsRowDxfId="22" dataCellStyle="Normal 13 3"/>
    <tableColumn id="12" name="Cell 17" totalsRowFunction="sum" dataDxfId="230" totalsRowDxfId="21" dataCellStyle="Normal 13 3"/>
    <tableColumn id="13" name="Cell 7" totalsRowFunction="sum" dataDxfId="229" totalsRowDxfId="20" dataCellStyle="Normal 13 3"/>
    <tableColumn id="14" name="Cell 8" totalsRowFunction="sum" dataDxfId="228" totalsRowDxfId="19" dataCellStyle="Normal 13 3"/>
    <tableColumn id="15" name="Cell 18" totalsRowFunction="sum" dataDxfId="227" totalsRowDxfId="18" dataCellStyle="Normal 13 3"/>
    <tableColumn id="16" name="Cell 9" totalsRowFunction="sum" dataDxfId="226" totalsRowDxfId="17" dataCellStyle="Normal 13 3"/>
    <tableColumn id="17" name="Cell 10" totalsRowFunction="sum" dataDxfId="225" totalsRowDxfId="16" dataCellStyle="Normal 13 3"/>
    <tableColumn id="18" name="Cell 11" totalsRowFunction="sum" dataDxfId="224" totalsRowDxfId="15" dataCellStyle="Normal 13 3"/>
    <tableColumn id="19" name="Cell 12" totalsRowFunction="sum" dataDxfId="223" totalsRowDxfId="14" dataCellStyle="Normal 13 3"/>
    <tableColumn id="20" name="Cell 19" totalsRowFunction="sum" dataDxfId="222" totalsRowDxfId="13" dataCellStyle="Normal 13 3"/>
    <tableColumn id="21" name="Cell 20" totalsRowFunction="sum" dataDxfId="221" totalsRowDxfId="12" dataCellStyle="Normal 13 3"/>
    <tableColumn id="22" name="Cell 13" totalsRowFunction="sum" dataDxfId="220" totalsRowDxfId="11" dataCellStyle="Normal 13 3"/>
    <tableColumn id="23" name="Cell 14" totalsRowFunction="sum" dataDxfId="219" totalsRowDxfId="10" dataCellStyle="Normal 13 3"/>
    <tableColumn id="24" name="Cell 21" totalsRowFunction="sum" dataDxfId="218" totalsRowDxfId="9" dataCellStyle="Normal 13 3"/>
    <tableColumn id="25" name="Cell 22" dataDxfId="217" totalsRowDxfId="8" dataCellStyle="Normal 13 3"/>
    <tableColumn id="26" name="Cell 23" dataDxfId="216" totalsRowDxfId="7" dataCellStyle="Normal 13 3"/>
    <tableColumn id="27" name="Cell 24" dataDxfId="215" totalsRowDxfId="6" dataCellStyle="Normal 13 3"/>
    <tableColumn id="28" name="Cell 25" totalsRowFunction="sum" dataDxfId="214" totalsRowDxfId="5" dataCellStyle="Normal 13 3"/>
    <tableColumn id="29" name="Cell 26" totalsRowFunction="sum" dataDxfId="213" totalsRowDxfId="4" dataCellStyle="Normal 13 3"/>
    <tableColumn id="30" name="Cell 27" totalsRowFunction="sum" dataDxfId="212" totalsRowDxfId="3" dataCellStyle="Normal 13 3"/>
    <tableColumn id="31" name="Cell 28" totalsRowFunction="sum" dataDxfId="211" totalsRowDxfId="2" dataCellStyle="Normal 13 3"/>
    <tableColumn id="32" name="Cell 29" totalsRowFunction="sum" dataDxfId="210" totalsRowDxfId="1" dataCellStyle="Normal 13 3"/>
    <tableColumn id="33" name="Cell 30" totalsRowFunction="sum" dataDxfId="209" totalsRowDxfId="0" dataCellStyle="Normal 13 3"/>
  </tableColumns>
  <tableStyleInfo name="TableStyleMedium9" showFirstColumn="0" showLastColumn="0" showRowStripes="1" showColumnStripes="0"/>
  <extLst>
    <ext xmlns:x14="http://schemas.microsoft.com/office/spreadsheetml/2009/9/main" uri="{504A1905-F514-4f6f-8877-14C23A59335A}">
      <x14:table altText="DFA256 Data: November 2017" altTextSummary="All counties reporting."/>
    </ext>
  </extLst>
</table>
</file>

<file path=xl/tables/table5.xml><?xml version="1.0" encoding="utf-8"?>
<table xmlns="http://schemas.openxmlformats.org/spreadsheetml/2006/main" id="5" name="Oct17Data" displayName="Oct17Data" ref="A8:AE67" totalsRowCount="1" headerRowDxfId="208" dataDxfId="207" headerRowBorderDxfId="205" tableBorderDxfId="206" totalsRowBorderDxfId="204"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202" totalsRowDxfId="203"/>
    <tableColumn id="4" name="Cell 1" totalsRowFunction="sum" dataDxfId="200" totalsRowDxfId="201"/>
    <tableColumn id="5" name="Cell 2" totalsRowFunction="sum" dataDxfId="198" totalsRowDxfId="199"/>
    <tableColumn id="6" name="Cell 3" totalsRowFunction="sum" dataDxfId="196" totalsRowDxfId="197"/>
    <tableColumn id="7" name="Cell 4" totalsRowFunction="sum" dataDxfId="194" totalsRowDxfId="195"/>
    <tableColumn id="8" name="Cell 5" totalsRowFunction="sum" dataDxfId="192" totalsRowDxfId="193"/>
    <tableColumn id="9" name="Cell 6" totalsRowFunction="sum" dataDxfId="190" totalsRowDxfId="191"/>
    <tableColumn id="10" name="Cell 15" totalsRowFunction="sum" dataDxfId="188" totalsRowDxfId="189"/>
    <tableColumn id="11" name="Cell 16" totalsRowFunction="sum" dataDxfId="186" totalsRowDxfId="187"/>
    <tableColumn id="12" name="Cell 17" totalsRowFunction="sum" dataDxfId="184" totalsRowDxfId="185"/>
    <tableColumn id="13" name="Cell 7" totalsRowFunction="sum" dataDxfId="182" totalsRowDxfId="183"/>
    <tableColumn id="14" name="Cell 8" totalsRowFunction="sum" dataDxfId="180" totalsRowDxfId="181"/>
    <tableColumn id="15" name="Cell 18" totalsRowFunction="sum" dataDxfId="178" totalsRowDxfId="179"/>
    <tableColumn id="16" name="Cell 9" totalsRowFunction="sum" dataDxfId="176" totalsRowDxfId="177"/>
    <tableColumn id="17" name="Cell 10" totalsRowFunction="sum" dataDxfId="174" totalsRowDxfId="175"/>
    <tableColumn id="18" name="Cell 11" totalsRowFunction="sum" dataDxfId="172" totalsRowDxfId="173"/>
    <tableColumn id="19" name="Cell 12" totalsRowFunction="sum" dataDxfId="170" totalsRowDxfId="171"/>
    <tableColumn id="20" name="Cell 19" totalsRowFunction="sum" dataDxfId="168" totalsRowDxfId="169"/>
    <tableColumn id="21" name="Cell 20" totalsRowFunction="sum" dataDxfId="166" totalsRowDxfId="167"/>
    <tableColumn id="22" name="Cell 13" totalsRowFunction="sum" dataDxfId="164" totalsRowDxfId="165"/>
    <tableColumn id="23" name="Cell 14" totalsRowFunction="sum" dataDxfId="162" totalsRowDxfId="163"/>
    <tableColumn id="24" name="Cell 21" totalsRowFunction="sum" dataDxfId="160" totalsRowDxfId="161"/>
    <tableColumn id="25" name="Cell 22" dataDxfId="158" totalsRowDxfId="159"/>
    <tableColumn id="26" name="Cell 23" dataDxfId="156" totalsRowDxfId="157"/>
    <tableColumn id="27" name="Cell 24" dataDxfId="154" totalsRowDxfId="155"/>
    <tableColumn id="28" name="Cell 25" totalsRowFunction="sum" dataDxfId="152" totalsRowDxfId="153"/>
    <tableColumn id="29" name="Cell 26" totalsRowFunction="sum" dataDxfId="150" totalsRowDxfId="151"/>
    <tableColumn id="30" name="Cell 27" totalsRowFunction="sum" dataDxfId="148" totalsRowDxfId="149"/>
    <tableColumn id="31" name="Cell 28" totalsRowFunction="sum" dataDxfId="146" totalsRowDxfId="147"/>
    <tableColumn id="32" name="Cell 29" totalsRowFunction="sum" dataDxfId="144" totalsRowDxfId="145"/>
    <tableColumn id="33" name="Cell 30" totalsRowFunction="sum" dataDxfId="142" totalsRowDxfId="143"/>
  </tableColumns>
  <tableStyleInfo name="TableStyleMedium9" showFirstColumn="0" showLastColumn="0" showRowStripes="1" showColumnStripes="0"/>
  <extLst>
    <ext xmlns:x14="http://schemas.microsoft.com/office/spreadsheetml/2009/9/main" uri="{504A1905-F514-4f6f-8877-14C23A59335A}">
      <x14:table altText="DFA256 Data: November 2017" altTextSummary="All counties reporting."/>
    </ext>
  </extLst>
</table>
</file>

<file path=xl/tables/table6.xml><?xml version="1.0" encoding="utf-8"?>
<table xmlns="http://schemas.openxmlformats.org/spreadsheetml/2006/main" id="6" name="Nov17Data" displayName="Nov17Data" ref="A8:AE67" totalsRowCount="1" headerRowDxfId="141" dataDxfId="140" headerRowBorderDxfId="138" tableBorderDxfId="139" totalsRowBorderDxfId="137" headerRowCellStyle="Normal 2">
  <autoFilter ref="A8:AE6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County" totalsRowLabel="Statewide" dataDxfId="135" totalsRowDxfId="136"/>
    <tableColumn id="4" name="Cell 1" totalsRowFunction="sum" dataDxfId="133" totalsRowDxfId="134"/>
    <tableColumn id="5" name="Cell 2" totalsRowFunction="sum" dataDxfId="131" totalsRowDxfId="132"/>
    <tableColumn id="6" name="Cell 3" totalsRowFunction="sum" dataDxfId="129" totalsRowDxfId="130"/>
    <tableColumn id="7" name="Cell 4" totalsRowFunction="sum" dataDxfId="127" totalsRowDxfId="128"/>
    <tableColumn id="8" name="Cell 5" totalsRowFunction="sum" dataDxfId="125" totalsRowDxfId="126"/>
    <tableColumn id="9" name="Cell 6" totalsRowFunction="sum" dataDxfId="123" totalsRowDxfId="124"/>
    <tableColumn id="10" name="Cell 15" totalsRowFunction="sum" dataDxfId="121" totalsRowDxfId="122"/>
    <tableColumn id="11" name="Cell 16" totalsRowFunction="sum" dataDxfId="119" totalsRowDxfId="120"/>
    <tableColumn id="12" name="Cell 17" totalsRowFunction="sum" dataDxfId="117" totalsRowDxfId="118"/>
    <tableColumn id="13" name="Cell 7" totalsRowFunction="sum" dataDxfId="115" totalsRowDxfId="116"/>
    <tableColumn id="14" name="Cell 8" totalsRowFunction="sum" dataDxfId="113" totalsRowDxfId="114"/>
    <tableColumn id="15" name="Cell 18" totalsRowFunction="sum" dataDxfId="111" totalsRowDxfId="112"/>
    <tableColumn id="16" name="Cell 9" totalsRowFunction="sum" dataDxfId="109" totalsRowDxfId="110"/>
    <tableColumn id="17" name="Cell 10" totalsRowFunction="sum" dataDxfId="107" totalsRowDxfId="108"/>
    <tableColumn id="18" name="Cell 11" totalsRowFunction="sum" dataDxfId="105" totalsRowDxfId="106"/>
    <tableColumn id="19" name="Cell 12" totalsRowFunction="sum" dataDxfId="103" totalsRowDxfId="104"/>
    <tableColumn id="20" name="Cell 19" totalsRowFunction="sum" dataDxfId="101" totalsRowDxfId="102"/>
    <tableColumn id="21" name="Cell 20" totalsRowFunction="sum" dataDxfId="99" totalsRowDxfId="100"/>
    <tableColumn id="22" name="Cell 13" totalsRowFunction="sum" dataDxfId="97" totalsRowDxfId="98"/>
    <tableColumn id="23" name="Cell 14" totalsRowFunction="sum" dataDxfId="95" totalsRowDxfId="96"/>
    <tableColumn id="24" name="Cell 21" totalsRowFunction="sum" dataDxfId="93" totalsRowDxfId="94"/>
    <tableColumn id="25" name="Cell 22" dataDxfId="91" totalsRowDxfId="92"/>
    <tableColumn id="26" name="Cell 23" dataDxfId="89" totalsRowDxfId="90"/>
    <tableColumn id="27" name="Cell 24" dataDxfId="87" totalsRowDxfId="88"/>
    <tableColumn id="28" name="Cell 25" totalsRowFunction="sum" dataDxfId="85" totalsRowDxfId="86"/>
    <tableColumn id="29" name="Cell 26" totalsRowFunction="sum" dataDxfId="83" totalsRowDxfId="84"/>
    <tableColumn id="30" name="Cell 27" totalsRowFunction="sum" dataDxfId="81" totalsRowDxfId="82"/>
    <tableColumn id="31" name="Cell 28" totalsRowFunction="sum" dataDxfId="79" totalsRowDxfId="80"/>
    <tableColumn id="32" name="Cell 29" totalsRowFunction="sum" dataDxfId="77" totalsRowDxfId="78"/>
    <tableColumn id="33" name="Cell 30" totalsRowFunction="sum" dataDxfId="75" totalsRowDxfId="76"/>
  </tableColumns>
  <tableStyleInfo name="TableStyleMedium9" showFirstColumn="0" showLastColumn="0" showRowStripes="1" showColumnStripes="0"/>
  <extLst>
    <ext xmlns:x14="http://schemas.microsoft.com/office/spreadsheetml/2009/9/main" uri="{504A1905-F514-4f6f-8877-14C23A59335A}">
      <x14:table altText="DFA256 Data: November 2017" altTextSummary="All counties repo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I21"/>
  <sheetViews>
    <sheetView showGridLines="0" tabSelected="1" zoomScaleNormal="100" workbookViewId="0"/>
  </sheetViews>
  <sheetFormatPr defaultRowHeight="12.75"/>
  <cols>
    <col min="1" max="1" width="21.140625" style="206" bestFit="1" customWidth="1"/>
    <col min="2" max="2" width="21.7109375" style="206" bestFit="1" customWidth="1"/>
    <col min="3" max="3" width="60.7109375" style="224" customWidth="1"/>
    <col min="4" max="4" width="9.140625" style="206"/>
    <col min="5" max="5" width="10.140625" style="206" bestFit="1" customWidth="1"/>
    <col min="6" max="254" width="9.140625" style="206"/>
    <col min="255" max="255" width="15.85546875" style="206" bestFit="1" customWidth="1"/>
    <col min="256" max="256" width="14.5703125" style="206" bestFit="1" customWidth="1"/>
    <col min="257" max="257" width="24" style="206" bestFit="1" customWidth="1"/>
    <col min="258" max="258" width="69.7109375" style="206" customWidth="1"/>
    <col min="259" max="259" width="12.140625" style="206" customWidth="1"/>
    <col min="260" max="510" width="9.140625" style="206"/>
    <col min="511" max="511" width="15.85546875" style="206" bestFit="1" customWidth="1"/>
    <col min="512" max="512" width="14.5703125" style="206" bestFit="1" customWidth="1"/>
    <col min="513" max="513" width="24" style="206" bestFit="1" customWidth="1"/>
    <col min="514" max="514" width="69.7109375" style="206" customWidth="1"/>
    <col min="515" max="515" width="12.140625" style="206" customWidth="1"/>
    <col min="516" max="766" width="9.140625" style="206"/>
    <col min="767" max="767" width="15.85546875" style="206" bestFit="1" customWidth="1"/>
    <col min="768" max="768" width="14.5703125" style="206" bestFit="1" customWidth="1"/>
    <col min="769" max="769" width="24" style="206" bestFit="1" customWidth="1"/>
    <col min="770" max="770" width="69.7109375" style="206" customWidth="1"/>
    <col min="771" max="771" width="12.140625" style="206" customWidth="1"/>
    <col min="772" max="1022" width="9.140625" style="206"/>
    <col min="1023" max="1023" width="15.85546875" style="206" bestFit="1" customWidth="1"/>
    <col min="1024" max="1024" width="14.5703125" style="206" bestFit="1" customWidth="1"/>
    <col min="1025" max="1025" width="24" style="206" bestFit="1" customWidth="1"/>
    <col min="1026" max="1026" width="69.7109375" style="206" customWidth="1"/>
    <col min="1027" max="1027" width="12.140625" style="206" customWidth="1"/>
    <col min="1028" max="1278" width="9.140625" style="206"/>
    <col min="1279" max="1279" width="15.85546875" style="206" bestFit="1" customWidth="1"/>
    <col min="1280" max="1280" width="14.5703125" style="206" bestFit="1" customWidth="1"/>
    <col min="1281" max="1281" width="24" style="206" bestFit="1" customWidth="1"/>
    <col min="1282" max="1282" width="69.7109375" style="206" customWidth="1"/>
    <col min="1283" max="1283" width="12.140625" style="206" customWidth="1"/>
    <col min="1284" max="1534" width="9.140625" style="206"/>
    <col min="1535" max="1535" width="15.85546875" style="206" bestFit="1" customWidth="1"/>
    <col min="1536" max="1536" width="14.5703125" style="206" bestFit="1" customWidth="1"/>
    <col min="1537" max="1537" width="24" style="206" bestFit="1" customWidth="1"/>
    <col min="1538" max="1538" width="69.7109375" style="206" customWidth="1"/>
    <col min="1539" max="1539" width="12.140625" style="206" customWidth="1"/>
    <col min="1540" max="1790" width="9.140625" style="206"/>
    <col min="1791" max="1791" width="15.85546875" style="206" bestFit="1" customWidth="1"/>
    <col min="1792" max="1792" width="14.5703125" style="206" bestFit="1" customWidth="1"/>
    <col min="1793" max="1793" width="24" style="206" bestFit="1" customWidth="1"/>
    <col min="1794" max="1794" width="69.7109375" style="206" customWidth="1"/>
    <col min="1795" max="1795" width="12.140625" style="206" customWidth="1"/>
    <col min="1796" max="2046" width="9.140625" style="206"/>
    <col min="2047" max="2047" width="15.85546875" style="206" bestFit="1" customWidth="1"/>
    <col min="2048" max="2048" width="14.5703125" style="206" bestFit="1" customWidth="1"/>
    <col min="2049" max="2049" width="24" style="206" bestFit="1" customWidth="1"/>
    <col min="2050" max="2050" width="69.7109375" style="206" customWidth="1"/>
    <col min="2051" max="2051" width="12.140625" style="206" customWidth="1"/>
    <col min="2052" max="2302" width="9.140625" style="206"/>
    <col min="2303" max="2303" width="15.85546875" style="206" bestFit="1" customWidth="1"/>
    <col min="2304" max="2304" width="14.5703125" style="206" bestFit="1" customWidth="1"/>
    <col min="2305" max="2305" width="24" style="206" bestFit="1" customWidth="1"/>
    <col min="2306" max="2306" width="69.7109375" style="206" customWidth="1"/>
    <col min="2307" max="2307" width="12.140625" style="206" customWidth="1"/>
    <col min="2308" max="2558" width="9.140625" style="206"/>
    <col min="2559" max="2559" width="15.85546875" style="206" bestFit="1" customWidth="1"/>
    <col min="2560" max="2560" width="14.5703125" style="206" bestFit="1" customWidth="1"/>
    <col min="2561" max="2561" width="24" style="206" bestFit="1" customWidth="1"/>
    <col min="2562" max="2562" width="69.7109375" style="206" customWidth="1"/>
    <col min="2563" max="2563" width="12.140625" style="206" customWidth="1"/>
    <col min="2564" max="2814" width="9.140625" style="206"/>
    <col min="2815" max="2815" width="15.85546875" style="206" bestFit="1" customWidth="1"/>
    <col min="2816" max="2816" width="14.5703125" style="206" bestFit="1" customWidth="1"/>
    <col min="2817" max="2817" width="24" style="206" bestFit="1" customWidth="1"/>
    <col min="2818" max="2818" width="69.7109375" style="206" customWidth="1"/>
    <col min="2819" max="2819" width="12.140625" style="206" customWidth="1"/>
    <col min="2820" max="3070" width="9.140625" style="206"/>
    <col min="3071" max="3071" width="15.85546875" style="206" bestFit="1" customWidth="1"/>
    <col min="3072" max="3072" width="14.5703125" style="206" bestFit="1" customWidth="1"/>
    <col min="3073" max="3073" width="24" style="206" bestFit="1" customWidth="1"/>
    <col min="3074" max="3074" width="69.7109375" style="206" customWidth="1"/>
    <col min="3075" max="3075" width="12.140625" style="206" customWidth="1"/>
    <col min="3076" max="3326" width="9.140625" style="206"/>
    <col min="3327" max="3327" width="15.85546875" style="206" bestFit="1" customWidth="1"/>
    <col min="3328" max="3328" width="14.5703125" style="206" bestFit="1" customWidth="1"/>
    <col min="3329" max="3329" width="24" style="206" bestFit="1" customWidth="1"/>
    <col min="3330" max="3330" width="69.7109375" style="206" customWidth="1"/>
    <col min="3331" max="3331" width="12.140625" style="206" customWidth="1"/>
    <col min="3332" max="3582" width="9.140625" style="206"/>
    <col min="3583" max="3583" width="15.85546875" style="206" bestFit="1" customWidth="1"/>
    <col min="3584" max="3584" width="14.5703125" style="206" bestFit="1" customWidth="1"/>
    <col min="3585" max="3585" width="24" style="206" bestFit="1" customWidth="1"/>
    <col min="3586" max="3586" width="69.7109375" style="206" customWidth="1"/>
    <col min="3587" max="3587" width="12.140625" style="206" customWidth="1"/>
    <col min="3588" max="3838" width="9.140625" style="206"/>
    <col min="3839" max="3839" width="15.85546875" style="206" bestFit="1" customWidth="1"/>
    <col min="3840" max="3840" width="14.5703125" style="206" bestFit="1" customWidth="1"/>
    <col min="3841" max="3841" width="24" style="206" bestFit="1" customWidth="1"/>
    <col min="3842" max="3842" width="69.7109375" style="206" customWidth="1"/>
    <col min="3843" max="3843" width="12.140625" style="206" customWidth="1"/>
    <col min="3844" max="4094" width="9.140625" style="206"/>
    <col min="4095" max="4095" width="15.85546875" style="206" bestFit="1" customWidth="1"/>
    <col min="4096" max="4096" width="14.5703125" style="206" bestFit="1" customWidth="1"/>
    <col min="4097" max="4097" width="24" style="206" bestFit="1" customWidth="1"/>
    <col min="4098" max="4098" width="69.7109375" style="206" customWidth="1"/>
    <col min="4099" max="4099" width="12.140625" style="206" customWidth="1"/>
    <col min="4100" max="4350" width="9.140625" style="206"/>
    <col min="4351" max="4351" width="15.85546875" style="206" bestFit="1" customWidth="1"/>
    <col min="4352" max="4352" width="14.5703125" style="206" bestFit="1" customWidth="1"/>
    <col min="4353" max="4353" width="24" style="206" bestFit="1" customWidth="1"/>
    <col min="4354" max="4354" width="69.7109375" style="206" customWidth="1"/>
    <col min="4355" max="4355" width="12.140625" style="206" customWidth="1"/>
    <col min="4356" max="4606" width="9.140625" style="206"/>
    <col min="4607" max="4607" width="15.85546875" style="206" bestFit="1" customWidth="1"/>
    <col min="4608" max="4608" width="14.5703125" style="206" bestFit="1" customWidth="1"/>
    <col min="4609" max="4609" width="24" style="206" bestFit="1" customWidth="1"/>
    <col min="4610" max="4610" width="69.7109375" style="206" customWidth="1"/>
    <col min="4611" max="4611" width="12.140625" style="206" customWidth="1"/>
    <col min="4612" max="4862" width="9.140625" style="206"/>
    <col min="4863" max="4863" width="15.85546875" style="206" bestFit="1" customWidth="1"/>
    <col min="4864" max="4864" width="14.5703125" style="206" bestFit="1" customWidth="1"/>
    <col min="4865" max="4865" width="24" style="206" bestFit="1" customWidth="1"/>
    <col min="4866" max="4866" width="69.7109375" style="206" customWidth="1"/>
    <col min="4867" max="4867" width="12.140625" style="206" customWidth="1"/>
    <col min="4868" max="5118" width="9.140625" style="206"/>
    <col min="5119" max="5119" width="15.85546875" style="206" bestFit="1" customWidth="1"/>
    <col min="5120" max="5120" width="14.5703125" style="206" bestFit="1" customWidth="1"/>
    <col min="5121" max="5121" width="24" style="206" bestFit="1" customWidth="1"/>
    <col min="5122" max="5122" width="69.7109375" style="206" customWidth="1"/>
    <col min="5123" max="5123" width="12.140625" style="206" customWidth="1"/>
    <col min="5124" max="5374" width="9.140625" style="206"/>
    <col min="5375" max="5375" width="15.85546875" style="206" bestFit="1" customWidth="1"/>
    <col min="5376" max="5376" width="14.5703125" style="206" bestFit="1" customWidth="1"/>
    <col min="5377" max="5377" width="24" style="206" bestFit="1" customWidth="1"/>
    <col min="5378" max="5378" width="69.7109375" style="206" customWidth="1"/>
    <col min="5379" max="5379" width="12.140625" style="206" customWidth="1"/>
    <col min="5380" max="5630" width="9.140625" style="206"/>
    <col min="5631" max="5631" width="15.85546875" style="206" bestFit="1" customWidth="1"/>
    <col min="5632" max="5632" width="14.5703125" style="206" bestFit="1" customWidth="1"/>
    <col min="5633" max="5633" width="24" style="206" bestFit="1" customWidth="1"/>
    <col min="5634" max="5634" width="69.7109375" style="206" customWidth="1"/>
    <col min="5635" max="5635" width="12.140625" style="206" customWidth="1"/>
    <col min="5636" max="5886" width="9.140625" style="206"/>
    <col min="5887" max="5887" width="15.85546875" style="206" bestFit="1" customWidth="1"/>
    <col min="5888" max="5888" width="14.5703125" style="206" bestFit="1" customWidth="1"/>
    <col min="5889" max="5889" width="24" style="206" bestFit="1" customWidth="1"/>
    <col min="5890" max="5890" width="69.7109375" style="206" customWidth="1"/>
    <col min="5891" max="5891" width="12.140625" style="206" customWidth="1"/>
    <col min="5892" max="6142" width="9.140625" style="206"/>
    <col min="6143" max="6143" width="15.85546875" style="206" bestFit="1" customWidth="1"/>
    <col min="6144" max="6144" width="14.5703125" style="206" bestFit="1" customWidth="1"/>
    <col min="6145" max="6145" width="24" style="206" bestFit="1" customWidth="1"/>
    <col min="6146" max="6146" width="69.7109375" style="206" customWidth="1"/>
    <col min="6147" max="6147" width="12.140625" style="206" customWidth="1"/>
    <col min="6148" max="6398" width="9.140625" style="206"/>
    <col min="6399" max="6399" width="15.85546875" style="206" bestFit="1" customWidth="1"/>
    <col min="6400" max="6400" width="14.5703125" style="206" bestFit="1" customWidth="1"/>
    <col min="6401" max="6401" width="24" style="206" bestFit="1" customWidth="1"/>
    <col min="6402" max="6402" width="69.7109375" style="206" customWidth="1"/>
    <col min="6403" max="6403" width="12.140625" style="206" customWidth="1"/>
    <col min="6404" max="6654" width="9.140625" style="206"/>
    <col min="6655" max="6655" width="15.85546875" style="206" bestFit="1" customWidth="1"/>
    <col min="6656" max="6656" width="14.5703125" style="206" bestFit="1" customWidth="1"/>
    <col min="6657" max="6657" width="24" style="206" bestFit="1" customWidth="1"/>
    <col min="6658" max="6658" width="69.7109375" style="206" customWidth="1"/>
    <col min="6659" max="6659" width="12.140625" style="206" customWidth="1"/>
    <col min="6660" max="6910" width="9.140625" style="206"/>
    <col min="6911" max="6911" width="15.85546875" style="206" bestFit="1" customWidth="1"/>
    <col min="6912" max="6912" width="14.5703125" style="206" bestFit="1" customWidth="1"/>
    <col min="6913" max="6913" width="24" style="206" bestFit="1" customWidth="1"/>
    <col min="6914" max="6914" width="69.7109375" style="206" customWidth="1"/>
    <col min="6915" max="6915" width="12.140625" style="206" customWidth="1"/>
    <col min="6916" max="7166" width="9.140625" style="206"/>
    <col min="7167" max="7167" width="15.85546875" style="206" bestFit="1" customWidth="1"/>
    <col min="7168" max="7168" width="14.5703125" style="206" bestFit="1" customWidth="1"/>
    <col min="7169" max="7169" width="24" style="206" bestFit="1" customWidth="1"/>
    <col min="7170" max="7170" width="69.7109375" style="206" customWidth="1"/>
    <col min="7171" max="7171" width="12.140625" style="206" customWidth="1"/>
    <col min="7172" max="7422" width="9.140625" style="206"/>
    <col min="7423" max="7423" width="15.85546875" style="206" bestFit="1" customWidth="1"/>
    <col min="7424" max="7424" width="14.5703125" style="206" bestFit="1" customWidth="1"/>
    <col min="7425" max="7425" width="24" style="206" bestFit="1" customWidth="1"/>
    <col min="7426" max="7426" width="69.7109375" style="206" customWidth="1"/>
    <col min="7427" max="7427" width="12.140625" style="206" customWidth="1"/>
    <col min="7428" max="7678" width="9.140625" style="206"/>
    <col min="7679" max="7679" width="15.85546875" style="206" bestFit="1" customWidth="1"/>
    <col min="7680" max="7680" width="14.5703125" style="206" bestFit="1" customWidth="1"/>
    <col min="7681" max="7681" width="24" style="206" bestFit="1" customWidth="1"/>
    <col min="7682" max="7682" width="69.7109375" style="206" customWidth="1"/>
    <col min="7683" max="7683" width="12.140625" style="206" customWidth="1"/>
    <col min="7684" max="7934" width="9.140625" style="206"/>
    <col min="7935" max="7935" width="15.85546875" style="206" bestFit="1" customWidth="1"/>
    <col min="7936" max="7936" width="14.5703125" style="206" bestFit="1" customWidth="1"/>
    <col min="7937" max="7937" width="24" style="206" bestFit="1" customWidth="1"/>
    <col min="7938" max="7938" width="69.7109375" style="206" customWidth="1"/>
    <col min="7939" max="7939" width="12.140625" style="206" customWidth="1"/>
    <col min="7940" max="8190" width="9.140625" style="206"/>
    <col min="8191" max="8191" width="15.85546875" style="206" bestFit="1" customWidth="1"/>
    <col min="8192" max="8192" width="14.5703125" style="206" bestFit="1" customWidth="1"/>
    <col min="8193" max="8193" width="24" style="206" bestFit="1" customWidth="1"/>
    <col min="8194" max="8194" width="69.7109375" style="206" customWidth="1"/>
    <col min="8195" max="8195" width="12.140625" style="206" customWidth="1"/>
    <col min="8196" max="8446" width="9.140625" style="206"/>
    <col min="8447" max="8447" width="15.85546875" style="206" bestFit="1" customWidth="1"/>
    <col min="8448" max="8448" width="14.5703125" style="206" bestFit="1" customWidth="1"/>
    <col min="8449" max="8449" width="24" style="206" bestFit="1" customWidth="1"/>
    <col min="8450" max="8450" width="69.7109375" style="206" customWidth="1"/>
    <col min="8451" max="8451" width="12.140625" style="206" customWidth="1"/>
    <col min="8452" max="8702" width="9.140625" style="206"/>
    <col min="8703" max="8703" width="15.85546875" style="206" bestFit="1" customWidth="1"/>
    <col min="8704" max="8704" width="14.5703125" style="206" bestFit="1" customWidth="1"/>
    <col min="8705" max="8705" width="24" style="206" bestFit="1" customWidth="1"/>
    <col min="8706" max="8706" width="69.7109375" style="206" customWidth="1"/>
    <col min="8707" max="8707" width="12.140625" style="206" customWidth="1"/>
    <col min="8708" max="8958" width="9.140625" style="206"/>
    <col min="8959" max="8959" width="15.85546875" style="206" bestFit="1" customWidth="1"/>
    <col min="8960" max="8960" width="14.5703125" style="206" bestFit="1" customWidth="1"/>
    <col min="8961" max="8961" width="24" style="206" bestFit="1" customWidth="1"/>
    <col min="8962" max="8962" width="69.7109375" style="206" customWidth="1"/>
    <col min="8963" max="8963" width="12.140625" style="206" customWidth="1"/>
    <col min="8964" max="9214" width="9.140625" style="206"/>
    <col min="9215" max="9215" width="15.85546875" style="206" bestFit="1" customWidth="1"/>
    <col min="9216" max="9216" width="14.5703125" style="206" bestFit="1" customWidth="1"/>
    <col min="9217" max="9217" width="24" style="206" bestFit="1" customWidth="1"/>
    <col min="9218" max="9218" width="69.7109375" style="206" customWidth="1"/>
    <col min="9219" max="9219" width="12.140625" style="206" customWidth="1"/>
    <col min="9220" max="9470" width="9.140625" style="206"/>
    <col min="9471" max="9471" width="15.85546875" style="206" bestFit="1" customWidth="1"/>
    <col min="9472" max="9472" width="14.5703125" style="206" bestFit="1" customWidth="1"/>
    <col min="9473" max="9473" width="24" style="206" bestFit="1" customWidth="1"/>
    <col min="9474" max="9474" width="69.7109375" style="206" customWidth="1"/>
    <col min="9475" max="9475" width="12.140625" style="206" customWidth="1"/>
    <col min="9476" max="9726" width="9.140625" style="206"/>
    <col min="9727" max="9727" width="15.85546875" style="206" bestFit="1" customWidth="1"/>
    <col min="9728" max="9728" width="14.5703125" style="206" bestFit="1" customWidth="1"/>
    <col min="9729" max="9729" width="24" style="206" bestFit="1" customWidth="1"/>
    <col min="9730" max="9730" width="69.7109375" style="206" customWidth="1"/>
    <col min="9731" max="9731" width="12.140625" style="206" customWidth="1"/>
    <col min="9732" max="9982" width="9.140625" style="206"/>
    <col min="9983" max="9983" width="15.85546875" style="206" bestFit="1" customWidth="1"/>
    <col min="9984" max="9984" width="14.5703125" style="206" bestFit="1" customWidth="1"/>
    <col min="9985" max="9985" width="24" style="206" bestFit="1" customWidth="1"/>
    <col min="9986" max="9986" width="69.7109375" style="206" customWidth="1"/>
    <col min="9987" max="9987" width="12.140625" style="206" customWidth="1"/>
    <col min="9988" max="10238" width="9.140625" style="206"/>
    <col min="10239" max="10239" width="15.85546875" style="206" bestFit="1" customWidth="1"/>
    <col min="10240" max="10240" width="14.5703125" style="206" bestFit="1" customWidth="1"/>
    <col min="10241" max="10241" width="24" style="206" bestFit="1" customWidth="1"/>
    <col min="10242" max="10242" width="69.7109375" style="206" customWidth="1"/>
    <col min="10243" max="10243" width="12.140625" style="206" customWidth="1"/>
    <col min="10244" max="10494" width="9.140625" style="206"/>
    <col min="10495" max="10495" width="15.85546875" style="206" bestFit="1" customWidth="1"/>
    <col min="10496" max="10496" width="14.5703125" style="206" bestFit="1" customWidth="1"/>
    <col min="10497" max="10497" width="24" style="206" bestFit="1" customWidth="1"/>
    <col min="10498" max="10498" width="69.7109375" style="206" customWidth="1"/>
    <col min="10499" max="10499" width="12.140625" style="206" customWidth="1"/>
    <col min="10500" max="10750" width="9.140625" style="206"/>
    <col min="10751" max="10751" width="15.85546875" style="206" bestFit="1" customWidth="1"/>
    <col min="10752" max="10752" width="14.5703125" style="206" bestFit="1" customWidth="1"/>
    <col min="10753" max="10753" width="24" style="206" bestFit="1" customWidth="1"/>
    <col min="10754" max="10754" width="69.7109375" style="206" customWidth="1"/>
    <col min="10755" max="10755" width="12.140625" style="206" customWidth="1"/>
    <col min="10756" max="11006" width="9.140625" style="206"/>
    <col min="11007" max="11007" width="15.85546875" style="206" bestFit="1" customWidth="1"/>
    <col min="11008" max="11008" width="14.5703125" style="206" bestFit="1" customWidth="1"/>
    <col min="11009" max="11009" width="24" style="206" bestFit="1" customWidth="1"/>
    <col min="11010" max="11010" width="69.7109375" style="206" customWidth="1"/>
    <col min="11011" max="11011" width="12.140625" style="206" customWidth="1"/>
    <col min="11012" max="11262" width="9.140625" style="206"/>
    <col min="11263" max="11263" width="15.85546875" style="206" bestFit="1" customWidth="1"/>
    <col min="11264" max="11264" width="14.5703125" style="206" bestFit="1" customWidth="1"/>
    <col min="11265" max="11265" width="24" style="206" bestFit="1" customWidth="1"/>
    <col min="11266" max="11266" width="69.7109375" style="206" customWidth="1"/>
    <col min="11267" max="11267" width="12.140625" style="206" customWidth="1"/>
    <col min="11268" max="11518" width="9.140625" style="206"/>
    <col min="11519" max="11519" width="15.85546875" style="206" bestFit="1" customWidth="1"/>
    <col min="11520" max="11520" width="14.5703125" style="206" bestFit="1" customWidth="1"/>
    <col min="11521" max="11521" width="24" style="206" bestFit="1" customWidth="1"/>
    <col min="11522" max="11522" width="69.7109375" style="206" customWidth="1"/>
    <col min="11523" max="11523" width="12.140625" style="206" customWidth="1"/>
    <col min="11524" max="11774" width="9.140625" style="206"/>
    <col min="11775" max="11775" width="15.85546875" style="206" bestFit="1" customWidth="1"/>
    <col min="11776" max="11776" width="14.5703125" style="206" bestFit="1" customWidth="1"/>
    <col min="11777" max="11777" width="24" style="206" bestFit="1" customWidth="1"/>
    <col min="11778" max="11778" width="69.7109375" style="206" customWidth="1"/>
    <col min="11779" max="11779" width="12.140625" style="206" customWidth="1"/>
    <col min="11780" max="12030" width="9.140625" style="206"/>
    <col min="12031" max="12031" width="15.85546875" style="206" bestFit="1" customWidth="1"/>
    <col min="12032" max="12032" width="14.5703125" style="206" bestFit="1" customWidth="1"/>
    <col min="12033" max="12033" width="24" style="206" bestFit="1" customWidth="1"/>
    <col min="12034" max="12034" width="69.7109375" style="206" customWidth="1"/>
    <col min="12035" max="12035" width="12.140625" style="206" customWidth="1"/>
    <col min="12036" max="12286" width="9.140625" style="206"/>
    <col min="12287" max="12287" width="15.85546875" style="206" bestFit="1" customWidth="1"/>
    <col min="12288" max="12288" width="14.5703125" style="206" bestFit="1" customWidth="1"/>
    <col min="12289" max="12289" width="24" style="206" bestFit="1" customWidth="1"/>
    <col min="12290" max="12290" width="69.7109375" style="206" customWidth="1"/>
    <col min="12291" max="12291" width="12.140625" style="206" customWidth="1"/>
    <col min="12292" max="12542" width="9.140625" style="206"/>
    <col min="12543" max="12543" width="15.85546875" style="206" bestFit="1" customWidth="1"/>
    <col min="12544" max="12544" width="14.5703125" style="206" bestFit="1" customWidth="1"/>
    <col min="12545" max="12545" width="24" style="206" bestFit="1" customWidth="1"/>
    <col min="12546" max="12546" width="69.7109375" style="206" customWidth="1"/>
    <col min="12547" max="12547" width="12.140625" style="206" customWidth="1"/>
    <col min="12548" max="12798" width="9.140625" style="206"/>
    <col min="12799" max="12799" width="15.85546875" style="206" bestFit="1" customWidth="1"/>
    <col min="12800" max="12800" width="14.5703125" style="206" bestFit="1" customWidth="1"/>
    <col min="12801" max="12801" width="24" style="206" bestFit="1" customWidth="1"/>
    <col min="12802" max="12802" width="69.7109375" style="206" customWidth="1"/>
    <col min="12803" max="12803" width="12.140625" style="206" customWidth="1"/>
    <col min="12804" max="13054" width="9.140625" style="206"/>
    <col min="13055" max="13055" width="15.85546875" style="206" bestFit="1" customWidth="1"/>
    <col min="13056" max="13056" width="14.5703125" style="206" bestFit="1" customWidth="1"/>
    <col min="13057" max="13057" width="24" style="206" bestFit="1" customWidth="1"/>
    <col min="13058" max="13058" width="69.7109375" style="206" customWidth="1"/>
    <col min="13059" max="13059" width="12.140625" style="206" customWidth="1"/>
    <col min="13060" max="13310" width="9.140625" style="206"/>
    <col min="13311" max="13311" width="15.85546875" style="206" bestFit="1" customWidth="1"/>
    <col min="13312" max="13312" width="14.5703125" style="206" bestFit="1" customWidth="1"/>
    <col min="13313" max="13313" width="24" style="206" bestFit="1" customWidth="1"/>
    <col min="13314" max="13314" width="69.7109375" style="206" customWidth="1"/>
    <col min="13315" max="13315" width="12.140625" style="206" customWidth="1"/>
    <col min="13316" max="13566" width="9.140625" style="206"/>
    <col min="13567" max="13567" width="15.85546875" style="206" bestFit="1" customWidth="1"/>
    <col min="13568" max="13568" width="14.5703125" style="206" bestFit="1" customWidth="1"/>
    <col min="13569" max="13569" width="24" style="206" bestFit="1" customWidth="1"/>
    <col min="13570" max="13570" width="69.7109375" style="206" customWidth="1"/>
    <col min="13571" max="13571" width="12.140625" style="206" customWidth="1"/>
    <col min="13572" max="13822" width="9.140625" style="206"/>
    <col min="13823" max="13823" width="15.85546875" style="206" bestFit="1" customWidth="1"/>
    <col min="13824" max="13824" width="14.5703125" style="206" bestFit="1" customWidth="1"/>
    <col min="13825" max="13825" width="24" style="206" bestFit="1" customWidth="1"/>
    <col min="13826" max="13826" width="69.7109375" style="206" customWidth="1"/>
    <col min="13827" max="13827" width="12.140625" style="206" customWidth="1"/>
    <col min="13828" max="14078" width="9.140625" style="206"/>
    <col min="14079" max="14079" width="15.85546875" style="206" bestFit="1" customWidth="1"/>
    <col min="14080" max="14080" width="14.5703125" style="206" bestFit="1" customWidth="1"/>
    <col min="14081" max="14081" width="24" style="206" bestFit="1" customWidth="1"/>
    <col min="14082" max="14082" width="69.7109375" style="206" customWidth="1"/>
    <col min="14083" max="14083" width="12.140625" style="206" customWidth="1"/>
    <col min="14084" max="14334" width="9.140625" style="206"/>
    <col min="14335" max="14335" width="15.85546875" style="206" bestFit="1" customWidth="1"/>
    <col min="14336" max="14336" width="14.5703125" style="206" bestFit="1" customWidth="1"/>
    <col min="14337" max="14337" width="24" style="206" bestFit="1" customWidth="1"/>
    <col min="14338" max="14338" width="69.7109375" style="206" customWidth="1"/>
    <col min="14339" max="14339" width="12.140625" style="206" customWidth="1"/>
    <col min="14340" max="14590" width="9.140625" style="206"/>
    <col min="14591" max="14591" width="15.85546875" style="206" bestFit="1" customWidth="1"/>
    <col min="14592" max="14592" width="14.5703125" style="206" bestFit="1" customWidth="1"/>
    <col min="14593" max="14593" width="24" style="206" bestFit="1" customWidth="1"/>
    <col min="14594" max="14594" width="69.7109375" style="206" customWidth="1"/>
    <col min="14595" max="14595" width="12.140625" style="206" customWidth="1"/>
    <col min="14596" max="14846" width="9.140625" style="206"/>
    <col min="14847" max="14847" width="15.85546875" style="206" bestFit="1" customWidth="1"/>
    <col min="14848" max="14848" width="14.5703125" style="206" bestFit="1" customWidth="1"/>
    <col min="14849" max="14849" width="24" style="206" bestFit="1" customWidth="1"/>
    <col min="14850" max="14850" width="69.7109375" style="206" customWidth="1"/>
    <col min="14851" max="14851" width="12.140625" style="206" customWidth="1"/>
    <col min="14852" max="15102" width="9.140625" style="206"/>
    <col min="15103" max="15103" width="15.85546875" style="206" bestFit="1" customWidth="1"/>
    <col min="15104" max="15104" width="14.5703125" style="206" bestFit="1" customWidth="1"/>
    <col min="15105" max="15105" width="24" style="206" bestFit="1" customWidth="1"/>
    <col min="15106" max="15106" width="69.7109375" style="206" customWidth="1"/>
    <col min="15107" max="15107" width="12.140625" style="206" customWidth="1"/>
    <col min="15108" max="15358" width="9.140625" style="206"/>
    <col min="15359" max="15359" width="15.85546875" style="206" bestFit="1" customWidth="1"/>
    <col min="15360" max="15360" width="14.5703125" style="206" bestFit="1" customWidth="1"/>
    <col min="15361" max="15361" width="24" style="206" bestFit="1" customWidth="1"/>
    <col min="15362" max="15362" width="69.7109375" style="206" customWidth="1"/>
    <col min="15363" max="15363" width="12.140625" style="206" customWidth="1"/>
    <col min="15364" max="15614" width="9.140625" style="206"/>
    <col min="15615" max="15615" width="15.85546875" style="206" bestFit="1" customWidth="1"/>
    <col min="15616" max="15616" width="14.5703125" style="206" bestFit="1" customWidth="1"/>
    <col min="15617" max="15617" width="24" style="206" bestFit="1" customWidth="1"/>
    <col min="15618" max="15618" width="69.7109375" style="206" customWidth="1"/>
    <col min="15619" max="15619" width="12.140625" style="206" customWidth="1"/>
    <col min="15620" max="15870" width="9.140625" style="206"/>
    <col min="15871" max="15871" width="15.85546875" style="206" bestFit="1" customWidth="1"/>
    <col min="15872" max="15872" width="14.5703125" style="206" bestFit="1" customWidth="1"/>
    <col min="15873" max="15873" width="24" style="206" bestFit="1" customWidth="1"/>
    <col min="15874" max="15874" width="69.7109375" style="206" customWidth="1"/>
    <col min="15875" max="15875" width="12.140625" style="206" customWidth="1"/>
    <col min="15876" max="16126" width="9.140625" style="206"/>
    <col min="16127" max="16127" width="15.85546875" style="206" bestFit="1" customWidth="1"/>
    <col min="16128" max="16128" width="14.5703125" style="206" bestFit="1" customWidth="1"/>
    <col min="16129" max="16129" width="24" style="206" bestFit="1" customWidth="1"/>
    <col min="16130" max="16130" width="69.7109375" style="206" customWidth="1"/>
    <col min="16131" max="16131" width="12.140625" style="206" customWidth="1"/>
    <col min="16132" max="16384" width="9.140625" style="206"/>
  </cols>
  <sheetData>
    <row r="1" spans="1:7" ht="10.5" customHeight="1">
      <c r="A1" s="205" t="s">
        <v>205</v>
      </c>
      <c r="B1" s="205"/>
      <c r="C1" s="205"/>
      <c r="F1" s="207"/>
      <c r="G1" s="207"/>
    </row>
    <row r="2" spans="1:7" ht="16.5">
      <c r="A2" s="208" t="s">
        <v>196</v>
      </c>
      <c r="B2" s="209"/>
      <c r="C2" s="210"/>
    </row>
    <row r="3" spans="1:7" ht="27.75" customHeight="1">
      <c r="A3" s="211" t="s">
        <v>197</v>
      </c>
      <c r="B3" s="212"/>
      <c r="C3" s="213"/>
    </row>
    <row r="4" spans="1:7" ht="30" customHeight="1" thickBot="1">
      <c r="A4" s="214" t="s">
        <v>2</v>
      </c>
      <c r="B4" s="215" t="s">
        <v>3</v>
      </c>
      <c r="C4" s="216" t="s">
        <v>4</v>
      </c>
    </row>
    <row r="5" spans="1:7" ht="30" customHeight="1" thickTop="1">
      <c r="A5" s="230" t="s">
        <v>13</v>
      </c>
      <c r="B5" s="228">
        <v>43045</v>
      </c>
      <c r="C5" s="218" t="s">
        <v>5</v>
      </c>
      <c r="E5" s="219"/>
      <c r="F5" s="207"/>
      <c r="G5" s="207"/>
    </row>
    <row r="6" spans="1:7" ht="30" customHeight="1">
      <c r="A6" s="230" t="s">
        <v>190</v>
      </c>
      <c r="B6" s="228">
        <v>43045</v>
      </c>
      <c r="C6" s="218" t="s">
        <v>6</v>
      </c>
      <c r="E6" s="219"/>
      <c r="F6" s="207"/>
      <c r="G6" s="207"/>
    </row>
    <row r="7" spans="1:7" ht="30" customHeight="1">
      <c r="A7" s="230" t="s">
        <v>192</v>
      </c>
      <c r="B7" s="228">
        <v>43108</v>
      </c>
      <c r="C7" s="218" t="s">
        <v>7</v>
      </c>
      <c r="E7" s="219"/>
      <c r="F7" s="207"/>
      <c r="G7" s="207"/>
    </row>
    <row r="8" spans="1:7" ht="30" customHeight="1">
      <c r="A8" s="230" t="s">
        <v>1</v>
      </c>
      <c r="B8" s="228">
        <v>43108</v>
      </c>
      <c r="C8" s="218" t="s">
        <v>8</v>
      </c>
      <c r="E8" s="219"/>
      <c r="F8" s="207"/>
      <c r="G8" s="207"/>
    </row>
    <row r="9" spans="1:7" ht="30" customHeight="1">
      <c r="A9" s="230" t="s">
        <v>0</v>
      </c>
      <c r="B9" s="228">
        <v>43108</v>
      </c>
      <c r="C9" s="218" t="s">
        <v>8</v>
      </c>
      <c r="E9" s="220"/>
      <c r="G9" s="207"/>
    </row>
    <row r="10" spans="1:7" ht="30" customHeight="1">
      <c r="A10" s="217" t="s">
        <v>198</v>
      </c>
      <c r="B10" s="228"/>
      <c r="C10" s="218"/>
      <c r="G10" s="207"/>
    </row>
    <row r="11" spans="1:7" ht="30" customHeight="1">
      <c r="A11" s="217" t="s">
        <v>199</v>
      </c>
      <c r="B11" s="228"/>
      <c r="C11" s="218"/>
      <c r="G11" s="207"/>
    </row>
    <row r="12" spans="1:7" ht="30" customHeight="1">
      <c r="A12" s="217" t="s">
        <v>200</v>
      </c>
      <c r="B12" s="228"/>
      <c r="C12" s="218"/>
      <c r="G12" s="207"/>
    </row>
    <row r="13" spans="1:7" ht="30" customHeight="1">
      <c r="A13" s="217" t="s">
        <v>201</v>
      </c>
      <c r="B13" s="228"/>
      <c r="C13" s="218"/>
      <c r="G13" s="207"/>
    </row>
    <row r="14" spans="1:7" ht="30" customHeight="1">
      <c r="A14" s="217" t="s">
        <v>202</v>
      </c>
      <c r="B14" s="228"/>
      <c r="C14" s="218"/>
      <c r="G14" s="207"/>
    </row>
    <row r="15" spans="1:7" ht="30" customHeight="1">
      <c r="A15" s="217" t="s">
        <v>203</v>
      </c>
      <c r="B15" s="228"/>
      <c r="C15" s="218"/>
      <c r="G15" s="207"/>
    </row>
    <row r="16" spans="1:7" ht="30" customHeight="1">
      <c r="A16" s="221" t="s">
        <v>204</v>
      </c>
      <c r="B16" s="229"/>
      <c r="C16" s="222"/>
      <c r="G16" s="207"/>
    </row>
    <row r="21" spans="3:9">
      <c r="C21" s="206"/>
      <c r="I21" s="223"/>
    </row>
  </sheetData>
  <mergeCells count="2">
    <mergeCell ref="A2:C2"/>
    <mergeCell ref="A3:C3"/>
  </mergeCells>
  <conditionalFormatting sqref="B5:C16">
    <cfRule type="expression" dxfId="69" priority="1">
      <formula>$B5=""</formula>
    </cfRule>
  </conditionalFormatting>
  <hyperlinks>
    <hyperlink ref="A5" location="'Jul17'!A1" display="July 2017"/>
    <hyperlink ref="A6" location="'Aug17'!A1" display="August 2017"/>
    <hyperlink ref="A7" location="'Sep17'!A1" display="September 2017"/>
    <hyperlink ref="A8" location="'Oct17'!A1" display="October 2017"/>
    <hyperlink ref="A9" location="'Nov17'!A1" display="November 2017"/>
  </hyperlinks>
  <printOptions horizontalCentered="1" verticalCentered="1"/>
  <pageMargins left="0.7" right="0.7" top="0.75" bottom="0.75" header="0.3" footer="0.3"/>
  <pageSetup orientation="landscape" r:id="rId1"/>
  <headerFooter>
    <oddHeader>&amp;L&amp;"Arial,Regular"STATE OF CALIFORNIA
HEALTH AND HUMAN SERVICES AGENCY&amp;R&amp;"Arial,Regular"CALIFORNIA DEPARTMENT OF SOCIAL SERVICES
DATA SYSTEMS AND SURVEY DESIGN BUREAU</oddHeader>
    <oddFooter>&amp;L&amp;"Arial"&amp;11&amp;R&amp;"Arial"&amp;11&amp;C&amp;"Arial"&amp;11&amp;P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pageSetUpPr fitToPage="1"/>
  </sheetPr>
  <dimension ref="A1:Z68"/>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69</v>
      </c>
    </row>
    <row r="2" spans="1:26" s="14" customFormat="1" ht="20.25">
      <c r="A2" s="9" t="s">
        <v>9</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10</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11</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12</v>
      </c>
      <c r="B6" s="24"/>
      <c r="C6" s="24"/>
      <c r="D6" s="24"/>
      <c r="E6" s="24"/>
      <c r="F6" s="24"/>
      <c r="G6" s="24"/>
      <c r="H6" s="137" t="s">
        <v>0</v>
      </c>
      <c r="I6" s="138"/>
      <c r="J6" s="138"/>
      <c r="K6" s="138"/>
      <c r="L6" s="138"/>
      <c r="M6" s="138"/>
      <c r="N6" s="138"/>
      <c r="O6" s="139"/>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14</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15</v>
      </c>
      <c r="E9" s="37"/>
      <c r="F9" s="37"/>
      <c r="G9" s="37"/>
      <c r="H9" s="37"/>
      <c r="I9" s="37"/>
      <c r="J9" s="38" t="s">
        <v>16</v>
      </c>
      <c r="K9" s="39"/>
      <c r="L9" s="39"/>
      <c r="M9" s="39"/>
      <c r="N9" s="39"/>
      <c r="O9" s="40"/>
      <c r="Q9" s="27"/>
      <c r="R9" s="27"/>
      <c r="S9" s="27"/>
      <c r="T9" s="27"/>
      <c r="U9" s="27"/>
      <c r="V9" s="27"/>
    </row>
    <row r="10" spans="1:26" ht="12" customHeight="1">
      <c r="A10" s="34"/>
      <c r="B10" s="35"/>
      <c r="C10" s="35"/>
      <c r="D10" s="41" t="s">
        <v>17</v>
      </c>
      <c r="E10" s="42"/>
      <c r="F10" s="42"/>
      <c r="G10" s="42"/>
      <c r="H10" s="42"/>
      <c r="I10" s="42"/>
      <c r="J10" s="43" t="s">
        <v>18</v>
      </c>
      <c r="K10" s="44"/>
      <c r="L10" s="44"/>
      <c r="M10" s="44"/>
      <c r="N10" s="44"/>
      <c r="O10" s="45"/>
      <c r="Q10" s="27"/>
      <c r="R10" s="27"/>
      <c r="S10" s="27"/>
      <c r="T10" s="27"/>
      <c r="U10" s="27"/>
      <c r="V10" s="27"/>
    </row>
    <row r="11" spans="1:26" ht="12" customHeight="1">
      <c r="A11" s="34"/>
      <c r="B11" s="35"/>
      <c r="C11" s="35"/>
      <c r="D11" s="46" t="s">
        <v>19</v>
      </c>
      <c r="E11" s="47"/>
      <c r="F11" s="46" t="s">
        <v>20</v>
      </c>
      <c r="G11" s="47"/>
      <c r="H11" s="46" t="s">
        <v>21</v>
      </c>
      <c r="I11" s="47"/>
      <c r="J11" s="48" t="s">
        <v>19</v>
      </c>
      <c r="K11" s="49"/>
      <c r="L11" s="48" t="s">
        <v>20</v>
      </c>
      <c r="M11" s="49"/>
      <c r="N11" s="50" t="s">
        <v>21</v>
      </c>
      <c r="O11" s="51"/>
      <c r="Q11" s="27"/>
      <c r="R11" s="27"/>
      <c r="S11" s="27"/>
      <c r="T11" s="27"/>
      <c r="U11" s="27"/>
      <c r="V11" s="27"/>
    </row>
    <row r="12" spans="1:26" ht="27" customHeight="1">
      <c r="A12" s="52" t="s">
        <v>22</v>
      </c>
      <c r="B12" s="53" t="s">
        <v>23</v>
      </c>
      <c r="C12" s="35"/>
      <c r="D12" s="54">
        <v>1</v>
      </c>
      <c r="E12" s="55">
        <v>230638</v>
      </c>
      <c r="F12" s="54">
        <v>2</v>
      </c>
      <c r="G12" s="55">
        <v>4645</v>
      </c>
      <c r="H12" s="54">
        <v>3</v>
      </c>
      <c r="I12" s="55">
        <v>251</v>
      </c>
      <c r="J12" s="54">
        <v>4</v>
      </c>
      <c r="K12" s="55">
        <v>1718719</v>
      </c>
      <c r="L12" s="54">
        <v>5</v>
      </c>
      <c r="M12" s="55">
        <v>19963</v>
      </c>
      <c r="N12" s="54">
        <v>6</v>
      </c>
      <c r="O12" s="55">
        <v>9947</v>
      </c>
      <c r="Q12" s="56"/>
      <c r="R12" s="56"/>
      <c r="S12" s="56"/>
      <c r="T12" s="56"/>
      <c r="U12" s="56"/>
      <c r="V12" s="56"/>
    </row>
    <row r="13" spans="1:26" ht="14.1" customHeight="1">
      <c r="A13" s="57" t="s">
        <v>24</v>
      </c>
      <c r="B13" s="58" t="s">
        <v>25</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26</v>
      </c>
      <c r="C14" s="65"/>
      <c r="D14" s="66"/>
      <c r="E14" s="67">
        <v>589508</v>
      </c>
      <c r="F14" s="68"/>
      <c r="G14" s="69"/>
      <c r="H14" s="68"/>
      <c r="I14" s="69"/>
      <c r="J14" s="66"/>
      <c r="K14" s="67">
        <v>3377593</v>
      </c>
      <c r="L14" s="68"/>
      <c r="M14" s="69"/>
      <c r="N14" s="68"/>
      <c r="O14" s="69"/>
      <c r="Q14" s="27"/>
      <c r="R14" s="27"/>
      <c r="S14" s="27"/>
      <c r="T14" s="27"/>
      <c r="U14" s="27"/>
      <c r="V14" s="27"/>
    </row>
    <row r="15" spans="1:26" ht="14.1" customHeight="1">
      <c r="A15" s="57" t="s">
        <v>27</v>
      </c>
      <c r="B15" s="58" t="s">
        <v>28</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29</v>
      </c>
      <c r="C16" s="65"/>
      <c r="D16" s="66"/>
      <c r="E16" s="67">
        <v>10476</v>
      </c>
      <c r="F16" s="68"/>
      <c r="G16" s="69"/>
      <c r="H16" s="66"/>
      <c r="I16" s="67">
        <v>6357</v>
      </c>
      <c r="J16" s="66"/>
      <c r="K16" s="67">
        <v>47463</v>
      </c>
      <c r="L16" s="68"/>
      <c r="M16" s="69"/>
      <c r="N16" s="66"/>
      <c r="O16" s="67">
        <v>24524</v>
      </c>
      <c r="Q16" s="27"/>
      <c r="R16" s="27"/>
      <c r="S16" s="27"/>
      <c r="T16" s="27"/>
      <c r="U16" s="27"/>
      <c r="V16" s="27"/>
    </row>
    <row r="17" spans="1:26" ht="14.1" customHeight="1">
      <c r="A17" s="57" t="s">
        <v>30</v>
      </c>
      <c r="B17" s="71" t="s">
        <v>31</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32</v>
      </c>
      <c r="C18" s="73"/>
      <c r="D18" s="68"/>
      <c r="E18" s="69"/>
      <c r="F18" s="68"/>
      <c r="G18" s="69"/>
      <c r="H18" s="66"/>
      <c r="I18" s="67">
        <v>332</v>
      </c>
      <c r="J18" s="68"/>
      <c r="K18" s="69"/>
      <c r="L18" s="68"/>
      <c r="M18" s="69"/>
      <c r="N18" s="66"/>
      <c r="O18" s="67">
        <v>12677</v>
      </c>
      <c r="Q18" s="27"/>
      <c r="R18" s="27"/>
      <c r="S18" s="27"/>
      <c r="T18" s="27"/>
      <c r="U18" s="27"/>
      <c r="V18" s="27"/>
    </row>
    <row r="19" spans="1:26" s="81" customFormat="1" ht="16.5" customHeight="1">
      <c r="A19" s="74" t="s">
        <v>33</v>
      </c>
      <c r="B19" s="53" t="s">
        <v>34</v>
      </c>
      <c r="C19" s="53"/>
      <c r="D19" s="75"/>
      <c r="E19" s="75"/>
      <c r="F19" s="75"/>
      <c r="G19" s="75"/>
      <c r="H19" s="75"/>
      <c r="I19" s="75"/>
      <c r="J19" s="76"/>
      <c r="K19" s="76"/>
      <c r="L19" s="76"/>
      <c r="M19" s="77"/>
      <c r="N19" s="78">
        <v>15</v>
      </c>
      <c r="O19" s="79">
        <v>1949357</v>
      </c>
      <c r="P19" s="80"/>
      <c r="Q19" s="27"/>
      <c r="R19" s="27"/>
      <c r="S19" s="27"/>
      <c r="T19" s="27"/>
      <c r="U19" s="27"/>
      <c r="V19" s="27"/>
      <c r="W19" s="80"/>
      <c r="X19" s="80"/>
      <c r="Y19" s="80"/>
      <c r="Z19" s="80"/>
    </row>
    <row r="20" spans="1:26" s="81" customFormat="1" ht="16.5" customHeight="1">
      <c r="A20" s="74" t="s">
        <v>35</v>
      </c>
      <c r="B20" s="53" t="s">
        <v>36</v>
      </c>
      <c r="C20" s="53"/>
      <c r="D20" s="75"/>
      <c r="E20" s="75"/>
      <c r="F20" s="75"/>
      <c r="G20" s="75"/>
      <c r="H20" s="75"/>
      <c r="I20" s="75"/>
      <c r="J20" s="76"/>
      <c r="K20" s="76"/>
      <c r="L20" s="76"/>
      <c r="M20" s="77"/>
      <c r="N20" s="82">
        <v>16</v>
      </c>
      <c r="O20" s="83">
        <v>24608</v>
      </c>
      <c r="P20" s="80"/>
      <c r="Q20" s="27"/>
      <c r="R20" s="27"/>
      <c r="S20" s="27"/>
      <c r="T20" s="27"/>
      <c r="U20" s="27"/>
      <c r="V20" s="27"/>
      <c r="W20" s="80"/>
      <c r="X20" s="80"/>
      <c r="Y20" s="80"/>
      <c r="Z20" s="80"/>
    </row>
    <row r="21" spans="1:26" s="81" customFormat="1" ht="16.5" customHeight="1">
      <c r="A21" s="74" t="s">
        <v>37</v>
      </c>
      <c r="B21" s="53" t="s">
        <v>38</v>
      </c>
      <c r="C21" s="53"/>
      <c r="D21" s="75"/>
      <c r="E21" s="75"/>
      <c r="F21" s="75"/>
      <c r="G21" s="75"/>
      <c r="H21" s="75"/>
      <c r="I21" s="75"/>
      <c r="J21" s="76"/>
      <c r="K21" s="76"/>
      <c r="L21" s="76"/>
      <c r="M21" s="77"/>
      <c r="N21" s="82">
        <v>17</v>
      </c>
      <c r="O21" s="83">
        <v>10198</v>
      </c>
      <c r="P21" s="80"/>
      <c r="Q21" s="27"/>
      <c r="R21" s="27"/>
      <c r="S21" s="27"/>
      <c r="T21" s="27"/>
      <c r="U21" s="27"/>
      <c r="V21" s="27"/>
      <c r="W21" s="80"/>
      <c r="X21" s="80"/>
      <c r="Y21" s="80"/>
      <c r="Z21" s="80"/>
    </row>
    <row r="22" spans="1:26" s="81" customFormat="1" ht="16.5" customHeight="1">
      <c r="A22" s="74" t="s">
        <v>39</v>
      </c>
      <c r="B22" s="53" t="s">
        <v>40</v>
      </c>
      <c r="C22" s="53"/>
      <c r="D22" s="53"/>
      <c r="E22" s="53"/>
      <c r="F22" s="53"/>
      <c r="G22" s="53"/>
      <c r="H22" s="53"/>
      <c r="I22" s="53"/>
      <c r="J22" s="84"/>
      <c r="K22" s="84"/>
      <c r="L22" s="84"/>
      <c r="M22" s="85"/>
      <c r="N22" s="86">
        <v>18</v>
      </c>
      <c r="O22" s="79">
        <v>3967101</v>
      </c>
      <c r="P22" s="80"/>
      <c r="Q22" s="27"/>
      <c r="R22" s="27"/>
      <c r="S22" s="27"/>
      <c r="T22" s="27"/>
      <c r="U22" s="27"/>
      <c r="V22" s="27"/>
      <c r="W22" s="80"/>
      <c r="X22" s="80"/>
      <c r="Y22" s="80"/>
      <c r="Z22" s="80"/>
    </row>
    <row r="23" spans="1:26" s="81" customFormat="1" ht="16.5" customHeight="1">
      <c r="A23" s="74" t="s">
        <v>41</v>
      </c>
      <c r="B23" s="53" t="s">
        <v>42</v>
      </c>
      <c r="C23" s="53"/>
      <c r="D23" s="53"/>
      <c r="E23" s="53"/>
      <c r="F23" s="53"/>
      <c r="G23" s="53"/>
      <c r="H23" s="53"/>
      <c r="I23" s="53"/>
      <c r="J23" s="84"/>
      <c r="K23" s="84"/>
      <c r="L23" s="84"/>
      <c r="M23" s="85"/>
      <c r="N23" s="86">
        <v>19</v>
      </c>
      <c r="O23" s="79">
        <v>57939</v>
      </c>
      <c r="P23" s="80"/>
      <c r="Q23" s="27"/>
      <c r="R23" s="27"/>
      <c r="S23" s="27"/>
      <c r="T23" s="27"/>
      <c r="U23" s="27"/>
      <c r="V23" s="27"/>
      <c r="W23" s="80"/>
      <c r="X23" s="80"/>
      <c r="Y23" s="80"/>
      <c r="Z23" s="80"/>
    </row>
    <row r="24" spans="1:26" s="81" customFormat="1" ht="16.5" customHeight="1">
      <c r="A24" s="74" t="s">
        <v>43</v>
      </c>
      <c r="B24" s="53" t="s">
        <v>44</v>
      </c>
      <c r="C24" s="53"/>
      <c r="D24" s="53"/>
      <c r="E24" s="53"/>
      <c r="F24" s="53"/>
      <c r="G24" s="53"/>
      <c r="H24" s="53"/>
      <c r="I24" s="53"/>
      <c r="J24" s="84"/>
      <c r="K24" s="84"/>
      <c r="L24" s="84"/>
      <c r="M24" s="85"/>
      <c r="N24" s="86">
        <v>20</v>
      </c>
      <c r="O24" s="87">
        <v>30881</v>
      </c>
      <c r="P24" s="80"/>
      <c r="Q24" s="27"/>
      <c r="R24" s="27"/>
      <c r="S24" s="27"/>
      <c r="T24" s="27"/>
      <c r="U24" s="27"/>
      <c r="V24" s="27"/>
      <c r="W24" s="80"/>
      <c r="X24" s="80"/>
      <c r="Y24" s="80"/>
      <c r="Z24" s="80"/>
    </row>
    <row r="25" spans="1:26" s="81" customFormat="1" ht="16.5" customHeight="1">
      <c r="A25" s="74" t="s">
        <v>45</v>
      </c>
      <c r="B25" s="53" t="s">
        <v>46</v>
      </c>
      <c r="C25" s="53"/>
      <c r="D25" s="53"/>
      <c r="E25" s="53"/>
      <c r="F25" s="53"/>
      <c r="G25" s="53"/>
      <c r="H25" s="53"/>
      <c r="I25" s="53"/>
      <c r="J25" s="84"/>
      <c r="K25" s="84"/>
      <c r="L25" s="84"/>
      <c r="M25" s="85"/>
      <c r="N25" s="88">
        <v>21</v>
      </c>
      <c r="O25" s="89">
        <v>13009</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47</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48</v>
      </c>
      <c r="B28" s="98" t="s">
        <v>49</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50</v>
      </c>
      <c r="B29" s="98" t="s">
        <v>51</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52</v>
      </c>
      <c r="B30" s="98" t="s">
        <v>53</v>
      </c>
      <c r="C30" s="98"/>
      <c r="D30" s="99"/>
      <c r="E30" s="98"/>
      <c r="F30" s="98"/>
      <c r="G30" s="98"/>
      <c r="H30" s="98"/>
      <c r="I30" s="98"/>
      <c r="J30" s="103"/>
      <c r="K30" s="103"/>
      <c r="L30" s="103"/>
      <c r="M30" s="103"/>
      <c r="N30" s="101">
        <v>24</v>
      </c>
      <c r="O30" s="102">
        <v>0</v>
      </c>
      <c r="R30" s="27"/>
      <c r="S30" s="27"/>
      <c r="T30" s="27"/>
      <c r="U30" s="27"/>
      <c r="V30" s="27"/>
    </row>
    <row r="31" spans="1:26" ht="15.75" customHeight="1">
      <c r="A31" s="97" t="s">
        <v>54</v>
      </c>
      <c r="B31" s="98" t="s">
        <v>55</v>
      </c>
      <c r="C31" s="98"/>
      <c r="D31" s="99"/>
      <c r="E31" s="98"/>
      <c r="F31" s="98"/>
      <c r="G31" s="98"/>
      <c r="H31" s="98"/>
      <c r="I31" s="98"/>
      <c r="J31" s="103"/>
      <c r="K31" s="103"/>
      <c r="L31" s="103"/>
      <c r="M31" s="103"/>
      <c r="N31" s="101">
        <v>25</v>
      </c>
      <c r="O31" s="102">
        <v>2129269</v>
      </c>
      <c r="R31" s="27"/>
      <c r="S31" s="27"/>
      <c r="T31" s="27"/>
      <c r="U31" s="27"/>
      <c r="V31" s="27"/>
    </row>
    <row r="32" spans="1:26" ht="15.75" customHeight="1">
      <c r="A32" s="97" t="s">
        <v>56</v>
      </c>
      <c r="B32" s="98" t="s">
        <v>57</v>
      </c>
      <c r="C32" s="98"/>
      <c r="D32" s="99"/>
      <c r="E32" s="98"/>
      <c r="F32" s="98"/>
      <c r="G32" s="98"/>
      <c r="H32" s="98"/>
      <c r="I32" s="98"/>
      <c r="J32" s="103"/>
      <c r="K32" s="104"/>
      <c r="L32" s="103"/>
      <c r="M32" s="103"/>
      <c r="N32" s="54">
        <v>26</v>
      </c>
      <c r="O32" s="55">
        <v>2129269</v>
      </c>
    </row>
    <row r="33" spans="1:26" ht="15.75" customHeight="1">
      <c r="A33" s="97" t="s">
        <v>58</v>
      </c>
      <c r="B33" s="98" t="s">
        <v>59</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60</v>
      </c>
      <c r="B35" s="115"/>
      <c r="C35" s="115"/>
      <c r="D35" s="116"/>
      <c r="E35" s="115"/>
      <c r="F35" s="115"/>
      <c r="G35" s="115"/>
      <c r="H35" s="115"/>
      <c r="I35" s="115"/>
      <c r="J35" s="117"/>
      <c r="K35" s="118"/>
      <c r="L35" s="119"/>
      <c r="M35" s="120" t="s">
        <v>61</v>
      </c>
      <c r="N35" s="120"/>
      <c r="O35" s="121"/>
      <c r="P35" s="122"/>
      <c r="Q35" s="8"/>
      <c r="R35" s="8"/>
      <c r="S35" s="8"/>
      <c r="T35" s="8"/>
      <c r="U35" s="8"/>
      <c r="V35" s="8"/>
      <c r="W35" s="122"/>
      <c r="X35" s="122"/>
      <c r="Y35" s="122"/>
      <c r="Z35" s="122"/>
    </row>
    <row r="36" spans="1:26" ht="17.25" customHeight="1">
      <c r="A36" s="97" t="s">
        <v>62</v>
      </c>
      <c r="B36" s="98" t="s">
        <v>63</v>
      </c>
      <c r="C36" s="98"/>
      <c r="D36" s="99"/>
      <c r="E36" s="98"/>
      <c r="F36" s="98"/>
      <c r="G36" s="98"/>
      <c r="H36" s="98"/>
      <c r="I36" s="98"/>
      <c r="J36" s="100"/>
      <c r="K36" s="100"/>
      <c r="L36" s="100"/>
      <c r="M36" s="100"/>
      <c r="N36" s="124">
        <v>28</v>
      </c>
      <c r="O36" s="125">
        <v>541432698</v>
      </c>
    </row>
    <row r="37" spans="1:26" ht="17.25" customHeight="1">
      <c r="A37" s="97" t="s">
        <v>64</v>
      </c>
      <c r="B37" s="98" t="s">
        <v>65</v>
      </c>
      <c r="C37" s="98"/>
      <c r="D37" s="99"/>
      <c r="E37" s="98"/>
      <c r="F37" s="98"/>
      <c r="G37" s="98"/>
      <c r="H37" s="98"/>
      <c r="I37" s="98"/>
      <c r="J37" s="103"/>
      <c r="K37" s="103"/>
      <c r="L37" s="103"/>
      <c r="M37" s="103"/>
      <c r="N37" s="124">
        <v>29</v>
      </c>
      <c r="O37" s="125">
        <v>4911745</v>
      </c>
    </row>
    <row r="38" spans="1:26" ht="17.25" customHeight="1">
      <c r="A38" s="97" t="s">
        <v>66</v>
      </c>
      <c r="B38" s="98" t="s">
        <v>67</v>
      </c>
      <c r="C38" s="98"/>
      <c r="D38" s="99"/>
      <c r="E38" s="98"/>
      <c r="F38" s="98"/>
      <c r="G38" s="98"/>
      <c r="H38" s="98"/>
      <c r="I38" s="98"/>
      <c r="J38" s="103"/>
      <c r="K38" s="103"/>
      <c r="L38" s="103"/>
      <c r="M38" s="103"/>
      <c r="N38" s="126">
        <v>30</v>
      </c>
      <c r="O38" s="127">
        <v>546344443</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4</v>
      </c>
      <c r="B40" s="131"/>
      <c r="C40" s="131"/>
      <c r="D40" s="131"/>
      <c r="E40" s="131"/>
      <c r="F40" s="131"/>
      <c r="G40" s="131"/>
      <c r="H40" s="131"/>
      <c r="I40" s="131"/>
      <c r="J40" s="131"/>
      <c r="K40" s="131"/>
      <c r="L40" s="131"/>
      <c r="M40" s="131"/>
      <c r="N40" s="131"/>
      <c r="O40" s="132"/>
      <c r="Q40" s="27"/>
    </row>
    <row r="41" spans="1:26" ht="51" customHeight="1">
      <c r="A41" s="225" t="s">
        <v>8</v>
      </c>
      <c r="B41" s="226"/>
      <c r="C41" s="226"/>
      <c r="D41" s="226"/>
      <c r="E41" s="226"/>
      <c r="F41" s="226"/>
      <c r="G41" s="226"/>
      <c r="H41" s="226"/>
      <c r="I41" s="226"/>
      <c r="J41" s="226"/>
      <c r="K41" s="226"/>
      <c r="L41" s="226"/>
      <c r="M41" s="226"/>
      <c r="N41" s="226"/>
      <c r="O41" s="227"/>
      <c r="Q41" s="27"/>
    </row>
    <row r="42" spans="1:26">
      <c r="L42" s="133" t="s">
        <v>68</v>
      </c>
      <c r="M42" s="134"/>
      <c r="N42" s="135"/>
      <c r="O42" s="136">
        <v>1109053610</v>
      </c>
    </row>
    <row r="68" s="2" customFormat="1"/>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5" right="0.5" top="0.5" bottom="0.5" header="0.25" footer="0.25"/>
  <pageSetup scale="87" orientation="portrait" r:id="rId1"/>
  <headerFooter alignWithMargins="0">
    <oddHeader>&amp;L&amp;"Arial,Regular"STATE OF CALIFORNIA
HEALTH AND HUMAN SERVICES AGENCY&amp;R&amp;"Arial,Regular"CALIFORNIA DEPARTMENT OF SOCIAL SERVICES
DATA SYSTEMS AND SURVEY DESIGN BUREAU</oddHeader>
    <oddFooter>&amp;C&amp;"Arial,Regular"&amp;P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AX68"/>
  <sheetViews>
    <sheetView showGridLines="0" zoomScale="85" zoomScaleNormal="85" workbookViewId="0"/>
  </sheetViews>
  <sheetFormatPr defaultColWidth="23.42578125" defaultRowHeight="15"/>
  <cols>
    <col min="1" max="1" width="25.28515625" style="203" customWidth="1"/>
    <col min="2" max="31" width="15.7109375" style="204" customWidth="1"/>
    <col min="32" max="32" width="1.42578125" style="192" customWidth="1"/>
    <col min="33" max="33" width="18.85546875" style="192" bestFit="1" customWidth="1"/>
    <col min="34" max="50" width="23.42578125" style="192"/>
    <col min="51" max="16384" width="23.42578125" style="193"/>
  </cols>
  <sheetData>
    <row r="1" spans="1:50" s="142" customFormat="1" ht="13.15" customHeight="1">
      <c r="A1" s="140" t="s">
        <v>195</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G1" s="143"/>
      <c r="AH1" s="143"/>
      <c r="AI1" s="143"/>
      <c r="AJ1" s="143"/>
      <c r="AK1" s="143"/>
      <c r="AL1" s="143"/>
      <c r="AM1" s="143"/>
      <c r="AN1" s="143"/>
      <c r="AO1" s="143"/>
      <c r="AP1" s="143"/>
      <c r="AQ1" s="143"/>
      <c r="AR1" s="143"/>
      <c r="AS1" s="143"/>
      <c r="AT1" s="143"/>
      <c r="AU1" s="143"/>
      <c r="AV1" s="143"/>
      <c r="AW1" s="143"/>
      <c r="AX1" s="143"/>
    </row>
    <row r="2" spans="1:50" s="141" customFormat="1" ht="15.75">
      <c r="A2" s="144"/>
      <c r="B2" s="145" t="s">
        <v>14</v>
      </c>
      <c r="C2" s="146"/>
      <c r="D2" s="146"/>
      <c r="E2" s="146"/>
      <c r="F2" s="146"/>
      <c r="G2" s="146"/>
      <c r="H2" s="146"/>
      <c r="I2" s="146"/>
      <c r="J2" s="146"/>
      <c r="K2" s="145" t="s">
        <v>14</v>
      </c>
      <c r="L2" s="146"/>
      <c r="M2" s="146"/>
      <c r="N2" s="146"/>
      <c r="O2" s="146"/>
      <c r="P2" s="146"/>
      <c r="Q2" s="146"/>
      <c r="R2" s="146"/>
      <c r="S2" s="146"/>
      <c r="T2" s="146"/>
      <c r="U2" s="146"/>
      <c r="V2" s="147"/>
      <c r="W2" s="148" t="s">
        <v>70</v>
      </c>
      <c r="X2" s="149"/>
      <c r="Y2" s="149"/>
      <c r="Z2" s="149"/>
      <c r="AA2" s="149"/>
      <c r="AB2" s="150"/>
      <c r="AC2" s="151" t="s">
        <v>60</v>
      </c>
      <c r="AD2" s="152"/>
      <c r="AE2" s="153"/>
    </row>
    <row r="3" spans="1:50" s="141" customFormat="1" ht="15.75">
      <c r="A3" s="154" t="s">
        <v>0</v>
      </c>
      <c r="B3" s="155" t="s">
        <v>71</v>
      </c>
      <c r="C3" s="156"/>
      <c r="D3" s="156"/>
      <c r="E3" s="156"/>
      <c r="F3" s="156"/>
      <c r="G3" s="156"/>
      <c r="H3" s="156"/>
      <c r="I3" s="156"/>
      <c r="J3" s="157"/>
      <c r="K3" s="151" t="s">
        <v>72</v>
      </c>
      <c r="L3" s="152"/>
      <c r="M3" s="153"/>
      <c r="N3" s="158" t="s">
        <v>73</v>
      </c>
      <c r="O3" s="159"/>
      <c r="P3" s="159"/>
      <c r="Q3" s="159"/>
      <c r="R3" s="159"/>
      <c r="S3" s="160"/>
      <c r="T3" s="151" t="s">
        <v>74</v>
      </c>
      <c r="U3" s="152"/>
      <c r="V3" s="153"/>
      <c r="W3" s="161"/>
      <c r="X3" s="162"/>
      <c r="Y3" s="162"/>
      <c r="Z3" s="162"/>
      <c r="AA3" s="162"/>
      <c r="AB3" s="163"/>
      <c r="AC3" s="164"/>
      <c r="AD3" s="165"/>
      <c r="AE3" s="166"/>
    </row>
    <row r="4" spans="1:50" s="141" customFormat="1" ht="15.75">
      <c r="A4" s="167"/>
      <c r="B4" s="145" t="s">
        <v>75</v>
      </c>
      <c r="C4" s="146"/>
      <c r="D4" s="147"/>
      <c r="E4" s="145" t="s">
        <v>76</v>
      </c>
      <c r="F4" s="146"/>
      <c r="G4" s="147"/>
      <c r="H4" s="145" t="s">
        <v>77</v>
      </c>
      <c r="I4" s="146"/>
      <c r="J4" s="147"/>
      <c r="K4" s="168"/>
      <c r="L4" s="168"/>
      <c r="M4" s="169"/>
      <c r="N4" s="145" t="s">
        <v>78</v>
      </c>
      <c r="O4" s="147"/>
      <c r="P4" s="145" t="s">
        <v>79</v>
      </c>
      <c r="Q4" s="147"/>
      <c r="R4" s="145" t="s">
        <v>77</v>
      </c>
      <c r="S4" s="147"/>
      <c r="T4" s="168"/>
      <c r="U4" s="168"/>
      <c r="V4" s="170"/>
      <c r="W4" s="171"/>
      <c r="X4" s="168"/>
      <c r="Y4" s="168"/>
      <c r="Z4" s="170"/>
      <c r="AA4" s="170"/>
      <c r="AB4" s="168"/>
      <c r="AC4" s="171"/>
      <c r="AD4" s="168"/>
      <c r="AE4" s="168"/>
    </row>
    <row r="5" spans="1:50" s="141" customFormat="1" ht="15.75">
      <c r="A5" s="167"/>
      <c r="B5" s="172"/>
      <c r="C5" s="173"/>
      <c r="D5" s="174"/>
      <c r="E5" s="172"/>
      <c r="F5" s="173"/>
      <c r="G5" s="174"/>
      <c r="H5" s="172"/>
      <c r="I5" s="173"/>
      <c r="J5" s="174"/>
      <c r="K5" s="173" t="s">
        <v>80</v>
      </c>
      <c r="L5" s="173" t="s">
        <v>81</v>
      </c>
      <c r="M5" s="175"/>
      <c r="N5" s="172"/>
      <c r="O5" s="173"/>
      <c r="P5" s="176"/>
      <c r="Q5" s="173"/>
      <c r="R5" s="172"/>
      <c r="S5" s="173"/>
      <c r="T5" s="173" t="s">
        <v>80</v>
      </c>
      <c r="U5" s="173" t="s">
        <v>81</v>
      </c>
      <c r="V5" s="176"/>
      <c r="W5" s="172"/>
      <c r="X5" s="173" t="s">
        <v>82</v>
      </c>
      <c r="Y5" s="173" t="s">
        <v>83</v>
      </c>
      <c r="Z5" s="174"/>
      <c r="AA5" s="174"/>
      <c r="AB5" s="173" t="s">
        <v>84</v>
      </c>
      <c r="AC5" s="177"/>
      <c r="AD5" s="177"/>
      <c r="AE5" s="177"/>
    </row>
    <row r="6" spans="1:50" s="141" customFormat="1" ht="15.75">
      <c r="A6" s="167"/>
      <c r="B6" s="172"/>
      <c r="C6" s="173" t="s">
        <v>85</v>
      </c>
      <c r="D6" s="174"/>
      <c r="E6" s="172"/>
      <c r="F6" s="173" t="s">
        <v>85</v>
      </c>
      <c r="G6" s="174"/>
      <c r="H6" s="172"/>
      <c r="I6" s="173" t="s">
        <v>85</v>
      </c>
      <c r="J6" s="174"/>
      <c r="K6" s="173" t="s">
        <v>86</v>
      </c>
      <c r="L6" s="173" t="s">
        <v>87</v>
      </c>
      <c r="M6" s="174"/>
      <c r="N6" s="172"/>
      <c r="O6" s="173"/>
      <c r="P6" s="176"/>
      <c r="Q6" s="173"/>
      <c r="R6" s="172"/>
      <c r="S6" s="173"/>
      <c r="T6" s="172" t="s">
        <v>86</v>
      </c>
      <c r="U6" s="173" t="s">
        <v>87</v>
      </c>
      <c r="V6" s="178" t="s">
        <v>77</v>
      </c>
      <c r="W6" s="172"/>
      <c r="X6" s="173" t="s">
        <v>88</v>
      </c>
      <c r="Y6" s="173" t="s">
        <v>88</v>
      </c>
      <c r="Z6" s="174" t="s">
        <v>84</v>
      </c>
      <c r="AA6" s="174"/>
      <c r="AB6" s="173" t="s">
        <v>89</v>
      </c>
      <c r="AC6" s="177" t="s">
        <v>19</v>
      </c>
      <c r="AD6" s="177" t="s">
        <v>21</v>
      </c>
      <c r="AE6" s="177" t="s">
        <v>90</v>
      </c>
    </row>
    <row r="7" spans="1:50" s="141" customFormat="1" ht="15.75">
      <c r="A7" s="167"/>
      <c r="B7" s="179" t="s">
        <v>19</v>
      </c>
      <c r="C7" s="180" t="s">
        <v>21</v>
      </c>
      <c r="D7" s="181" t="s">
        <v>21</v>
      </c>
      <c r="E7" s="179" t="s">
        <v>19</v>
      </c>
      <c r="F7" s="180" t="s">
        <v>21</v>
      </c>
      <c r="G7" s="181" t="s">
        <v>21</v>
      </c>
      <c r="H7" s="179" t="s">
        <v>19</v>
      </c>
      <c r="I7" s="180" t="s">
        <v>21</v>
      </c>
      <c r="J7" s="181" t="s">
        <v>21</v>
      </c>
      <c r="K7" s="180" t="s">
        <v>91</v>
      </c>
      <c r="L7" s="180" t="s">
        <v>91</v>
      </c>
      <c r="M7" s="181" t="s">
        <v>77</v>
      </c>
      <c r="N7" s="179" t="s">
        <v>19</v>
      </c>
      <c r="O7" s="180" t="s">
        <v>21</v>
      </c>
      <c r="P7" s="182" t="s">
        <v>19</v>
      </c>
      <c r="Q7" s="180" t="s">
        <v>21</v>
      </c>
      <c r="R7" s="179" t="s">
        <v>19</v>
      </c>
      <c r="S7" s="180" t="s">
        <v>21</v>
      </c>
      <c r="T7" s="179" t="s">
        <v>91</v>
      </c>
      <c r="U7" s="180" t="s">
        <v>91</v>
      </c>
      <c r="V7" s="183"/>
      <c r="W7" s="179" t="s">
        <v>92</v>
      </c>
      <c r="X7" s="180" t="s">
        <v>93</v>
      </c>
      <c r="Y7" s="180" t="s">
        <v>93</v>
      </c>
      <c r="Z7" s="181" t="s">
        <v>94</v>
      </c>
      <c r="AA7" s="181" t="s">
        <v>77</v>
      </c>
      <c r="AB7" s="180" t="s">
        <v>95</v>
      </c>
      <c r="AC7" s="179" t="s">
        <v>96</v>
      </c>
      <c r="AD7" s="180" t="s">
        <v>96</v>
      </c>
      <c r="AE7" s="180" t="s">
        <v>97</v>
      </c>
    </row>
    <row r="8" spans="1:50" s="187" customFormat="1" ht="18.75" customHeight="1">
      <c r="A8" s="184" t="s">
        <v>98</v>
      </c>
      <c r="B8" s="185" t="s">
        <v>99</v>
      </c>
      <c r="C8" s="185" t="s">
        <v>100</v>
      </c>
      <c r="D8" s="185" t="s">
        <v>101</v>
      </c>
      <c r="E8" s="185" t="s">
        <v>102</v>
      </c>
      <c r="F8" s="185" t="s">
        <v>103</v>
      </c>
      <c r="G8" s="185" t="s">
        <v>104</v>
      </c>
      <c r="H8" s="185" t="s">
        <v>105</v>
      </c>
      <c r="I8" s="185" t="s">
        <v>106</v>
      </c>
      <c r="J8" s="185" t="s">
        <v>107</v>
      </c>
      <c r="K8" s="185" t="s">
        <v>108</v>
      </c>
      <c r="L8" s="185" t="s">
        <v>109</v>
      </c>
      <c r="M8" s="185" t="s">
        <v>110</v>
      </c>
      <c r="N8" s="185" t="s">
        <v>111</v>
      </c>
      <c r="O8" s="185" t="s">
        <v>112</v>
      </c>
      <c r="P8" s="185" t="s">
        <v>113</v>
      </c>
      <c r="Q8" s="185" t="s">
        <v>114</v>
      </c>
      <c r="R8" s="185" t="s">
        <v>115</v>
      </c>
      <c r="S8" s="185" t="s">
        <v>116</v>
      </c>
      <c r="T8" s="185" t="s">
        <v>117</v>
      </c>
      <c r="U8" s="185" t="s">
        <v>118</v>
      </c>
      <c r="V8" s="185" t="s">
        <v>119</v>
      </c>
      <c r="W8" s="185" t="s">
        <v>120</v>
      </c>
      <c r="X8" s="185" t="s">
        <v>121</v>
      </c>
      <c r="Y8" s="185" t="s">
        <v>122</v>
      </c>
      <c r="Z8" s="185" t="s">
        <v>123</v>
      </c>
      <c r="AA8" s="185" t="s">
        <v>124</v>
      </c>
      <c r="AB8" s="185" t="s">
        <v>125</v>
      </c>
      <c r="AC8" s="185" t="s">
        <v>126</v>
      </c>
      <c r="AD8" s="185" t="s">
        <v>127</v>
      </c>
      <c r="AE8" s="185" t="s">
        <v>128</v>
      </c>
      <c r="AF8" s="186"/>
      <c r="AG8" s="186"/>
      <c r="AH8" s="186"/>
      <c r="AI8" s="186"/>
      <c r="AJ8" s="186"/>
      <c r="AK8" s="186"/>
      <c r="AL8" s="186"/>
      <c r="AM8" s="186"/>
      <c r="AN8" s="186"/>
      <c r="AO8" s="186"/>
      <c r="AP8" s="186"/>
      <c r="AQ8" s="186"/>
      <c r="AR8" s="186"/>
      <c r="AS8" s="186"/>
      <c r="AT8" s="186"/>
      <c r="AU8" s="186"/>
      <c r="AV8" s="186"/>
      <c r="AW8" s="186"/>
      <c r="AX8" s="186"/>
    </row>
    <row r="9" spans="1:50" ht="15" customHeight="1">
      <c r="A9" s="188" t="s">
        <v>129</v>
      </c>
      <c r="B9" s="189">
        <v>4875</v>
      </c>
      <c r="C9" s="189">
        <v>189</v>
      </c>
      <c r="D9" s="189">
        <v>8</v>
      </c>
      <c r="E9" s="189">
        <v>49756</v>
      </c>
      <c r="F9" s="189">
        <v>1390</v>
      </c>
      <c r="G9" s="189">
        <v>664</v>
      </c>
      <c r="H9" s="189">
        <v>54631</v>
      </c>
      <c r="I9" s="189">
        <v>1579</v>
      </c>
      <c r="J9" s="189">
        <v>672</v>
      </c>
      <c r="K9" s="189">
        <v>11245</v>
      </c>
      <c r="L9" s="189">
        <v>89048</v>
      </c>
      <c r="M9" s="189">
        <v>100293</v>
      </c>
      <c r="N9" s="189">
        <v>431</v>
      </c>
      <c r="O9" s="189">
        <v>257</v>
      </c>
      <c r="P9" s="189">
        <v>3166</v>
      </c>
      <c r="Q9" s="189">
        <v>1841</v>
      </c>
      <c r="R9" s="189">
        <v>3597</v>
      </c>
      <c r="S9" s="189">
        <v>2098</v>
      </c>
      <c r="T9" s="189">
        <v>19</v>
      </c>
      <c r="U9" s="189">
        <v>854</v>
      </c>
      <c r="V9" s="189">
        <v>873</v>
      </c>
      <c r="W9" s="190" t="s">
        <v>130</v>
      </c>
      <c r="X9" s="190" t="s">
        <v>130</v>
      </c>
      <c r="Y9" s="190" t="s">
        <v>130</v>
      </c>
      <c r="Z9" s="189">
        <v>56882</v>
      </c>
      <c r="AA9" s="189">
        <v>56882</v>
      </c>
      <c r="AB9" s="189">
        <v>0</v>
      </c>
      <c r="AC9" s="189">
        <v>14344903</v>
      </c>
      <c r="AD9" s="189">
        <v>323291</v>
      </c>
      <c r="AE9" s="191">
        <v>14668194</v>
      </c>
    </row>
    <row r="10" spans="1:50" ht="15" customHeight="1">
      <c r="A10" s="188" t="s">
        <v>131</v>
      </c>
      <c r="B10" s="189">
        <v>3</v>
      </c>
      <c r="C10" s="189">
        <v>0</v>
      </c>
      <c r="D10" s="189">
        <v>0</v>
      </c>
      <c r="E10" s="189">
        <v>78</v>
      </c>
      <c r="F10" s="189">
        <v>0</v>
      </c>
      <c r="G10" s="189">
        <v>0</v>
      </c>
      <c r="H10" s="189">
        <v>81</v>
      </c>
      <c r="I10" s="189">
        <v>0</v>
      </c>
      <c r="J10" s="189">
        <v>0</v>
      </c>
      <c r="K10" s="189">
        <v>3</v>
      </c>
      <c r="L10" s="189">
        <v>141</v>
      </c>
      <c r="M10" s="189">
        <v>144</v>
      </c>
      <c r="N10" s="189">
        <v>0</v>
      </c>
      <c r="O10" s="189">
        <v>0</v>
      </c>
      <c r="P10" s="189">
        <v>0</v>
      </c>
      <c r="Q10" s="189">
        <v>0</v>
      </c>
      <c r="R10" s="189">
        <v>0</v>
      </c>
      <c r="S10" s="189">
        <v>0</v>
      </c>
      <c r="T10" s="189">
        <v>0</v>
      </c>
      <c r="U10" s="189">
        <v>0</v>
      </c>
      <c r="V10" s="189">
        <v>0</v>
      </c>
      <c r="W10" s="190" t="s">
        <v>130</v>
      </c>
      <c r="X10" s="190" t="s">
        <v>130</v>
      </c>
      <c r="Y10" s="190" t="s">
        <v>130</v>
      </c>
      <c r="Z10" s="189">
        <v>83</v>
      </c>
      <c r="AA10" s="189">
        <v>83</v>
      </c>
      <c r="AB10" s="189">
        <v>0</v>
      </c>
      <c r="AC10" s="189">
        <v>15803</v>
      </c>
      <c r="AD10" s="189">
        <v>0</v>
      </c>
      <c r="AE10" s="191">
        <v>15803</v>
      </c>
    </row>
    <row r="11" spans="1:50" ht="15" customHeight="1">
      <c r="A11" s="188" t="s">
        <v>132</v>
      </c>
      <c r="B11" s="189">
        <v>112</v>
      </c>
      <c r="C11" s="189">
        <v>0</v>
      </c>
      <c r="D11" s="189">
        <v>0</v>
      </c>
      <c r="E11" s="189">
        <v>1495</v>
      </c>
      <c r="F11" s="189">
        <v>1</v>
      </c>
      <c r="G11" s="189">
        <v>0</v>
      </c>
      <c r="H11" s="189">
        <v>1607</v>
      </c>
      <c r="I11" s="189">
        <v>1</v>
      </c>
      <c r="J11" s="189">
        <v>0</v>
      </c>
      <c r="K11" s="189">
        <v>294</v>
      </c>
      <c r="L11" s="189">
        <v>2631</v>
      </c>
      <c r="M11" s="189">
        <v>2925</v>
      </c>
      <c r="N11" s="189">
        <v>0</v>
      </c>
      <c r="O11" s="189">
        <v>0</v>
      </c>
      <c r="P11" s="189">
        <v>5</v>
      </c>
      <c r="Q11" s="189">
        <v>1</v>
      </c>
      <c r="R11" s="189">
        <v>5</v>
      </c>
      <c r="S11" s="189">
        <v>1</v>
      </c>
      <c r="T11" s="189">
        <v>0</v>
      </c>
      <c r="U11" s="189">
        <v>0</v>
      </c>
      <c r="V11" s="189">
        <v>0</v>
      </c>
      <c r="W11" s="190" t="s">
        <v>130</v>
      </c>
      <c r="X11" s="190" t="s">
        <v>130</v>
      </c>
      <c r="Y11" s="190" t="s">
        <v>130</v>
      </c>
      <c r="Z11" s="189">
        <v>1666</v>
      </c>
      <c r="AA11" s="189">
        <v>1666</v>
      </c>
      <c r="AB11" s="189">
        <v>0</v>
      </c>
      <c r="AC11" s="189">
        <v>371229</v>
      </c>
      <c r="AD11" s="189">
        <v>153</v>
      </c>
      <c r="AE11" s="191">
        <v>371382</v>
      </c>
    </row>
    <row r="12" spans="1:50" ht="15" customHeight="1">
      <c r="A12" s="188" t="s">
        <v>133</v>
      </c>
      <c r="B12" s="189">
        <v>1493</v>
      </c>
      <c r="C12" s="189">
        <v>4</v>
      </c>
      <c r="D12" s="189">
        <v>0</v>
      </c>
      <c r="E12" s="189">
        <v>15195</v>
      </c>
      <c r="F12" s="189">
        <v>46</v>
      </c>
      <c r="G12" s="189">
        <v>22</v>
      </c>
      <c r="H12" s="189">
        <v>16688</v>
      </c>
      <c r="I12" s="189">
        <v>50</v>
      </c>
      <c r="J12" s="189">
        <v>22</v>
      </c>
      <c r="K12" s="189">
        <v>3721</v>
      </c>
      <c r="L12" s="189">
        <v>26944</v>
      </c>
      <c r="M12" s="189">
        <v>30665</v>
      </c>
      <c r="N12" s="189">
        <v>10</v>
      </c>
      <c r="O12" s="189">
        <v>4</v>
      </c>
      <c r="P12" s="189">
        <v>123</v>
      </c>
      <c r="Q12" s="189">
        <v>49</v>
      </c>
      <c r="R12" s="189">
        <v>133</v>
      </c>
      <c r="S12" s="189">
        <v>53</v>
      </c>
      <c r="T12" s="189">
        <v>0</v>
      </c>
      <c r="U12" s="189">
        <v>28</v>
      </c>
      <c r="V12" s="189">
        <v>28</v>
      </c>
      <c r="W12" s="190" t="s">
        <v>130</v>
      </c>
      <c r="X12" s="190" t="s">
        <v>130</v>
      </c>
      <c r="Y12" s="190" t="s">
        <v>130</v>
      </c>
      <c r="Z12" s="189">
        <v>17774</v>
      </c>
      <c r="AA12" s="189">
        <v>17774</v>
      </c>
      <c r="AB12" s="189">
        <v>0</v>
      </c>
      <c r="AC12" s="189">
        <v>4168681</v>
      </c>
      <c r="AD12" s="189">
        <v>9449</v>
      </c>
      <c r="AE12" s="191">
        <v>4178130</v>
      </c>
    </row>
    <row r="13" spans="1:50" ht="15" customHeight="1">
      <c r="A13" s="188" t="s">
        <v>134</v>
      </c>
      <c r="B13" s="189">
        <v>208</v>
      </c>
      <c r="C13" s="189">
        <v>0</v>
      </c>
      <c r="D13" s="189">
        <v>0</v>
      </c>
      <c r="E13" s="189">
        <v>2529</v>
      </c>
      <c r="F13" s="189">
        <v>4</v>
      </c>
      <c r="G13" s="189">
        <v>1</v>
      </c>
      <c r="H13" s="189">
        <v>2737</v>
      </c>
      <c r="I13" s="189">
        <v>4</v>
      </c>
      <c r="J13" s="189">
        <v>1</v>
      </c>
      <c r="K13" s="189">
        <v>556</v>
      </c>
      <c r="L13" s="189">
        <v>4393</v>
      </c>
      <c r="M13" s="189">
        <v>4949</v>
      </c>
      <c r="N13" s="189">
        <v>0</v>
      </c>
      <c r="O13" s="189">
        <v>0</v>
      </c>
      <c r="P13" s="189">
        <v>7</v>
      </c>
      <c r="Q13" s="189">
        <v>4</v>
      </c>
      <c r="R13" s="189">
        <v>7</v>
      </c>
      <c r="S13" s="189">
        <v>4</v>
      </c>
      <c r="T13" s="189">
        <v>0</v>
      </c>
      <c r="U13" s="189">
        <v>1</v>
      </c>
      <c r="V13" s="189">
        <v>1</v>
      </c>
      <c r="W13" s="190" t="s">
        <v>130</v>
      </c>
      <c r="X13" s="190" t="s">
        <v>130</v>
      </c>
      <c r="Y13" s="190" t="s">
        <v>130</v>
      </c>
      <c r="Z13" s="189">
        <v>2888</v>
      </c>
      <c r="AA13" s="189">
        <v>2888</v>
      </c>
      <c r="AB13" s="189">
        <v>0</v>
      </c>
      <c r="AC13" s="189">
        <v>650538</v>
      </c>
      <c r="AD13" s="189">
        <v>408</v>
      </c>
      <c r="AE13" s="191">
        <v>650946</v>
      </c>
    </row>
    <row r="14" spans="1:50" ht="15" customHeight="1">
      <c r="A14" s="188" t="s">
        <v>135</v>
      </c>
      <c r="B14" s="189">
        <v>55</v>
      </c>
      <c r="C14" s="189">
        <v>0</v>
      </c>
      <c r="D14" s="189">
        <v>0</v>
      </c>
      <c r="E14" s="189">
        <v>602</v>
      </c>
      <c r="F14" s="189">
        <v>3</v>
      </c>
      <c r="G14" s="189">
        <v>1</v>
      </c>
      <c r="H14" s="189">
        <v>657</v>
      </c>
      <c r="I14" s="189">
        <v>3</v>
      </c>
      <c r="J14" s="189">
        <v>1</v>
      </c>
      <c r="K14" s="189">
        <v>128</v>
      </c>
      <c r="L14" s="189">
        <v>1293</v>
      </c>
      <c r="M14" s="189">
        <v>1421</v>
      </c>
      <c r="N14" s="189">
        <v>0</v>
      </c>
      <c r="O14" s="189">
        <v>0</v>
      </c>
      <c r="P14" s="189">
        <v>11</v>
      </c>
      <c r="Q14" s="189">
        <v>4</v>
      </c>
      <c r="R14" s="189">
        <v>11</v>
      </c>
      <c r="S14" s="189">
        <v>4</v>
      </c>
      <c r="T14" s="189">
        <v>0</v>
      </c>
      <c r="U14" s="189">
        <v>1</v>
      </c>
      <c r="V14" s="189">
        <v>1</v>
      </c>
      <c r="W14" s="190" t="s">
        <v>130</v>
      </c>
      <c r="X14" s="190" t="s">
        <v>130</v>
      </c>
      <c r="Y14" s="190" t="s">
        <v>130</v>
      </c>
      <c r="Z14" s="189">
        <v>699</v>
      </c>
      <c r="AA14" s="189">
        <v>699</v>
      </c>
      <c r="AB14" s="189">
        <v>0</v>
      </c>
      <c r="AC14" s="189">
        <v>172986</v>
      </c>
      <c r="AD14" s="189">
        <v>192</v>
      </c>
      <c r="AE14" s="191">
        <v>173178</v>
      </c>
    </row>
    <row r="15" spans="1:50" ht="15" customHeight="1">
      <c r="A15" s="188" t="s">
        <v>136</v>
      </c>
      <c r="B15" s="189">
        <v>3521</v>
      </c>
      <c r="C15" s="189">
        <v>100</v>
      </c>
      <c r="D15" s="189">
        <v>2</v>
      </c>
      <c r="E15" s="189">
        <v>27434</v>
      </c>
      <c r="F15" s="189">
        <v>405</v>
      </c>
      <c r="G15" s="189">
        <v>137</v>
      </c>
      <c r="H15" s="189">
        <v>30955</v>
      </c>
      <c r="I15" s="189">
        <v>505</v>
      </c>
      <c r="J15" s="189">
        <v>139</v>
      </c>
      <c r="K15" s="189">
        <v>8234</v>
      </c>
      <c r="L15" s="189">
        <v>52659</v>
      </c>
      <c r="M15" s="189">
        <v>60893</v>
      </c>
      <c r="N15" s="189">
        <v>228</v>
      </c>
      <c r="O15" s="189">
        <v>145</v>
      </c>
      <c r="P15" s="189">
        <v>1004</v>
      </c>
      <c r="Q15" s="189">
        <v>542</v>
      </c>
      <c r="R15" s="189">
        <v>1232</v>
      </c>
      <c r="S15" s="189">
        <v>687</v>
      </c>
      <c r="T15" s="189">
        <v>3</v>
      </c>
      <c r="U15" s="189">
        <v>186</v>
      </c>
      <c r="V15" s="189">
        <v>189</v>
      </c>
      <c r="W15" s="190" t="s">
        <v>130</v>
      </c>
      <c r="X15" s="190" t="s">
        <v>130</v>
      </c>
      <c r="Y15" s="190" t="s">
        <v>130</v>
      </c>
      <c r="Z15" s="189">
        <v>36195</v>
      </c>
      <c r="AA15" s="189">
        <v>36195</v>
      </c>
      <c r="AB15" s="189">
        <v>0</v>
      </c>
      <c r="AC15" s="189">
        <v>8554073</v>
      </c>
      <c r="AD15" s="189">
        <v>84779</v>
      </c>
      <c r="AE15" s="191">
        <v>8638852</v>
      </c>
    </row>
    <row r="16" spans="1:50" ht="15" customHeight="1">
      <c r="A16" s="188" t="s">
        <v>137</v>
      </c>
      <c r="B16" s="189">
        <v>359</v>
      </c>
      <c r="C16" s="189">
        <v>0</v>
      </c>
      <c r="D16" s="189">
        <v>0</v>
      </c>
      <c r="E16" s="189">
        <v>2235</v>
      </c>
      <c r="F16" s="189">
        <v>1</v>
      </c>
      <c r="G16" s="189">
        <v>0</v>
      </c>
      <c r="H16" s="189">
        <v>2594</v>
      </c>
      <c r="I16" s="189">
        <v>1</v>
      </c>
      <c r="J16" s="189">
        <v>0</v>
      </c>
      <c r="K16" s="189">
        <v>978</v>
      </c>
      <c r="L16" s="189">
        <v>4260</v>
      </c>
      <c r="M16" s="189">
        <v>5238</v>
      </c>
      <c r="N16" s="189">
        <v>0</v>
      </c>
      <c r="O16" s="189">
        <v>0</v>
      </c>
      <c r="P16" s="189">
        <v>2</v>
      </c>
      <c r="Q16" s="189">
        <v>1</v>
      </c>
      <c r="R16" s="189">
        <v>2</v>
      </c>
      <c r="S16" s="189">
        <v>1</v>
      </c>
      <c r="T16" s="189">
        <v>0</v>
      </c>
      <c r="U16" s="189">
        <v>0</v>
      </c>
      <c r="V16" s="189">
        <v>0</v>
      </c>
      <c r="W16" s="190" t="s">
        <v>130</v>
      </c>
      <c r="X16" s="190" t="s">
        <v>130</v>
      </c>
      <c r="Y16" s="190" t="s">
        <v>130</v>
      </c>
      <c r="Z16" s="189">
        <v>2726</v>
      </c>
      <c r="AA16" s="189">
        <v>2726</v>
      </c>
      <c r="AB16" s="189">
        <v>0</v>
      </c>
      <c r="AC16" s="189">
        <v>678822</v>
      </c>
      <c r="AD16" s="189">
        <v>152</v>
      </c>
      <c r="AE16" s="191">
        <v>678974</v>
      </c>
      <c r="AF16" s="193"/>
      <c r="AG16" s="193"/>
      <c r="AH16" s="193"/>
      <c r="AI16" s="193"/>
      <c r="AJ16" s="193"/>
      <c r="AK16" s="193"/>
      <c r="AL16" s="193"/>
      <c r="AM16" s="193"/>
      <c r="AN16" s="193"/>
      <c r="AO16" s="193"/>
      <c r="AP16" s="193"/>
      <c r="AQ16" s="193"/>
      <c r="AR16" s="193"/>
      <c r="AS16" s="193"/>
      <c r="AT16" s="193"/>
      <c r="AU16" s="193"/>
      <c r="AV16" s="193"/>
      <c r="AW16" s="193"/>
      <c r="AX16" s="193"/>
    </row>
    <row r="17" spans="1:50" ht="15" customHeight="1">
      <c r="A17" s="188" t="s">
        <v>138</v>
      </c>
      <c r="B17" s="189">
        <v>493</v>
      </c>
      <c r="C17" s="189">
        <v>2</v>
      </c>
      <c r="D17" s="189">
        <v>0</v>
      </c>
      <c r="E17" s="189">
        <v>6009</v>
      </c>
      <c r="F17" s="189">
        <v>24</v>
      </c>
      <c r="G17" s="189">
        <v>9</v>
      </c>
      <c r="H17" s="189">
        <v>6502</v>
      </c>
      <c r="I17" s="189">
        <v>26</v>
      </c>
      <c r="J17" s="189">
        <v>9</v>
      </c>
      <c r="K17" s="189">
        <v>1162</v>
      </c>
      <c r="L17" s="189">
        <v>10205</v>
      </c>
      <c r="M17" s="189">
        <v>11367</v>
      </c>
      <c r="N17" s="189">
        <v>2</v>
      </c>
      <c r="O17" s="189">
        <v>2</v>
      </c>
      <c r="P17" s="189">
        <v>60</v>
      </c>
      <c r="Q17" s="189">
        <v>31</v>
      </c>
      <c r="R17" s="189">
        <v>62</v>
      </c>
      <c r="S17" s="189">
        <v>33</v>
      </c>
      <c r="T17" s="189">
        <v>0</v>
      </c>
      <c r="U17" s="189">
        <v>10</v>
      </c>
      <c r="V17" s="189">
        <v>10</v>
      </c>
      <c r="W17" s="190" t="s">
        <v>130</v>
      </c>
      <c r="X17" s="190" t="s">
        <v>130</v>
      </c>
      <c r="Y17" s="190" t="s">
        <v>130</v>
      </c>
      <c r="Z17" s="189">
        <v>6844</v>
      </c>
      <c r="AA17" s="189">
        <v>6844</v>
      </c>
      <c r="AB17" s="189">
        <v>0</v>
      </c>
      <c r="AC17" s="189">
        <v>1496138</v>
      </c>
      <c r="AD17" s="189">
        <v>3566</v>
      </c>
      <c r="AE17" s="191">
        <v>1499704</v>
      </c>
      <c r="AF17" s="193"/>
      <c r="AG17" s="193"/>
      <c r="AH17" s="193"/>
      <c r="AI17" s="193"/>
      <c r="AJ17" s="193"/>
      <c r="AK17" s="193"/>
      <c r="AL17" s="193"/>
      <c r="AM17" s="193"/>
      <c r="AN17" s="193"/>
      <c r="AO17" s="193"/>
      <c r="AP17" s="193"/>
      <c r="AQ17" s="193"/>
      <c r="AR17" s="193"/>
      <c r="AS17" s="193"/>
      <c r="AT17" s="193"/>
      <c r="AU17" s="193"/>
      <c r="AV17" s="193"/>
      <c r="AW17" s="193"/>
      <c r="AX17" s="193"/>
    </row>
    <row r="18" spans="1:50" ht="15" customHeight="1">
      <c r="A18" s="188" t="s">
        <v>139</v>
      </c>
      <c r="B18" s="189">
        <v>11300</v>
      </c>
      <c r="C18" s="189">
        <v>168</v>
      </c>
      <c r="D18" s="189">
        <v>14</v>
      </c>
      <c r="E18" s="189">
        <v>76758</v>
      </c>
      <c r="F18" s="189">
        <v>635</v>
      </c>
      <c r="G18" s="189">
        <v>233</v>
      </c>
      <c r="H18" s="189">
        <v>88058</v>
      </c>
      <c r="I18" s="189">
        <v>803</v>
      </c>
      <c r="J18" s="189">
        <v>247</v>
      </c>
      <c r="K18" s="189">
        <v>30541</v>
      </c>
      <c r="L18" s="189">
        <v>171180</v>
      </c>
      <c r="M18" s="189">
        <v>201721</v>
      </c>
      <c r="N18" s="189">
        <v>445</v>
      </c>
      <c r="O18" s="189">
        <v>206</v>
      </c>
      <c r="P18" s="189">
        <v>1736</v>
      </c>
      <c r="Q18" s="189">
        <v>749</v>
      </c>
      <c r="R18" s="189">
        <v>2181</v>
      </c>
      <c r="S18" s="189">
        <v>955</v>
      </c>
      <c r="T18" s="189">
        <v>16</v>
      </c>
      <c r="U18" s="189">
        <v>288</v>
      </c>
      <c r="V18" s="189">
        <v>304</v>
      </c>
      <c r="W18" s="190" t="s">
        <v>130</v>
      </c>
      <c r="X18" s="190" t="s">
        <v>130</v>
      </c>
      <c r="Y18" s="190" t="s">
        <v>130</v>
      </c>
      <c r="Z18" s="189">
        <v>100171</v>
      </c>
      <c r="AA18" s="189">
        <v>100171</v>
      </c>
      <c r="AB18" s="189">
        <v>0</v>
      </c>
      <c r="AC18" s="189">
        <v>28738654</v>
      </c>
      <c r="AD18" s="189">
        <v>153948</v>
      </c>
      <c r="AE18" s="191">
        <v>28892602</v>
      </c>
      <c r="AF18" s="193"/>
      <c r="AG18" s="193"/>
      <c r="AH18" s="193"/>
      <c r="AI18" s="193"/>
      <c r="AJ18" s="193"/>
      <c r="AK18" s="193"/>
      <c r="AL18" s="193"/>
      <c r="AM18" s="193"/>
      <c r="AN18" s="193"/>
      <c r="AO18" s="193"/>
      <c r="AP18" s="193"/>
      <c r="AQ18" s="193"/>
      <c r="AR18" s="193"/>
      <c r="AS18" s="193"/>
      <c r="AT18" s="193"/>
      <c r="AU18" s="193"/>
      <c r="AV18" s="193"/>
      <c r="AW18" s="193"/>
      <c r="AX18" s="193"/>
    </row>
    <row r="19" spans="1:50" ht="15" customHeight="1">
      <c r="A19" s="188" t="s">
        <v>140</v>
      </c>
      <c r="B19" s="189">
        <v>195</v>
      </c>
      <c r="C19" s="189">
        <v>0</v>
      </c>
      <c r="D19" s="189">
        <v>0</v>
      </c>
      <c r="E19" s="189">
        <v>1272</v>
      </c>
      <c r="F19" s="189">
        <v>7</v>
      </c>
      <c r="G19" s="189">
        <v>0</v>
      </c>
      <c r="H19" s="189">
        <v>1467</v>
      </c>
      <c r="I19" s="189">
        <v>7</v>
      </c>
      <c r="J19" s="189">
        <v>0</v>
      </c>
      <c r="K19" s="189">
        <v>488</v>
      </c>
      <c r="L19" s="189">
        <v>2874</v>
      </c>
      <c r="M19" s="189">
        <v>3362</v>
      </c>
      <c r="N19" s="189">
        <v>0</v>
      </c>
      <c r="O19" s="189">
        <v>0</v>
      </c>
      <c r="P19" s="189">
        <v>23</v>
      </c>
      <c r="Q19" s="189">
        <v>7</v>
      </c>
      <c r="R19" s="189">
        <v>23</v>
      </c>
      <c r="S19" s="189">
        <v>7</v>
      </c>
      <c r="T19" s="189">
        <v>0</v>
      </c>
      <c r="U19" s="189">
        <v>0</v>
      </c>
      <c r="V19" s="189">
        <v>0</v>
      </c>
      <c r="W19" s="190" t="s">
        <v>130</v>
      </c>
      <c r="X19" s="190" t="s">
        <v>130</v>
      </c>
      <c r="Y19" s="190" t="s">
        <v>130</v>
      </c>
      <c r="Z19" s="189">
        <v>1564</v>
      </c>
      <c r="AA19" s="189">
        <v>1564</v>
      </c>
      <c r="AB19" s="189">
        <v>0</v>
      </c>
      <c r="AC19" s="189">
        <v>395605</v>
      </c>
      <c r="AD19" s="189">
        <v>243</v>
      </c>
      <c r="AE19" s="191">
        <v>395848</v>
      </c>
      <c r="AF19" s="193"/>
      <c r="AG19" s="193"/>
      <c r="AH19" s="193"/>
      <c r="AI19" s="193"/>
      <c r="AJ19" s="193"/>
      <c r="AK19" s="193"/>
      <c r="AL19" s="193"/>
      <c r="AM19" s="193"/>
      <c r="AN19" s="193"/>
      <c r="AO19" s="193"/>
      <c r="AP19" s="193"/>
      <c r="AQ19" s="193"/>
      <c r="AR19" s="193"/>
      <c r="AS19" s="193"/>
      <c r="AT19" s="193"/>
      <c r="AU19" s="193"/>
      <c r="AV19" s="193"/>
      <c r="AW19" s="193"/>
      <c r="AX19" s="193"/>
    </row>
    <row r="20" spans="1:50" ht="15" customHeight="1">
      <c r="A20" s="188" t="s">
        <v>141</v>
      </c>
      <c r="B20" s="189">
        <v>797</v>
      </c>
      <c r="C20" s="189">
        <v>1</v>
      </c>
      <c r="D20" s="189">
        <v>0</v>
      </c>
      <c r="E20" s="189">
        <v>11142</v>
      </c>
      <c r="F20" s="189">
        <v>31</v>
      </c>
      <c r="G20" s="189">
        <v>3</v>
      </c>
      <c r="H20" s="189">
        <v>11939</v>
      </c>
      <c r="I20" s="189">
        <v>32</v>
      </c>
      <c r="J20" s="189">
        <v>3</v>
      </c>
      <c r="K20" s="189">
        <v>1965</v>
      </c>
      <c r="L20" s="189">
        <v>17978</v>
      </c>
      <c r="M20" s="189">
        <v>19943</v>
      </c>
      <c r="N20" s="189">
        <v>2</v>
      </c>
      <c r="O20" s="189">
        <v>2</v>
      </c>
      <c r="P20" s="189">
        <v>65</v>
      </c>
      <c r="Q20" s="189">
        <v>37</v>
      </c>
      <c r="R20" s="189">
        <v>67</v>
      </c>
      <c r="S20" s="189">
        <v>39</v>
      </c>
      <c r="T20" s="189">
        <v>0</v>
      </c>
      <c r="U20" s="189">
        <v>3</v>
      </c>
      <c r="V20" s="189">
        <v>3</v>
      </c>
      <c r="W20" s="190" t="s">
        <v>130</v>
      </c>
      <c r="X20" s="190" t="s">
        <v>130</v>
      </c>
      <c r="Y20" s="190" t="s">
        <v>130</v>
      </c>
      <c r="Z20" s="189">
        <v>12645</v>
      </c>
      <c r="AA20" s="189">
        <v>12645</v>
      </c>
      <c r="AB20" s="189">
        <v>0</v>
      </c>
      <c r="AC20" s="189">
        <v>2758643</v>
      </c>
      <c r="AD20" s="189">
        <v>3945</v>
      </c>
      <c r="AE20" s="191">
        <v>2762588</v>
      </c>
      <c r="AF20" s="193"/>
      <c r="AG20" s="193"/>
      <c r="AH20" s="193"/>
      <c r="AI20" s="193"/>
      <c r="AJ20" s="193"/>
      <c r="AK20" s="193"/>
      <c r="AL20" s="193"/>
      <c r="AM20" s="193"/>
      <c r="AN20" s="193"/>
      <c r="AO20" s="193"/>
      <c r="AP20" s="193"/>
      <c r="AQ20" s="193"/>
      <c r="AR20" s="193"/>
      <c r="AS20" s="193"/>
      <c r="AT20" s="193"/>
      <c r="AU20" s="193"/>
      <c r="AV20" s="193"/>
      <c r="AW20" s="193"/>
      <c r="AX20" s="193"/>
    </row>
    <row r="21" spans="1:50" ht="15" customHeight="1">
      <c r="A21" s="188" t="s">
        <v>142</v>
      </c>
      <c r="B21" s="189">
        <v>2209</v>
      </c>
      <c r="C21" s="189">
        <v>25</v>
      </c>
      <c r="D21" s="189">
        <v>0</v>
      </c>
      <c r="E21" s="189">
        <v>14778</v>
      </c>
      <c r="F21" s="189">
        <v>278</v>
      </c>
      <c r="G21" s="189">
        <v>57</v>
      </c>
      <c r="H21" s="189">
        <v>16987</v>
      </c>
      <c r="I21" s="189">
        <v>303</v>
      </c>
      <c r="J21" s="189">
        <v>57</v>
      </c>
      <c r="K21" s="189">
        <v>6264</v>
      </c>
      <c r="L21" s="189">
        <v>34374</v>
      </c>
      <c r="M21" s="189">
        <v>40638</v>
      </c>
      <c r="N21" s="189">
        <v>63</v>
      </c>
      <c r="O21" s="189">
        <v>25</v>
      </c>
      <c r="P21" s="189">
        <v>740</v>
      </c>
      <c r="Q21" s="189">
        <v>304</v>
      </c>
      <c r="R21" s="189">
        <v>803</v>
      </c>
      <c r="S21" s="189">
        <v>329</v>
      </c>
      <c r="T21" s="189">
        <v>0</v>
      </c>
      <c r="U21" s="189">
        <v>61</v>
      </c>
      <c r="V21" s="189">
        <v>61</v>
      </c>
      <c r="W21" s="190" t="s">
        <v>130</v>
      </c>
      <c r="X21" s="190" t="s">
        <v>130</v>
      </c>
      <c r="Y21" s="190" t="s">
        <v>130</v>
      </c>
      <c r="Z21" s="189">
        <v>18121</v>
      </c>
      <c r="AA21" s="189">
        <v>18121</v>
      </c>
      <c r="AB21" s="189">
        <v>0</v>
      </c>
      <c r="AC21" s="189">
        <v>5152480</v>
      </c>
      <c r="AD21" s="189">
        <v>41618</v>
      </c>
      <c r="AE21" s="191">
        <v>5194098</v>
      </c>
      <c r="AF21" s="193"/>
      <c r="AG21" s="193"/>
      <c r="AH21" s="193"/>
      <c r="AI21" s="193"/>
      <c r="AJ21" s="193"/>
      <c r="AK21" s="193"/>
      <c r="AL21" s="193"/>
      <c r="AM21" s="193"/>
      <c r="AN21" s="193"/>
      <c r="AO21" s="193"/>
      <c r="AP21" s="193"/>
      <c r="AQ21" s="193"/>
      <c r="AR21" s="193"/>
      <c r="AS21" s="193"/>
      <c r="AT21" s="193"/>
      <c r="AU21" s="193"/>
      <c r="AV21" s="193"/>
      <c r="AW21" s="193"/>
      <c r="AX21" s="193"/>
    </row>
    <row r="22" spans="1:50" ht="15" customHeight="1">
      <c r="A22" s="188" t="s">
        <v>143</v>
      </c>
      <c r="B22" s="189">
        <v>80</v>
      </c>
      <c r="C22" s="189">
        <v>0</v>
      </c>
      <c r="D22" s="189">
        <v>0</v>
      </c>
      <c r="E22" s="189">
        <v>908</v>
      </c>
      <c r="F22" s="189">
        <v>6</v>
      </c>
      <c r="G22" s="189">
        <v>2</v>
      </c>
      <c r="H22" s="189">
        <v>988</v>
      </c>
      <c r="I22" s="189">
        <v>6</v>
      </c>
      <c r="J22" s="189">
        <v>2</v>
      </c>
      <c r="K22" s="189">
        <v>227</v>
      </c>
      <c r="L22" s="189">
        <v>1679</v>
      </c>
      <c r="M22" s="189">
        <v>1906</v>
      </c>
      <c r="N22" s="189">
        <v>0</v>
      </c>
      <c r="O22" s="189">
        <v>0</v>
      </c>
      <c r="P22" s="189">
        <v>14</v>
      </c>
      <c r="Q22" s="189">
        <v>6</v>
      </c>
      <c r="R22" s="189">
        <v>14</v>
      </c>
      <c r="S22" s="189">
        <v>6</v>
      </c>
      <c r="T22" s="189">
        <v>0</v>
      </c>
      <c r="U22" s="189">
        <v>2</v>
      </c>
      <c r="V22" s="189">
        <v>2</v>
      </c>
      <c r="W22" s="190" t="s">
        <v>130</v>
      </c>
      <c r="X22" s="190" t="s">
        <v>130</v>
      </c>
      <c r="Y22" s="190" t="s">
        <v>130</v>
      </c>
      <c r="Z22" s="189">
        <v>1046</v>
      </c>
      <c r="AA22" s="189">
        <v>1046</v>
      </c>
      <c r="AB22" s="189">
        <v>0</v>
      </c>
      <c r="AC22" s="189">
        <v>240503</v>
      </c>
      <c r="AD22" s="189">
        <v>637</v>
      </c>
      <c r="AE22" s="191">
        <v>241140</v>
      </c>
      <c r="AF22" s="193"/>
      <c r="AG22" s="193"/>
      <c r="AH22" s="193"/>
      <c r="AI22" s="193"/>
      <c r="AJ22" s="193"/>
      <c r="AK22" s="193"/>
      <c r="AL22" s="193"/>
      <c r="AM22" s="193"/>
      <c r="AN22" s="193"/>
      <c r="AO22" s="193"/>
      <c r="AP22" s="193"/>
      <c r="AQ22" s="193"/>
      <c r="AR22" s="193"/>
      <c r="AS22" s="193"/>
      <c r="AT22" s="193"/>
      <c r="AU22" s="193"/>
      <c r="AV22" s="193"/>
      <c r="AW22" s="193"/>
      <c r="AX22" s="193"/>
    </row>
    <row r="23" spans="1:50" ht="15" customHeight="1">
      <c r="A23" s="188" t="s">
        <v>144</v>
      </c>
      <c r="B23" s="189">
        <v>9266</v>
      </c>
      <c r="C23" s="189">
        <v>40</v>
      </c>
      <c r="D23" s="189">
        <v>2</v>
      </c>
      <c r="E23" s="189">
        <v>58348</v>
      </c>
      <c r="F23" s="189">
        <v>374</v>
      </c>
      <c r="G23" s="189">
        <v>265</v>
      </c>
      <c r="H23" s="189">
        <v>67614</v>
      </c>
      <c r="I23" s="189">
        <v>414</v>
      </c>
      <c r="J23" s="189">
        <v>267</v>
      </c>
      <c r="K23" s="189">
        <v>24760</v>
      </c>
      <c r="L23" s="189">
        <v>130526</v>
      </c>
      <c r="M23" s="189">
        <v>155286</v>
      </c>
      <c r="N23" s="189">
        <v>101</v>
      </c>
      <c r="O23" s="189">
        <v>44</v>
      </c>
      <c r="P23" s="189">
        <v>1032</v>
      </c>
      <c r="Q23" s="189">
        <v>406</v>
      </c>
      <c r="R23" s="189">
        <v>1133</v>
      </c>
      <c r="S23" s="189">
        <v>450</v>
      </c>
      <c r="T23" s="189">
        <v>2</v>
      </c>
      <c r="U23" s="189">
        <v>389</v>
      </c>
      <c r="V23" s="189">
        <v>391</v>
      </c>
      <c r="W23" s="190" t="s">
        <v>130</v>
      </c>
      <c r="X23" s="190" t="s">
        <v>130</v>
      </c>
      <c r="Y23" s="190" t="s">
        <v>130</v>
      </c>
      <c r="Z23" s="189">
        <v>71856</v>
      </c>
      <c r="AA23" s="189">
        <v>71856</v>
      </c>
      <c r="AB23" s="189">
        <v>0</v>
      </c>
      <c r="AC23" s="189">
        <v>20371395</v>
      </c>
      <c r="AD23" s="189">
        <v>112217</v>
      </c>
      <c r="AE23" s="191">
        <v>20483612</v>
      </c>
      <c r="AF23" s="193"/>
      <c r="AG23" s="193"/>
      <c r="AH23" s="193"/>
      <c r="AI23" s="193"/>
      <c r="AJ23" s="193"/>
      <c r="AK23" s="193"/>
      <c r="AL23" s="193"/>
      <c r="AM23" s="193"/>
      <c r="AN23" s="193"/>
      <c r="AO23" s="193"/>
      <c r="AP23" s="193"/>
      <c r="AQ23" s="193"/>
      <c r="AR23" s="193"/>
      <c r="AS23" s="193"/>
      <c r="AT23" s="193"/>
      <c r="AU23" s="193"/>
      <c r="AV23" s="193"/>
      <c r="AW23" s="193"/>
      <c r="AX23" s="193"/>
    </row>
    <row r="24" spans="1:50" ht="15" customHeight="1">
      <c r="A24" s="188" t="s">
        <v>145</v>
      </c>
      <c r="B24" s="189">
        <v>1415</v>
      </c>
      <c r="C24" s="189">
        <v>12</v>
      </c>
      <c r="D24" s="189">
        <v>0</v>
      </c>
      <c r="E24" s="189">
        <v>8989</v>
      </c>
      <c r="F24" s="189">
        <v>120</v>
      </c>
      <c r="G24" s="189">
        <v>31</v>
      </c>
      <c r="H24" s="189">
        <v>10404</v>
      </c>
      <c r="I24" s="189">
        <v>132</v>
      </c>
      <c r="J24" s="189">
        <v>31</v>
      </c>
      <c r="K24" s="189">
        <v>3802</v>
      </c>
      <c r="L24" s="189">
        <v>19205</v>
      </c>
      <c r="M24" s="189">
        <v>23007</v>
      </c>
      <c r="N24" s="189">
        <v>38</v>
      </c>
      <c r="O24" s="189">
        <v>12</v>
      </c>
      <c r="P24" s="189">
        <v>349</v>
      </c>
      <c r="Q24" s="189">
        <v>131</v>
      </c>
      <c r="R24" s="189">
        <v>387</v>
      </c>
      <c r="S24" s="189">
        <v>143</v>
      </c>
      <c r="T24" s="189">
        <v>0</v>
      </c>
      <c r="U24" s="189">
        <v>39</v>
      </c>
      <c r="V24" s="189">
        <v>39</v>
      </c>
      <c r="W24" s="190" t="s">
        <v>130</v>
      </c>
      <c r="X24" s="190" t="s">
        <v>130</v>
      </c>
      <c r="Y24" s="190" t="s">
        <v>130</v>
      </c>
      <c r="Z24" s="189">
        <v>11086</v>
      </c>
      <c r="AA24" s="189">
        <v>11086</v>
      </c>
      <c r="AB24" s="189">
        <v>0</v>
      </c>
      <c r="AC24" s="189">
        <v>2944301</v>
      </c>
      <c r="AD24" s="189">
        <v>15083</v>
      </c>
      <c r="AE24" s="191">
        <v>2959384</v>
      </c>
      <c r="AF24" s="193"/>
      <c r="AG24" s="193"/>
      <c r="AH24" s="193"/>
      <c r="AI24" s="193"/>
      <c r="AJ24" s="193"/>
      <c r="AK24" s="193"/>
      <c r="AL24" s="193"/>
      <c r="AM24" s="193"/>
      <c r="AN24" s="193"/>
      <c r="AO24" s="193"/>
      <c r="AP24" s="193"/>
      <c r="AQ24" s="193"/>
      <c r="AR24" s="193"/>
      <c r="AS24" s="193"/>
      <c r="AT24" s="193"/>
      <c r="AU24" s="193"/>
      <c r="AV24" s="193"/>
      <c r="AW24" s="193"/>
      <c r="AX24" s="193"/>
    </row>
    <row r="25" spans="1:50" ht="15" customHeight="1">
      <c r="A25" s="188" t="s">
        <v>146</v>
      </c>
      <c r="B25" s="189">
        <v>499</v>
      </c>
      <c r="C25" s="189">
        <v>5</v>
      </c>
      <c r="D25" s="189">
        <v>0</v>
      </c>
      <c r="E25" s="189">
        <v>5828</v>
      </c>
      <c r="F25" s="189">
        <v>21</v>
      </c>
      <c r="G25" s="189">
        <v>2</v>
      </c>
      <c r="H25" s="189">
        <v>6327</v>
      </c>
      <c r="I25" s="189">
        <v>26</v>
      </c>
      <c r="J25" s="189">
        <v>2</v>
      </c>
      <c r="K25" s="189">
        <v>1273</v>
      </c>
      <c r="L25" s="189">
        <v>10343</v>
      </c>
      <c r="M25" s="189">
        <v>11616</v>
      </c>
      <c r="N25" s="189">
        <v>13</v>
      </c>
      <c r="O25" s="189">
        <v>6</v>
      </c>
      <c r="P25" s="189">
        <v>48</v>
      </c>
      <c r="Q25" s="189">
        <v>22</v>
      </c>
      <c r="R25" s="189">
        <v>61</v>
      </c>
      <c r="S25" s="189">
        <v>28</v>
      </c>
      <c r="T25" s="189">
        <v>0</v>
      </c>
      <c r="U25" s="189">
        <v>3</v>
      </c>
      <c r="V25" s="189">
        <v>3</v>
      </c>
      <c r="W25" s="190" t="s">
        <v>130</v>
      </c>
      <c r="X25" s="190" t="s">
        <v>130</v>
      </c>
      <c r="Y25" s="190" t="s">
        <v>130</v>
      </c>
      <c r="Z25" s="189">
        <v>6709</v>
      </c>
      <c r="AA25" s="189">
        <v>6709</v>
      </c>
      <c r="AB25" s="189">
        <v>0</v>
      </c>
      <c r="AC25" s="189">
        <v>1531675</v>
      </c>
      <c r="AD25" s="189">
        <v>3320</v>
      </c>
      <c r="AE25" s="191">
        <v>1534995</v>
      </c>
      <c r="AF25" s="193"/>
      <c r="AG25" s="193"/>
      <c r="AH25" s="193"/>
      <c r="AI25" s="193"/>
      <c r="AJ25" s="193"/>
      <c r="AK25" s="193"/>
      <c r="AL25" s="193"/>
      <c r="AM25" s="193"/>
      <c r="AN25" s="193"/>
      <c r="AO25" s="193"/>
      <c r="AP25" s="193"/>
      <c r="AQ25" s="193"/>
      <c r="AR25" s="193"/>
      <c r="AS25" s="193"/>
      <c r="AT25" s="193"/>
      <c r="AU25" s="193"/>
      <c r="AV25" s="193"/>
      <c r="AW25" s="193"/>
      <c r="AX25" s="193"/>
    </row>
    <row r="26" spans="1:50" ht="15" customHeight="1">
      <c r="A26" s="188" t="s">
        <v>147</v>
      </c>
      <c r="B26" s="189">
        <v>222</v>
      </c>
      <c r="C26" s="189">
        <v>0</v>
      </c>
      <c r="D26" s="189">
        <v>0</v>
      </c>
      <c r="E26" s="189">
        <v>1293</v>
      </c>
      <c r="F26" s="189">
        <v>2</v>
      </c>
      <c r="G26" s="189">
        <v>0</v>
      </c>
      <c r="H26" s="189">
        <v>1515</v>
      </c>
      <c r="I26" s="189">
        <v>2</v>
      </c>
      <c r="J26" s="189">
        <v>0</v>
      </c>
      <c r="K26" s="189">
        <v>612</v>
      </c>
      <c r="L26" s="189">
        <v>2460</v>
      </c>
      <c r="M26" s="189">
        <v>3072</v>
      </c>
      <c r="N26" s="189">
        <v>0</v>
      </c>
      <c r="O26" s="189">
        <v>0</v>
      </c>
      <c r="P26" s="189">
        <v>4</v>
      </c>
      <c r="Q26" s="189">
        <v>2</v>
      </c>
      <c r="R26" s="189">
        <v>4</v>
      </c>
      <c r="S26" s="189">
        <v>2</v>
      </c>
      <c r="T26" s="189">
        <v>0</v>
      </c>
      <c r="U26" s="189">
        <v>0</v>
      </c>
      <c r="V26" s="189">
        <v>0</v>
      </c>
      <c r="W26" s="190" t="s">
        <v>130</v>
      </c>
      <c r="X26" s="190" t="s">
        <v>130</v>
      </c>
      <c r="Y26" s="190" t="s">
        <v>130</v>
      </c>
      <c r="Z26" s="189">
        <v>1624</v>
      </c>
      <c r="AA26" s="189">
        <v>1624</v>
      </c>
      <c r="AB26" s="189">
        <v>0</v>
      </c>
      <c r="AC26" s="189">
        <v>409073</v>
      </c>
      <c r="AD26" s="189">
        <v>160</v>
      </c>
      <c r="AE26" s="191">
        <v>409233</v>
      </c>
      <c r="AF26" s="193"/>
      <c r="AG26" s="193"/>
      <c r="AH26" s="193"/>
      <c r="AI26" s="193"/>
      <c r="AJ26" s="193"/>
      <c r="AK26" s="193"/>
      <c r="AL26" s="193"/>
      <c r="AM26" s="193"/>
      <c r="AN26" s="193"/>
      <c r="AO26" s="193"/>
      <c r="AP26" s="193"/>
      <c r="AQ26" s="193"/>
      <c r="AR26" s="193"/>
      <c r="AS26" s="193"/>
      <c r="AT26" s="193"/>
      <c r="AU26" s="193"/>
      <c r="AV26" s="193"/>
      <c r="AW26" s="193"/>
      <c r="AX26" s="193"/>
    </row>
    <row r="27" spans="1:50" ht="15" customHeight="1">
      <c r="A27" s="188" t="s">
        <v>148</v>
      </c>
      <c r="B27" s="189">
        <v>77426</v>
      </c>
      <c r="C27" s="189">
        <v>2193</v>
      </c>
      <c r="D27" s="189">
        <v>175</v>
      </c>
      <c r="E27" s="189">
        <v>462345</v>
      </c>
      <c r="F27" s="189">
        <v>5466</v>
      </c>
      <c r="G27" s="189">
        <v>3261</v>
      </c>
      <c r="H27" s="189">
        <v>539771</v>
      </c>
      <c r="I27" s="189">
        <v>7659</v>
      </c>
      <c r="J27" s="189">
        <v>3436</v>
      </c>
      <c r="K27" s="189">
        <v>188496</v>
      </c>
      <c r="L27" s="189">
        <v>875478</v>
      </c>
      <c r="M27" s="189">
        <v>1063974</v>
      </c>
      <c r="N27" s="189">
        <v>4588</v>
      </c>
      <c r="O27" s="189">
        <v>3065</v>
      </c>
      <c r="P27" s="189">
        <v>12529</v>
      </c>
      <c r="Q27" s="189">
        <v>6681</v>
      </c>
      <c r="R27" s="189">
        <v>17117</v>
      </c>
      <c r="S27" s="189">
        <v>9746</v>
      </c>
      <c r="T27" s="189">
        <v>217</v>
      </c>
      <c r="U27" s="189">
        <v>4155</v>
      </c>
      <c r="V27" s="189">
        <v>4372</v>
      </c>
      <c r="W27" s="190" t="s">
        <v>130</v>
      </c>
      <c r="X27" s="190" t="s">
        <v>130</v>
      </c>
      <c r="Y27" s="190" t="s">
        <v>130</v>
      </c>
      <c r="Z27" s="189">
        <v>582331</v>
      </c>
      <c r="AA27" s="189">
        <v>582331</v>
      </c>
      <c r="AB27" s="189">
        <v>0</v>
      </c>
      <c r="AC27" s="189">
        <v>150589654</v>
      </c>
      <c r="AD27" s="189">
        <v>1616192</v>
      </c>
      <c r="AE27" s="191">
        <v>152205846</v>
      </c>
      <c r="AF27" s="193"/>
      <c r="AG27" s="193"/>
      <c r="AH27" s="193"/>
      <c r="AI27" s="193"/>
      <c r="AJ27" s="193"/>
      <c r="AK27" s="193"/>
      <c r="AL27" s="193"/>
      <c r="AM27" s="193"/>
      <c r="AN27" s="193"/>
      <c r="AO27" s="193"/>
      <c r="AP27" s="193"/>
      <c r="AQ27" s="193"/>
      <c r="AR27" s="193"/>
      <c r="AS27" s="193"/>
      <c r="AT27" s="193"/>
      <c r="AU27" s="193"/>
      <c r="AV27" s="193"/>
      <c r="AW27" s="193"/>
      <c r="AX27" s="193"/>
    </row>
    <row r="28" spans="1:50" ht="15" customHeight="1">
      <c r="A28" s="188" t="s">
        <v>149</v>
      </c>
      <c r="B28" s="189">
        <v>1505</v>
      </c>
      <c r="C28" s="189">
        <v>24</v>
      </c>
      <c r="D28" s="189">
        <v>1</v>
      </c>
      <c r="E28" s="189">
        <v>9640</v>
      </c>
      <c r="F28" s="189">
        <v>59</v>
      </c>
      <c r="G28" s="189">
        <v>6</v>
      </c>
      <c r="H28" s="189">
        <v>11145</v>
      </c>
      <c r="I28" s="189">
        <v>83</v>
      </c>
      <c r="J28" s="189">
        <v>7</v>
      </c>
      <c r="K28" s="189">
        <v>4147</v>
      </c>
      <c r="L28" s="189">
        <v>22747</v>
      </c>
      <c r="M28" s="189">
        <v>26894</v>
      </c>
      <c r="N28" s="189">
        <v>68</v>
      </c>
      <c r="O28" s="189">
        <v>26</v>
      </c>
      <c r="P28" s="189">
        <v>172</v>
      </c>
      <c r="Q28" s="189">
        <v>63</v>
      </c>
      <c r="R28" s="189">
        <v>240</v>
      </c>
      <c r="S28" s="189">
        <v>89</v>
      </c>
      <c r="T28" s="189">
        <v>1</v>
      </c>
      <c r="U28" s="189">
        <v>8</v>
      </c>
      <c r="V28" s="189">
        <v>9</v>
      </c>
      <c r="W28" s="190" t="s">
        <v>130</v>
      </c>
      <c r="X28" s="190" t="s">
        <v>130</v>
      </c>
      <c r="Y28" s="190" t="s">
        <v>130</v>
      </c>
      <c r="Z28" s="189">
        <v>8424</v>
      </c>
      <c r="AA28" s="189">
        <v>8424</v>
      </c>
      <c r="AB28" s="189">
        <v>0</v>
      </c>
      <c r="AC28" s="189">
        <v>3476560</v>
      </c>
      <c r="AD28" s="189">
        <v>9179</v>
      </c>
      <c r="AE28" s="191">
        <v>3485739</v>
      </c>
      <c r="AF28" s="193"/>
      <c r="AG28" s="193"/>
      <c r="AH28" s="193"/>
      <c r="AI28" s="193"/>
      <c r="AJ28" s="193"/>
      <c r="AK28" s="193"/>
      <c r="AL28" s="193"/>
      <c r="AM28" s="193"/>
      <c r="AN28" s="193"/>
      <c r="AO28" s="193"/>
      <c r="AP28" s="193"/>
      <c r="AQ28" s="193"/>
      <c r="AR28" s="193"/>
      <c r="AS28" s="193"/>
      <c r="AT28" s="193"/>
      <c r="AU28" s="193"/>
      <c r="AV28" s="193"/>
      <c r="AW28" s="193"/>
      <c r="AX28" s="193"/>
    </row>
    <row r="29" spans="1:50" ht="15" customHeight="1">
      <c r="A29" s="188" t="s">
        <v>150</v>
      </c>
      <c r="B29" s="189">
        <v>480</v>
      </c>
      <c r="C29" s="189">
        <v>37</v>
      </c>
      <c r="D29" s="189">
        <v>2</v>
      </c>
      <c r="E29" s="189">
        <v>5126</v>
      </c>
      <c r="F29" s="189">
        <v>227</v>
      </c>
      <c r="G29" s="189">
        <v>64</v>
      </c>
      <c r="H29" s="189">
        <v>5606</v>
      </c>
      <c r="I29" s="189">
        <v>264</v>
      </c>
      <c r="J29" s="189">
        <v>66</v>
      </c>
      <c r="K29" s="189">
        <v>1071</v>
      </c>
      <c r="L29" s="189">
        <v>7786</v>
      </c>
      <c r="M29" s="189">
        <v>8857</v>
      </c>
      <c r="N29" s="189">
        <v>77</v>
      </c>
      <c r="O29" s="189">
        <v>43</v>
      </c>
      <c r="P29" s="189">
        <v>466</v>
      </c>
      <c r="Q29" s="189">
        <v>260</v>
      </c>
      <c r="R29" s="189">
        <v>543</v>
      </c>
      <c r="S29" s="189">
        <v>303</v>
      </c>
      <c r="T29" s="189">
        <v>3</v>
      </c>
      <c r="U29" s="189">
        <v>79</v>
      </c>
      <c r="V29" s="189">
        <v>82</v>
      </c>
      <c r="W29" s="190" t="s">
        <v>130</v>
      </c>
      <c r="X29" s="190" t="s">
        <v>130</v>
      </c>
      <c r="Y29" s="190" t="s">
        <v>130</v>
      </c>
      <c r="Z29" s="189">
        <v>6180</v>
      </c>
      <c r="AA29" s="189">
        <v>6180</v>
      </c>
      <c r="AB29" s="189">
        <v>0</v>
      </c>
      <c r="AC29" s="189">
        <v>1315571</v>
      </c>
      <c r="AD29" s="189">
        <v>33447</v>
      </c>
      <c r="AE29" s="191">
        <v>1349018</v>
      </c>
      <c r="AF29" s="193"/>
      <c r="AG29" s="193"/>
      <c r="AH29" s="193"/>
      <c r="AI29" s="193"/>
      <c r="AJ29" s="193"/>
      <c r="AK29" s="193"/>
      <c r="AL29" s="193"/>
      <c r="AM29" s="193"/>
      <c r="AN29" s="193"/>
      <c r="AO29" s="193"/>
      <c r="AP29" s="193"/>
      <c r="AQ29" s="193"/>
      <c r="AR29" s="193"/>
      <c r="AS29" s="193"/>
      <c r="AT29" s="193"/>
      <c r="AU29" s="193"/>
      <c r="AV29" s="193"/>
      <c r="AW29" s="193"/>
      <c r="AX29" s="193"/>
    </row>
    <row r="30" spans="1:50" ht="15" customHeight="1">
      <c r="A30" s="188" t="s">
        <v>151</v>
      </c>
      <c r="B30" s="189">
        <v>91</v>
      </c>
      <c r="C30" s="189">
        <v>1</v>
      </c>
      <c r="D30" s="189">
        <v>0</v>
      </c>
      <c r="E30" s="189">
        <v>921</v>
      </c>
      <c r="F30" s="189">
        <v>2</v>
      </c>
      <c r="G30" s="189">
        <v>2</v>
      </c>
      <c r="H30" s="189">
        <v>1012</v>
      </c>
      <c r="I30" s="189">
        <v>3</v>
      </c>
      <c r="J30" s="189">
        <v>2</v>
      </c>
      <c r="K30" s="189">
        <v>244</v>
      </c>
      <c r="L30" s="189">
        <v>1623</v>
      </c>
      <c r="M30" s="189">
        <v>1867</v>
      </c>
      <c r="N30" s="189">
        <v>1</v>
      </c>
      <c r="O30" s="189">
        <v>1</v>
      </c>
      <c r="P30" s="189">
        <v>5</v>
      </c>
      <c r="Q30" s="189">
        <v>2</v>
      </c>
      <c r="R30" s="189">
        <v>6</v>
      </c>
      <c r="S30" s="189">
        <v>3</v>
      </c>
      <c r="T30" s="189">
        <v>0</v>
      </c>
      <c r="U30" s="189">
        <v>2</v>
      </c>
      <c r="V30" s="189">
        <v>2</v>
      </c>
      <c r="W30" s="190" t="s">
        <v>130</v>
      </c>
      <c r="X30" s="190" t="s">
        <v>130</v>
      </c>
      <c r="Y30" s="190" t="s">
        <v>130</v>
      </c>
      <c r="Z30" s="189">
        <v>1066</v>
      </c>
      <c r="AA30" s="189">
        <v>1066</v>
      </c>
      <c r="AB30" s="189">
        <v>0</v>
      </c>
      <c r="AC30" s="189">
        <v>238541</v>
      </c>
      <c r="AD30" s="189">
        <v>663</v>
      </c>
      <c r="AE30" s="191">
        <v>239204</v>
      </c>
      <c r="AF30" s="193"/>
      <c r="AG30" s="193"/>
      <c r="AH30" s="193"/>
      <c r="AI30" s="193"/>
      <c r="AJ30" s="193"/>
      <c r="AK30" s="193"/>
      <c r="AL30" s="193"/>
      <c r="AM30" s="193"/>
      <c r="AN30" s="193"/>
      <c r="AO30" s="193"/>
      <c r="AP30" s="193"/>
      <c r="AQ30" s="193"/>
      <c r="AR30" s="193"/>
      <c r="AS30" s="193"/>
      <c r="AT30" s="193"/>
      <c r="AU30" s="193"/>
      <c r="AV30" s="193"/>
      <c r="AW30" s="193"/>
      <c r="AX30" s="193"/>
    </row>
    <row r="31" spans="1:50" ht="15" customHeight="1">
      <c r="A31" s="188" t="s">
        <v>152</v>
      </c>
      <c r="B31" s="189">
        <v>483</v>
      </c>
      <c r="C31" s="189">
        <v>1</v>
      </c>
      <c r="D31" s="189">
        <v>0</v>
      </c>
      <c r="E31" s="189">
        <v>5745</v>
      </c>
      <c r="F31" s="189">
        <v>45</v>
      </c>
      <c r="G31" s="189">
        <v>10</v>
      </c>
      <c r="H31" s="189">
        <v>6228</v>
      </c>
      <c r="I31" s="189">
        <v>46</v>
      </c>
      <c r="J31" s="189">
        <v>10</v>
      </c>
      <c r="K31" s="189">
        <v>1178</v>
      </c>
      <c r="L31" s="189">
        <v>10234</v>
      </c>
      <c r="M31" s="189">
        <v>11412</v>
      </c>
      <c r="N31" s="189">
        <v>1</v>
      </c>
      <c r="O31" s="189">
        <v>1</v>
      </c>
      <c r="P31" s="189">
        <v>110</v>
      </c>
      <c r="Q31" s="189">
        <v>47</v>
      </c>
      <c r="R31" s="189">
        <v>111</v>
      </c>
      <c r="S31" s="189">
        <v>48</v>
      </c>
      <c r="T31" s="189">
        <v>0</v>
      </c>
      <c r="U31" s="189">
        <v>13</v>
      </c>
      <c r="V31" s="189">
        <v>13</v>
      </c>
      <c r="W31" s="190" t="s">
        <v>130</v>
      </c>
      <c r="X31" s="190" t="s">
        <v>130</v>
      </c>
      <c r="Y31" s="190" t="s">
        <v>130</v>
      </c>
      <c r="Z31" s="189">
        <v>6617</v>
      </c>
      <c r="AA31" s="189">
        <v>6617</v>
      </c>
      <c r="AB31" s="189">
        <v>0</v>
      </c>
      <c r="AC31" s="189">
        <v>1575917</v>
      </c>
      <c r="AD31" s="189">
        <v>6505</v>
      </c>
      <c r="AE31" s="191">
        <v>1582422</v>
      </c>
      <c r="AF31" s="193"/>
      <c r="AG31" s="193"/>
      <c r="AH31" s="193"/>
      <c r="AI31" s="193"/>
      <c r="AJ31" s="193"/>
      <c r="AK31" s="193"/>
      <c r="AL31" s="193"/>
      <c r="AM31" s="193"/>
      <c r="AN31" s="193"/>
      <c r="AO31" s="193"/>
      <c r="AP31" s="193"/>
      <c r="AQ31" s="193"/>
      <c r="AR31" s="193"/>
      <c r="AS31" s="193"/>
      <c r="AT31" s="193"/>
      <c r="AU31" s="193"/>
      <c r="AV31" s="193"/>
      <c r="AW31" s="193"/>
      <c r="AX31" s="193"/>
    </row>
    <row r="32" spans="1:50" ht="15" customHeight="1">
      <c r="A32" s="188" t="s">
        <v>153</v>
      </c>
      <c r="B32" s="189">
        <v>3204</v>
      </c>
      <c r="C32" s="189">
        <v>16</v>
      </c>
      <c r="D32" s="189">
        <v>0</v>
      </c>
      <c r="E32" s="189">
        <v>19728</v>
      </c>
      <c r="F32" s="189">
        <v>80</v>
      </c>
      <c r="G32" s="189">
        <v>14</v>
      </c>
      <c r="H32" s="189">
        <v>22932</v>
      </c>
      <c r="I32" s="189">
        <v>96</v>
      </c>
      <c r="J32" s="189">
        <v>14</v>
      </c>
      <c r="K32" s="189">
        <v>8668</v>
      </c>
      <c r="L32" s="189">
        <v>43980</v>
      </c>
      <c r="M32" s="189">
        <v>52648</v>
      </c>
      <c r="N32" s="189">
        <v>40</v>
      </c>
      <c r="O32" s="189">
        <v>16</v>
      </c>
      <c r="P32" s="189">
        <v>203</v>
      </c>
      <c r="Q32" s="189">
        <v>89</v>
      </c>
      <c r="R32" s="189">
        <v>243</v>
      </c>
      <c r="S32" s="189">
        <v>105</v>
      </c>
      <c r="T32" s="189">
        <v>0</v>
      </c>
      <c r="U32" s="189">
        <v>14</v>
      </c>
      <c r="V32" s="189">
        <v>14</v>
      </c>
      <c r="W32" s="190" t="s">
        <v>130</v>
      </c>
      <c r="X32" s="190" t="s">
        <v>130</v>
      </c>
      <c r="Y32" s="190" t="s">
        <v>130</v>
      </c>
      <c r="Z32" s="189">
        <v>24092</v>
      </c>
      <c r="AA32" s="189">
        <v>24092</v>
      </c>
      <c r="AB32" s="189">
        <v>0</v>
      </c>
      <c r="AC32" s="189">
        <v>6808853</v>
      </c>
      <c r="AD32" s="189">
        <v>10162</v>
      </c>
      <c r="AE32" s="191">
        <v>6819015</v>
      </c>
      <c r="AF32" s="193"/>
      <c r="AG32" s="193"/>
      <c r="AH32" s="193"/>
      <c r="AI32" s="193"/>
      <c r="AJ32" s="193"/>
      <c r="AK32" s="193"/>
      <c r="AL32" s="193"/>
      <c r="AM32" s="193"/>
      <c r="AN32" s="193"/>
      <c r="AO32" s="193"/>
      <c r="AP32" s="193"/>
      <c r="AQ32" s="193"/>
      <c r="AR32" s="193"/>
      <c r="AS32" s="193"/>
      <c r="AT32" s="193"/>
      <c r="AU32" s="193"/>
      <c r="AV32" s="193"/>
      <c r="AW32" s="193"/>
      <c r="AX32" s="193"/>
    </row>
    <row r="33" spans="1:50" ht="15" customHeight="1">
      <c r="A33" s="188" t="s">
        <v>154</v>
      </c>
      <c r="B33" s="189">
        <v>86</v>
      </c>
      <c r="C33" s="189">
        <v>0</v>
      </c>
      <c r="D33" s="189">
        <v>0</v>
      </c>
      <c r="E33" s="189">
        <v>482</v>
      </c>
      <c r="F33" s="189">
        <v>1</v>
      </c>
      <c r="G33" s="189">
        <v>0</v>
      </c>
      <c r="H33" s="189">
        <v>568</v>
      </c>
      <c r="I33" s="189">
        <v>1</v>
      </c>
      <c r="J33" s="189">
        <v>0</v>
      </c>
      <c r="K33" s="189">
        <v>235</v>
      </c>
      <c r="L33" s="189">
        <v>971</v>
      </c>
      <c r="M33" s="189">
        <v>1206</v>
      </c>
      <c r="N33" s="189">
        <v>0</v>
      </c>
      <c r="O33" s="189">
        <v>0</v>
      </c>
      <c r="P33" s="189">
        <v>1</v>
      </c>
      <c r="Q33" s="189">
        <v>1</v>
      </c>
      <c r="R33" s="189">
        <v>1</v>
      </c>
      <c r="S33" s="189">
        <v>1</v>
      </c>
      <c r="T33" s="189">
        <v>0</v>
      </c>
      <c r="U33" s="189">
        <v>0</v>
      </c>
      <c r="V33" s="189">
        <v>0</v>
      </c>
      <c r="W33" s="190" t="s">
        <v>130</v>
      </c>
      <c r="X33" s="190" t="s">
        <v>130</v>
      </c>
      <c r="Y33" s="190" t="s">
        <v>130</v>
      </c>
      <c r="Z33" s="189">
        <v>597</v>
      </c>
      <c r="AA33" s="189">
        <v>597</v>
      </c>
      <c r="AB33" s="189">
        <v>0</v>
      </c>
      <c r="AC33" s="189">
        <v>156494</v>
      </c>
      <c r="AD33" s="189">
        <v>0</v>
      </c>
      <c r="AE33" s="191">
        <v>156494</v>
      </c>
      <c r="AF33" s="193"/>
      <c r="AG33" s="193"/>
      <c r="AH33" s="193"/>
      <c r="AI33" s="193"/>
      <c r="AJ33" s="193"/>
      <c r="AK33" s="193"/>
      <c r="AL33" s="193"/>
      <c r="AM33" s="193"/>
      <c r="AN33" s="193"/>
      <c r="AO33" s="193"/>
      <c r="AP33" s="193"/>
      <c r="AQ33" s="193"/>
      <c r="AR33" s="193"/>
      <c r="AS33" s="193"/>
      <c r="AT33" s="193"/>
      <c r="AU33" s="193"/>
      <c r="AV33" s="193"/>
      <c r="AW33" s="193"/>
      <c r="AX33" s="193"/>
    </row>
    <row r="34" spans="1:50" ht="15" customHeight="1">
      <c r="A34" s="188" t="s">
        <v>155</v>
      </c>
      <c r="B34" s="189">
        <v>9</v>
      </c>
      <c r="C34" s="189">
        <v>0</v>
      </c>
      <c r="D34" s="189">
        <v>0</v>
      </c>
      <c r="E34" s="189">
        <v>386</v>
      </c>
      <c r="F34" s="189">
        <v>3</v>
      </c>
      <c r="G34" s="189">
        <v>0</v>
      </c>
      <c r="H34" s="189">
        <v>395</v>
      </c>
      <c r="I34" s="189">
        <v>3</v>
      </c>
      <c r="J34" s="189">
        <v>0</v>
      </c>
      <c r="K34" s="189">
        <v>29</v>
      </c>
      <c r="L34" s="189">
        <v>641</v>
      </c>
      <c r="M34" s="189">
        <v>670</v>
      </c>
      <c r="N34" s="189">
        <v>0</v>
      </c>
      <c r="O34" s="189">
        <v>0</v>
      </c>
      <c r="P34" s="189">
        <v>8</v>
      </c>
      <c r="Q34" s="189">
        <v>3</v>
      </c>
      <c r="R34" s="189">
        <v>8</v>
      </c>
      <c r="S34" s="189">
        <v>3</v>
      </c>
      <c r="T34" s="189">
        <v>0</v>
      </c>
      <c r="U34" s="189">
        <v>0</v>
      </c>
      <c r="V34" s="189">
        <v>0</v>
      </c>
      <c r="W34" s="190" t="s">
        <v>130</v>
      </c>
      <c r="X34" s="190" t="s">
        <v>130</v>
      </c>
      <c r="Y34" s="190" t="s">
        <v>130</v>
      </c>
      <c r="Z34" s="189">
        <v>418</v>
      </c>
      <c r="AA34" s="189">
        <v>418</v>
      </c>
      <c r="AB34" s="189">
        <v>0</v>
      </c>
      <c r="AC34" s="189">
        <v>91342</v>
      </c>
      <c r="AD34" s="189">
        <v>410</v>
      </c>
      <c r="AE34" s="191">
        <v>91752</v>
      </c>
      <c r="AF34" s="193"/>
      <c r="AG34" s="193"/>
      <c r="AH34" s="193"/>
      <c r="AI34" s="193"/>
      <c r="AJ34" s="193"/>
      <c r="AK34" s="193"/>
      <c r="AL34" s="193"/>
      <c r="AM34" s="193"/>
      <c r="AN34" s="193"/>
      <c r="AO34" s="193"/>
      <c r="AP34" s="193"/>
      <c r="AQ34" s="193"/>
      <c r="AR34" s="193"/>
      <c r="AS34" s="193"/>
      <c r="AT34" s="193"/>
      <c r="AU34" s="193"/>
      <c r="AV34" s="193"/>
      <c r="AW34" s="193"/>
      <c r="AX34" s="193"/>
    </row>
    <row r="35" spans="1:50" ht="15" customHeight="1">
      <c r="A35" s="188" t="s">
        <v>156</v>
      </c>
      <c r="B35" s="189">
        <v>1831</v>
      </c>
      <c r="C35" s="189">
        <v>20</v>
      </c>
      <c r="D35" s="189">
        <v>0</v>
      </c>
      <c r="E35" s="189">
        <v>16915</v>
      </c>
      <c r="F35" s="189">
        <v>171</v>
      </c>
      <c r="G35" s="189">
        <v>30</v>
      </c>
      <c r="H35" s="189">
        <v>18746</v>
      </c>
      <c r="I35" s="189">
        <v>191</v>
      </c>
      <c r="J35" s="189">
        <v>30</v>
      </c>
      <c r="K35" s="189">
        <v>4780</v>
      </c>
      <c r="L35" s="189">
        <v>35839</v>
      </c>
      <c r="M35" s="189">
        <v>40619</v>
      </c>
      <c r="N35" s="189">
        <v>48</v>
      </c>
      <c r="O35" s="189">
        <v>23</v>
      </c>
      <c r="P35" s="189">
        <v>461</v>
      </c>
      <c r="Q35" s="189">
        <v>195</v>
      </c>
      <c r="R35" s="189">
        <v>509</v>
      </c>
      <c r="S35" s="189">
        <v>218</v>
      </c>
      <c r="T35" s="189">
        <v>0</v>
      </c>
      <c r="U35" s="189">
        <v>39</v>
      </c>
      <c r="V35" s="189">
        <v>39</v>
      </c>
      <c r="W35" s="190" t="s">
        <v>130</v>
      </c>
      <c r="X35" s="190" t="s">
        <v>130</v>
      </c>
      <c r="Y35" s="190" t="s">
        <v>130</v>
      </c>
      <c r="Z35" s="189">
        <v>20604</v>
      </c>
      <c r="AA35" s="189">
        <v>20604</v>
      </c>
      <c r="AB35" s="189">
        <v>0</v>
      </c>
      <c r="AC35" s="189">
        <v>5162495</v>
      </c>
      <c r="AD35" s="189">
        <v>24005</v>
      </c>
      <c r="AE35" s="191">
        <v>5186500</v>
      </c>
      <c r="AF35" s="193"/>
      <c r="AG35" s="193"/>
      <c r="AH35" s="193"/>
      <c r="AI35" s="193"/>
      <c r="AJ35" s="193"/>
      <c r="AK35" s="193"/>
      <c r="AL35" s="193"/>
      <c r="AM35" s="193"/>
      <c r="AN35" s="193"/>
      <c r="AO35" s="193"/>
      <c r="AP35" s="193"/>
      <c r="AQ35" s="193"/>
      <c r="AR35" s="193"/>
      <c r="AS35" s="193"/>
      <c r="AT35" s="193"/>
      <c r="AU35" s="193"/>
      <c r="AV35" s="193"/>
      <c r="AW35" s="193"/>
      <c r="AX35" s="193"/>
    </row>
    <row r="36" spans="1:50" ht="15" customHeight="1">
      <c r="A36" s="188" t="s">
        <v>157</v>
      </c>
      <c r="B36" s="189">
        <v>236</v>
      </c>
      <c r="C36" s="189">
        <v>5</v>
      </c>
      <c r="D36" s="189">
        <v>0</v>
      </c>
      <c r="E36" s="189">
        <v>2737</v>
      </c>
      <c r="F36" s="189">
        <v>50</v>
      </c>
      <c r="G36" s="189">
        <v>4</v>
      </c>
      <c r="H36" s="189">
        <v>2973</v>
      </c>
      <c r="I36" s="189">
        <v>55</v>
      </c>
      <c r="J36" s="189">
        <v>4</v>
      </c>
      <c r="K36" s="189">
        <v>568</v>
      </c>
      <c r="L36" s="189">
        <v>5314</v>
      </c>
      <c r="M36" s="189">
        <v>5882</v>
      </c>
      <c r="N36" s="189">
        <v>13</v>
      </c>
      <c r="O36" s="189">
        <v>5</v>
      </c>
      <c r="P36" s="189">
        <v>120</v>
      </c>
      <c r="Q36" s="189">
        <v>58</v>
      </c>
      <c r="R36" s="189">
        <v>133</v>
      </c>
      <c r="S36" s="189">
        <v>63</v>
      </c>
      <c r="T36" s="189">
        <v>0</v>
      </c>
      <c r="U36" s="189">
        <v>5</v>
      </c>
      <c r="V36" s="189">
        <v>5</v>
      </c>
      <c r="W36" s="190" t="s">
        <v>130</v>
      </c>
      <c r="X36" s="190" t="s">
        <v>130</v>
      </c>
      <c r="Y36" s="190" t="s">
        <v>130</v>
      </c>
      <c r="Z36" s="189">
        <v>3193</v>
      </c>
      <c r="AA36" s="189">
        <v>3193</v>
      </c>
      <c r="AB36" s="189">
        <v>0</v>
      </c>
      <c r="AC36" s="189">
        <v>716443</v>
      </c>
      <c r="AD36" s="189">
        <v>5013</v>
      </c>
      <c r="AE36" s="191">
        <v>721456</v>
      </c>
      <c r="AF36" s="193"/>
      <c r="AG36" s="193"/>
      <c r="AH36" s="193"/>
      <c r="AI36" s="193"/>
      <c r="AJ36" s="193"/>
      <c r="AK36" s="193"/>
      <c r="AL36" s="193"/>
      <c r="AM36" s="193"/>
      <c r="AN36" s="193"/>
      <c r="AO36" s="193"/>
      <c r="AP36" s="193"/>
      <c r="AQ36" s="193"/>
      <c r="AR36" s="193"/>
      <c r="AS36" s="193"/>
      <c r="AT36" s="193"/>
      <c r="AU36" s="193"/>
      <c r="AV36" s="193"/>
      <c r="AW36" s="193"/>
      <c r="AX36" s="193"/>
    </row>
    <row r="37" spans="1:50" ht="15" customHeight="1">
      <c r="A37" s="188" t="s">
        <v>158</v>
      </c>
      <c r="B37" s="189">
        <v>235</v>
      </c>
      <c r="C37" s="189">
        <v>1</v>
      </c>
      <c r="D37" s="189">
        <v>0</v>
      </c>
      <c r="E37" s="189">
        <v>3782</v>
      </c>
      <c r="F37" s="189">
        <v>9</v>
      </c>
      <c r="G37" s="189">
        <v>1</v>
      </c>
      <c r="H37" s="189">
        <v>4017</v>
      </c>
      <c r="I37" s="189">
        <v>10</v>
      </c>
      <c r="J37" s="189">
        <v>1</v>
      </c>
      <c r="K37" s="189">
        <v>572</v>
      </c>
      <c r="L37" s="189">
        <v>6354</v>
      </c>
      <c r="M37" s="189">
        <v>6926</v>
      </c>
      <c r="N37" s="189">
        <v>2</v>
      </c>
      <c r="O37" s="189">
        <v>1</v>
      </c>
      <c r="P37" s="189">
        <v>20</v>
      </c>
      <c r="Q37" s="189">
        <v>9</v>
      </c>
      <c r="R37" s="189">
        <v>22</v>
      </c>
      <c r="S37" s="189">
        <v>10</v>
      </c>
      <c r="T37" s="189">
        <v>0</v>
      </c>
      <c r="U37" s="189">
        <v>1</v>
      </c>
      <c r="V37" s="189">
        <v>1</v>
      </c>
      <c r="W37" s="190" t="s">
        <v>130</v>
      </c>
      <c r="X37" s="190" t="s">
        <v>130</v>
      </c>
      <c r="Y37" s="190" t="s">
        <v>130</v>
      </c>
      <c r="Z37" s="189">
        <v>4196</v>
      </c>
      <c r="AA37" s="189">
        <v>4196</v>
      </c>
      <c r="AB37" s="189">
        <v>0</v>
      </c>
      <c r="AC37" s="189">
        <v>943583</v>
      </c>
      <c r="AD37" s="189">
        <v>661</v>
      </c>
      <c r="AE37" s="191">
        <v>944244</v>
      </c>
      <c r="AF37" s="193"/>
      <c r="AG37" s="193"/>
      <c r="AH37" s="193"/>
      <c r="AI37" s="193"/>
      <c r="AJ37" s="193"/>
      <c r="AK37" s="193"/>
      <c r="AL37" s="193"/>
      <c r="AM37" s="193"/>
      <c r="AN37" s="193"/>
      <c r="AO37" s="193"/>
      <c r="AP37" s="193"/>
      <c r="AQ37" s="193"/>
      <c r="AR37" s="193"/>
      <c r="AS37" s="193"/>
      <c r="AT37" s="193"/>
      <c r="AU37" s="193"/>
      <c r="AV37" s="193"/>
      <c r="AW37" s="193"/>
      <c r="AX37" s="193"/>
    </row>
    <row r="38" spans="1:50" ht="15" customHeight="1">
      <c r="A38" s="188" t="s">
        <v>159</v>
      </c>
      <c r="B38" s="189">
        <v>9033</v>
      </c>
      <c r="C38" s="189">
        <v>183</v>
      </c>
      <c r="D38" s="189">
        <v>1</v>
      </c>
      <c r="E38" s="189">
        <v>102052</v>
      </c>
      <c r="F38" s="189">
        <v>2019</v>
      </c>
      <c r="G38" s="189">
        <v>1021</v>
      </c>
      <c r="H38" s="189">
        <v>111085</v>
      </c>
      <c r="I38" s="189">
        <v>2202</v>
      </c>
      <c r="J38" s="189">
        <v>1022</v>
      </c>
      <c r="K38" s="189">
        <v>23298</v>
      </c>
      <c r="L38" s="189">
        <v>198386</v>
      </c>
      <c r="M38" s="189">
        <v>221684</v>
      </c>
      <c r="N38" s="189">
        <v>412</v>
      </c>
      <c r="O38" s="189">
        <v>259</v>
      </c>
      <c r="P38" s="189">
        <v>4376</v>
      </c>
      <c r="Q38" s="189">
        <v>2537</v>
      </c>
      <c r="R38" s="189">
        <v>4788</v>
      </c>
      <c r="S38" s="189">
        <v>2796</v>
      </c>
      <c r="T38" s="189">
        <v>2</v>
      </c>
      <c r="U38" s="189">
        <v>1392</v>
      </c>
      <c r="V38" s="189">
        <v>1394</v>
      </c>
      <c r="W38" s="190" t="s">
        <v>130</v>
      </c>
      <c r="X38" s="190" t="s">
        <v>130</v>
      </c>
      <c r="Y38" s="190" t="s">
        <v>130</v>
      </c>
      <c r="Z38" s="189">
        <v>119047</v>
      </c>
      <c r="AA38" s="189">
        <v>119047</v>
      </c>
      <c r="AB38" s="189">
        <v>0</v>
      </c>
      <c r="AC38" s="189">
        <v>29850003</v>
      </c>
      <c r="AD38" s="189">
        <v>460723</v>
      </c>
      <c r="AE38" s="191">
        <v>30310726</v>
      </c>
      <c r="AF38" s="193"/>
      <c r="AG38" s="193"/>
      <c r="AH38" s="193"/>
      <c r="AI38" s="193"/>
      <c r="AJ38" s="193"/>
      <c r="AK38" s="193"/>
      <c r="AL38" s="193"/>
      <c r="AM38" s="193"/>
      <c r="AN38" s="193"/>
      <c r="AO38" s="193"/>
      <c r="AP38" s="193"/>
      <c r="AQ38" s="193"/>
      <c r="AR38" s="193"/>
      <c r="AS38" s="193"/>
      <c r="AT38" s="193"/>
      <c r="AU38" s="193"/>
      <c r="AV38" s="193"/>
      <c r="AW38" s="193"/>
      <c r="AX38" s="193"/>
    </row>
    <row r="39" spans="1:50" ht="15" customHeight="1">
      <c r="A39" s="188" t="s">
        <v>160</v>
      </c>
      <c r="B39" s="189">
        <v>598</v>
      </c>
      <c r="C39" s="189">
        <v>12</v>
      </c>
      <c r="D39" s="189">
        <v>1</v>
      </c>
      <c r="E39" s="189">
        <v>7875</v>
      </c>
      <c r="F39" s="189">
        <v>44</v>
      </c>
      <c r="G39" s="189">
        <v>26</v>
      </c>
      <c r="H39" s="189">
        <v>8473</v>
      </c>
      <c r="I39" s="189">
        <v>56</v>
      </c>
      <c r="J39" s="189">
        <v>27</v>
      </c>
      <c r="K39" s="189">
        <v>1553</v>
      </c>
      <c r="L39" s="189">
        <v>14156</v>
      </c>
      <c r="M39" s="189">
        <v>15709</v>
      </c>
      <c r="N39" s="189">
        <v>22</v>
      </c>
      <c r="O39" s="189">
        <v>20</v>
      </c>
      <c r="P39" s="189">
        <v>97</v>
      </c>
      <c r="Q39" s="189">
        <v>60</v>
      </c>
      <c r="R39" s="189">
        <v>119</v>
      </c>
      <c r="S39" s="189">
        <v>80</v>
      </c>
      <c r="T39" s="189">
        <v>3</v>
      </c>
      <c r="U39" s="189">
        <v>37</v>
      </c>
      <c r="V39" s="189">
        <v>40</v>
      </c>
      <c r="W39" s="190" t="s">
        <v>130</v>
      </c>
      <c r="X39" s="190" t="s">
        <v>130</v>
      </c>
      <c r="Y39" s="190" t="s">
        <v>130</v>
      </c>
      <c r="Z39" s="189">
        <v>8969</v>
      </c>
      <c r="AA39" s="189">
        <v>8969</v>
      </c>
      <c r="AB39" s="189">
        <v>0</v>
      </c>
      <c r="AC39" s="189">
        <v>1975500</v>
      </c>
      <c r="AD39" s="189">
        <v>13064</v>
      </c>
      <c r="AE39" s="191">
        <v>1988564</v>
      </c>
      <c r="AF39" s="193"/>
      <c r="AG39" s="193"/>
      <c r="AH39" s="193"/>
      <c r="AI39" s="193"/>
      <c r="AJ39" s="193"/>
      <c r="AK39" s="193"/>
      <c r="AL39" s="193"/>
      <c r="AM39" s="193"/>
      <c r="AN39" s="193"/>
      <c r="AO39" s="193"/>
      <c r="AP39" s="193"/>
      <c r="AQ39" s="193"/>
      <c r="AR39" s="193"/>
      <c r="AS39" s="193"/>
      <c r="AT39" s="193"/>
      <c r="AU39" s="193"/>
      <c r="AV39" s="193"/>
      <c r="AW39" s="193"/>
      <c r="AX39" s="193"/>
    </row>
    <row r="40" spans="1:50" ht="15" customHeight="1">
      <c r="A40" s="188" t="s">
        <v>161</v>
      </c>
      <c r="B40" s="189">
        <v>63</v>
      </c>
      <c r="C40" s="189">
        <v>0</v>
      </c>
      <c r="D40" s="189">
        <v>0</v>
      </c>
      <c r="E40" s="189">
        <v>1079</v>
      </c>
      <c r="F40" s="189">
        <v>0</v>
      </c>
      <c r="G40" s="189">
        <v>1</v>
      </c>
      <c r="H40" s="189">
        <v>1142</v>
      </c>
      <c r="I40" s="189">
        <v>0</v>
      </c>
      <c r="J40" s="189">
        <v>1</v>
      </c>
      <c r="K40" s="189">
        <v>153</v>
      </c>
      <c r="L40" s="189">
        <v>1890</v>
      </c>
      <c r="M40" s="189">
        <v>2043</v>
      </c>
      <c r="N40" s="189">
        <v>0</v>
      </c>
      <c r="O40" s="189">
        <v>0</v>
      </c>
      <c r="P40" s="189">
        <v>0</v>
      </c>
      <c r="Q40" s="189">
        <v>0</v>
      </c>
      <c r="R40" s="189">
        <v>0</v>
      </c>
      <c r="S40" s="189">
        <v>0</v>
      </c>
      <c r="T40" s="189">
        <v>0</v>
      </c>
      <c r="U40" s="189">
        <v>1</v>
      </c>
      <c r="V40" s="189">
        <v>1</v>
      </c>
      <c r="W40" s="190" t="s">
        <v>130</v>
      </c>
      <c r="X40" s="190" t="s">
        <v>130</v>
      </c>
      <c r="Y40" s="190" t="s">
        <v>130</v>
      </c>
      <c r="Z40" s="189">
        <v>1195</v>
      </c>
      <c r="AA40" s="189">
        <v>1195</v>
      </c>
      <c r="AB40" s="189">
        <v>0</v>
      </c>
      <c r="AC40" s="189">
        <v>267539</v>
      </c>
      <c r="AD40" s="189">
        <v>147</v>
      </c>
      <c r="AE40" s="191">
        <v>267686</v>
      </c>
      <c r="AF40" s="193"/>
      <c r="AG40" s="193"/>
      <c r="AH40" s="193"/>
      <c r="AI40" s="193"/>
      <c r="AJ40" s="193"/>
      <c r="AK40" s="193"/>
      <c r="AL40" s="193"/>
      <c r="AM40" s="193"/>
      <c r="AN40" s="193"/>
      <c r="AO40" s="193"/>
      <c r="AP40" s="193"/>
      <c r="AQ40" s="193"/>
      <c r="AR40" s="193"/>
      <c r="AS40" s="193"/>
      <c r="AT40" s="193"/>
      <c r="AU40" s="193"/>
      <c r="AV40" s="193"/>
      <c r="AW40" s="193"/>
      <c r="AX40" s="193"/>
    </row>
    <row r="41" spans="1:50" ht="15" customHeight="1">
      <c r="A41" s="188" t="s">
        <v>162</v>
      </c>
      <c r="B41" s="189">
        <v>14191</v>
      </c>
      <c r="C41" s="189">
        <v>109</v>
      </c>
      <c r="D41" s="189">
        <v>1</v>
      </c>
      <c r="E41" s="189">
        <v>106888</v>
      </c>
      <c r="F41" s="189">
        <v>677</v>
      </c>
      <c r="G41" s="189">
        <v>163</v>
      </c>
      <c r="H41" s="189">
        <v>121079</v>
      </c>
      <c r="I41" s="189">
        <v>786</v>
      </c>
      <c r="J41" s="189">
        <v>164</v>
      </c>
      <c r="K41" s="189">
        <v>38807</v>
      </c>
      <c r="L41" s="189">
        <v>227014</v>
      </c>
      <c r="M41" s="189">
        <v>265821</v>
      </c>
      <c r="N41" s="189">
        <v>273</v>
      </c>
      <c r="O41" s="189">
        <v>139</v>
      </c>
      <c r="P41" s="189">
        <v>1818</v>
      </c>
      <c r="Q41" s="189">
        <v>767</v>
      </c>
      <c r="R41" s="189">
        <v>2091</v>
      </c>
      <c r="S41" s="189">
        <v>906</v>
      </c>
      <c r="T41" s="189">
        <v>1</v>
      </c>
      <c r="U41" s="189">
        <v>207</v>
      </c>
      <c r="V41" s="189">
        <v>208</v>
      </c>
      <c r="W41" s="190" t="s">
        <v>130</v>
      </c>
      <c r="X41" s="190" t="s">
        <v>130</v>
      </c>
      <c r="Y41" s="190" t="s">
        <v>130</v>
      </c>
      <c r="Z41" s="189">
        <v>127575</v>
      </c>
      <c r="AA41" s="189">
        <v>127575</v>
      </c>
      <c r="AB41" s="189">
        <v>0</v>
      </c>
      <c r="AC41" s="189">
        <v>34883227</v>
      </c>
      <c r="AD41" s="189">
        <v>116713</v>
      </c>
      <c r="AE41" s="191">
        <v>34999940</v>
      </c>
      <c r="AF41" s="193"/>
      <c r="AG41" s="193"/>
      <c r="AH41" s="193"/>
      <c r="AI41" s="193"/>
      <c r="AJ41" s="193"/>
      <c r="AK41" s="193"/>
      <c r="AL41" s="193"/>
      <c r="AM41" s="193"/>
      <c r="AN41" s="193"/>
      <c r="AO41" s="193"/>
      <c r="AP41" s="193"/>
      <c r="AQ41" s="193"/>
      <c r="AR41" s="193"/>
      <c r="AS41" s="193"/>
      <c r="AT41" s="193"/>
      <c r="AU41" s="193"/>
      <c r="AV41" s="193"/>
      <c r="AW41" s="193"/>
      <c r="AX41" s="193"/>
    </row>
    <row r="42" spans="1:50" ht="15" customHeight="1">
      <c r="A42" s="188" t="s">
        <v>163</v>
      </c>
      <c r="B42" s="189">
        <v>13165</v>
      </c>
      <c r="C42" s="189">
        <v>501</v>
      </c>
      <c r="D42" s="189">
        <v>8</v>
      </c>
      <c r="E42" s="189">
        <v>81582</v>
      </c>
      <c r="F42" s="189">
        <v>1106</v>
      </c>
      <c r="G42" s="189">
        <v>498</v>
      </c>
      <c r="H42" s="189">
        <v>94747</v>
      </c>
      <c r="I42" s="189">
        <v>1607</v>
      </c>
      <c r="J42" s="189">
        <v>506</v>
      </c>
      <c r="K42" s="189">
        <v>35017</v>
      </c>
      <c r="L42" s="189">
        <v>161232</v>
      </c>
      <c r="M42" s="189">
        <v>196249</v>
      </c>
      <c r="N42" s="189">
        <v>1273</v>
      </c>
      <c r="O42" s="189">
        <v>830</v>
      </c>
      <c r="P42" s="189">
        <v>2614</v>
      </c>
      <c r="Q42" s="189">
        <v>1649</v>
      </c>
      <c r="R42" s="189">
        <v>3887</v>
      </c>
      <c r="S42" s="189">
        <v>2479</v>
      </c>
      <c r="T42" s="189">
        <v>17</v>
      </c>
      <c r="U42" s="189">
        <v>677</v>
      </c>
      <c r="V42" s="189">
        <v>694</v>
      </c>
      <c r="W42" s="190" t="s">
        <v>130</v>
      </c>
      <c r="X42" s="190" t="s">
        <v>130</v>
      </c>
      <c r="Y42" s="190" t="s">
        <v>130</v>
      </c>
      <c r="Z42" s="189">
        <v>110600</v>
      </c>
      <c r="AA42" s="189">
        <v>110600</v>
      </c>
      <c r="AB42" s="189">
        <v>0</v>
      </c>
      <c r="AC42" s="189">
        <v>27801186</v>
      </c>
      <c r="AD42" s="189">
        <v>347183</v>
      </c>
      <c r="AE42" s="191">
        <v>28148369</v>
      </c>
      <c r="AF42" s="193"/>
      <c r="AG42" s="193"/>
      <c r="AH42" s="193"/>
      <c r="AI42" s="193"/>
      <c r="AJ42" s="193"/>
      <c r="AK42" s="193"/>
      <c r="AL42" s="193"/>
      <c r="AM42" s="193"/>
      <c r="AN42" s="193"/>
      <c r="AO42" s="193"/>
      <c r="AP42" s="193"/>
      <c r="AQ42" s="193"/>
      <c r="AR42" s="193"/>
      <c r="AS42" s="193"/>
      <c r="AT42" s="193"/>
      <c r="AU42" s="193"/>
      <c r="AV42" s="193"/>
      <c r="AW42" s="193"/>
      <c r="AX42" s="193"/>
    </row>
    <row r="43" spans="1:50" ht="15" customHeight="1">
      <c r="A43" s="188" t="s">
        <v>164</v>
      </c>
      <c r="B43" s="189">
        <v>246</v>
      </c>
      <c r="C43" s="189">
        <v>1</v>
      </c>
      <c r="D43" s="189">
        <v>0</v>
      </c>
      <c r="E43" s="189">
        <v>1859</v>
      </c>
      <c r="F43" s="189">
        <v>14</v>
      </c>
      <c r="G43" s="189">
        <v>2</v>
      </c>
      <c r="H43" s="189">
        <v>2105</v>
      </c>
      <c r="I43" s="189">
        <v>15</v>
      </c>
      <c r="J43" s="189">
        <v>2</v>
      </c>
      <c r="K43" s="189">
        <v>648</v>
      </c>
      <c r="L43" s="189">
        <v>3943</v>
      </c>
      <c r="M43" s="189">
        <v>4591</v>
      </c>
      <c r="N43" s="189">
        <v>1</v>
      </c>
      <c r="O43" s="189">
        <v>1</v>
      </c>
      <c r="P43" s="189">
        <v>41</v>
      </c>
      <c r="Q43" s="189">
        <v>16</v>
      </c>
      <c r="R43" s="189">
        <v>42</v>
      </c>
      <c r="S43" s="189">
        <v>17</v>
      </c>
      <c r="T43" s="189">
        <v>0</v>
      </c>
      <c r="U43" s="189">
        <v>3</v>
      </c>
      <c r="V43" s="189">
        <v>3</v>
      </c>
      <c r="W43" s="190" t="s">
        <v>130</v>
      </c>
      <c r="X43" s="190" t="s">
        <v>130</v>
      </c>
      <c r="Y43" s="190" t="s">
        <v>130</v>
      </c>
      <c r="Z43" s="189">
        <v>2263</v>
      </c>
      <c r="AA43" s="189">
        <v>2263</v>
      </c>
      <c r="AB43" s="189">
        <v>0</v>
      </c>
      <c r="AC43" s="189">
        <v>585694</v>
      </c>
      <c r="AD43" s="189">
        <v>2146</v>
      </c>
      <c r="AE43" s="191">
        <v>587840</v>
      </c>
      <c r="AF43" s="193"/>
      <c r="AG43" s="193"/>
      <c r="AH43" s="193"/>
      <c r="AI43" s="193"/>
      <c r="AJ43" s="193"/>
      <c r="AK43" s="193"/>
      <c r="AL43" s="193"/>
      <c r="AM43" s="193"/>
      <c r="AN43" s="193"/>
      <c r="AO43" s="193"/>
      <c r="AP43" s="193"/>
      <c r="AQ43" s="193"/>
      <c r="AR43" s="193"/>
      <c r="AS43" s="193"/>
      <c r="AT43" s="193"/>
      <c r="AU43" s="193"/>
      <c r="AV43" s="193"/>
      <c r="AW43" s="193"/>
      <c r="AX43" s="193"/>
    </row>
    <row r="44" spans="1:50" ht="15" customHeight="1">
      <c r="A44" s="188" t="s">
        <v>165</v>
      </c>
      <c r="B44" s="189">
        <v>21845</v>
      </c>
      <c r="C44" s="189">
        <v>122</v>
      </c>
      <c r="D44" s="189">
        <v>7</v>
      </c>
      <c r="E44" s="189">
        <v>140533</v>
      </c>
      <c r="F44" s="189">
        <v>868</v>
      </c>
      <c r="G44" s="189">
        <v>285</v>
      </c>
      <c r="H44" s="189">
        <v>162378</v>
      </c>
      <c r="I44" s="189">
        <v>990</v>
      </c>
      <c r="J44" s="189">
        <v>292</v>
      </c>
      <c r="K44" s="189">
        <v>57458</v>
      </c>
      <c r="L44" s="189">
        <v>294146</v>
      </c>
      <c r="M44" s="189">
        <v>351604</v>
      </c>
      <c r="N44" s="189">
        <v>334</v>
      </c>
      <c r="O44" s="189">
        <v>135</v>
      </c>
      <c r="P44" s="189">
        <v>2228</v>
      </c>
      <c r="Q44" s="189">
        <v>1021</v>
      </c>
      <c r="R44" s="189">
        <v>2562</v>
      </c>
      <c r="S44" s="189">
        <v>1156</v>
      </c>
      <c r="T44" s="189">
        <v>8</v>
      </c>
      <c r="U44" s="189">
        <v>384</v>
      </c>
      <c r="V44" s="189">
        <v>392</v>
      </c>
      <c r="W44" s="190" t="s">
        <v>130</v>
      </c>
      <c r="X44" s="190" t="s">
        <v>130</v>
      </c>
      <c r="Y44" s="190" t="s">
        <v>130</v>
      </c>
      <c r="Z44" s="189">
        <v>170709</v>
      </c>
      <c r="AA44" s="189">
        <v>170709</v>
      </c>
      <c r="AB44" s="189">
        <v>0</v>
      </c>
      <c r="AC44" s="189">
        <v>47071133</v>
      </c>
      <c r="AD44" s="189">
        <v>160653</v>
      </c>
      <c r="AE44" s="191">
        <v>47231786</v>
      </c>
      <c r="AF44" s="193"/>
      <c r="AG44" s="193"/>
      <c r="AH44" s="193"/>
      <c r="AI44" s="193"/>
      <c r="AJ44" s="193"/>
      <c r="AK44" s="193"/>
      <c r="AL44" s="193"/>
      <c r="AM44" s="193"/>
      <c r="AN44" s="193"/>
      <c r="AO44" s="193"/>
      <c r="AP44" s="193"/>
      <c r="AQ44" s="193"/>
      <c r="AR44" s="193"/>
      <c r="AS44" s="193"/>
      <c r="AT44" s="193"/>
      <c r="AU44" s="193"/>
      <c r="AV44" s="193"/>
      <c r="AW44" s="193"/>
      <c r="AX44" s="193"/>
    </row>
    <row r="45" spans="1:50" ht="15" customHeight="1">
      <c r="A45" s="188" t="s">
        <v>166</v>
      </c>
      <c r="B45" s="189">
        <v>11010</v>
      </c>
      <c r="C45" s="189">
        <v>312</v>
      </c>
      <c r="D45" s="189">
        <v>7</v>
      </c>
      <c r="E45" s="189">
        <v>120085</v>
      </c>
      <c r="F45" s="189">
        <v>1648</v>
      </c>
      <c r="G45" s="189">
        <v>581</v>
      </c>
      <c r="H45" s="189">
        <v>131095</v>
      </c>
      <c r="I45" s="189">
        <v>1960</v>
      </c>
      <c r="J45" s="189">
        <v>588</v>
      </c>
      <c r="K45" s="189">
        <v>30406</v>
      </c>
      <c r="L45" s="189">
        <v>229536</v>
      </c>
      <c r="M45" s="189">
        <v>259942</v>
      </c>
      <c r="N45" s="189">
        <v>687</v>
      </c>
      <c r="O45" s="189">
        <v>402</v>
      </c>
      <c r="P45" s="189">
        <v>3918</v>
      </c>
      <c r="Q45" s="189">
        <v>1937</v>
      </c>
      <c r="R45" s="189">
        <v>4605</v>
      </c>
      <c r="S45" s="189">
        <v>2339</v>
      </c>
      <c r="T45" s="189">
        <v>12</v>
      </c>
      <c r="U45" s="189">
        <v>736</v>
      </c>
      <c r="V45" s="189">
        <v>748</v>
      </c>
      <c r="W45" s="190" t="s">
        <v>130</v>
      </c>
      <c r="X45" s="190" t="s">
        <v>130</v>
      </c>
      <c r="Y45" s="190" t="s">
        <v>130</v>
      </c>
      <c r="Z45" s="189">
        <v>155543</v>
      </c>
      <c r="AA45" s="189">
        <v>155543</v>
      </c>
      <c r="AB45" s="189">
        <v>0</v>
      </c>
      <c r="AC45" s="189">
        <v>34371110</v>
      </c>
      <c r="AD45" s="189">
        <v>320609</v>
      </c>
      <c r="AE45" s="191">
        <v>34691719</v>
      </c>
      <c r="AF45" s="193"/>
      <c r="AG45" s="193"/>
      <c r="AH45" s="193"/>
      <c r="AI45" s="193"/>
      <c r="AJ45" s="193"/>
      <c r="AK45" s="193"/>
      <c r="AL45" s="193"/>
      <c r="AM45" s="193"/>
      <c r="AN45" s="193"/>
      <c r="AO45" s="193"/>
      <c r="AP45" s="193"/>
      <c r="AQ45" s="193"/>
      <c r="AR45" s="193"/>
      <c r="AS45" s="193"/>
      <c r="AT45" s="193"/>
      <c r="AU45" s="193"/>
      <c r="AV45" s="193"/>
      <c r="AW45" s="193"/>
      <c r="AX45" s="193"/>
    </row>
    <row r="46" spans="1:50" ht="15" customHeight="1">
      <c r="A46" s="188" t="s">
        <v>167</v>
      </c>
      <c r="B46" s="189">
        <v>1813</v>
      </c>
      <c r="C46" s="189">
        <v>128</v>
      </c>
      <c r="D46" s="189">
        <v>13</v>
      </c>
      <c r="E46" s="189">
        <v>30022</v>
      </c>
      <c r="F46" s="189">
        <v>696</v>
      </c>
      <c r="G46" s="189">
        <v>1044</v>
      </c>
      <c r="H46" s="189">
        <v>31835</v>
      </c>
      <c r="I46" s="189">
        <v>824</v>
      </c>
      <c r="J46" s="189">
        <v>1057</v>
      </c>
      <c r="K46" s="189">
        <v>3841</v>
      </c>
      <c r="L46" s="189">
        <v>42900</v>
      </c>
      <c r="M46" s="189">
        <v>46741</v>
      </c>
      <c r="N46" s="189">
        <v>238</v>
      </c>
      <c r="O46" s="189">
        <v>147</v>
      </c>
      <c r="P46" s="189">
        <v>1335</v>
      </c>
      <c r="Q46" s="189">
        <v>867</v>
      </c>
      <c r="R46" s="189">
        <v>1573</v>
      </c>
      <c r="S46" s="189">
        <v>1014</v>
      </c>
      <c r="T46" s="189">
        <v>18</v>
      </c>
      <c r="U46" s="189">
        <v>1060</v>
      </c>
      <c r="V46" s="189">
        <v>1078</v>
      </c>
      <c r="W46" s="190" t="s">
        <v>130</v>
      </c>
      <c r="X46" s="190" t="s">
        <v>130</v>
      </c>
      <c r="Y46" s="190" t="s">
        <v>130</v>
      </c>
      <c r="Z46" s="189">
        <v>36368</v>
      </c>
      <c r="AA46" s="189">
        <v>36368</v>
      </c>
      <c r="AB46" s="189">
        <v>0</v>
      </c>
      <c r="AC46" s="189">
        <v>6818128</v>
      </c>
      <c r="AD46" s="189">
        <v>270544</v>
      </c>
      <c r="AE46" s="191">
        <v>7088672</v>
      </c>
      <c r="AF46" s="193"/>
      <c r="AG46" s="193"/>
      <c r="AH46" s="193"/>
      <c r="AI46" s="193"/>
      <c r="AJ46" s="193"/>
      <c r="AK46" s="193"/>
      <c r="AL46" s="193"/>
      <c r="AM46" s="193"/>
      <c r="AN46" s="193"/>
      <c r="AO46" s="193"/>
      <c r="AP46" s="193"/>
      <c r="AQ46" s="193"/>
      <c r="AR46" s="193"/>
      <c r="AS46" s="193"/>
      <c r="AT46" s="193"/>
      <c r="AU46" s="193"/>
      <c r="AV46" s="193"/>
      <c r="AW46" s="193"/>
      <c r="AX46" s="193"/>
    </row>
    <row r="47" spans="1:50" ht="15" customHeight="1">
      <c r="A47" s="188" t="s">
        <v>168</v>
      </c>
      <c r="B47" s="189">
        <v>6198</v>
      </c>
      <c r="C47" s="189">
        <v>52</v>
      </c>
      <c r="D47" s="189">
        <v>2</v>
      </c>
      <c r="E47" s="189">
        <v>40417</v>
      </c>
      <c r="F47" s="189">
        <v>410</v>
      </c>
      <c r="G47" s="189">
        <v>124</v>
      </c>
      <c r="H47" s="189">
        <v>46615</v>
      </c>
      <c r="I47" s="189">
        <v>462</v>
      </c>
      <c r="J47" s="189">
        <v>126</v>
      </c>
      <c r="K47" s="189">
        <v>15261</v>
      </c>
      <c r="L47" s="189">
        <v>86866</v>
      </c>
      <c r="M47" s="189">
        <v>102127</v>
      </c>
      <c r="N47" s="189">
        <v>122</v>
      </c>
      <c r="O47" s="189">
        <v>60</v>
      </c>
      <c r="P47" s="189">
        <v>1133</v>
      </c>
      <c r="Q47" s="189">
        <v>520</v>
      </c>
      <c r="R47" s="189">
        <v>1255</v>
      </c>
      <c r="S47" s="189">
        <v>580</v>
      </c>
      <c r="T47" s="189">
        <v>2</v>
      </c>
      <c r="U47" s="189">
        <v>169</v>
      </c>
      <c r="V47" s="189">
        <v>171</v>
      </c>
      <c r="W47" s="190" t="s">
        <v>130</v>
      </c>
      <c r="X47" s="190" t="s">
        <v>130</v>
      </c>
      <c r="Y47" s="190" t="s">
        <v>130</v>
      </c>
      <c r="Z47" s="189">
        <v>49263</v>
      </c>
      <c r="AA47" s="189">
        <v>49263</v>
      </c>
      <c r="AB47" s="189">
        <v>0</v>
      </c>
      <c r="AC47" s="189">
        <v>13365778</v>
      </c>
      <c r="AD47" s="189">
        <v>78575</v>
      </c>
      <c r="AE47" s="191">
        <v>13444353</v>
      </c>
      <c r="AF47" s="193"/>
      <c r="AG47" s="193"/>
      <c r="AH47" s="193"/>
      <c r="AI47" s="193"/>
      <c r="AJ47" s="193"/>
      <c r="AK47" s="193"/>
      <c r="AL47" s="193"/>
      <c r="AM47" s="193"/>
      <c r="AN47" s="193"/>
      <c r="AO47" s="193"/>
      <c r="AP47" s="193"/>
      <c r="AQ47" s="193"/>
      <c r="AR47" s="193"/>
      <c r="AS47" s="193"/>
      <c r="AT47" s="193"/>
      <c r="AU47" s="193"/>
      <c r="AV47" s="193"/>
      <c r="AW47" s="193"/>
      <c r="AX47" s="193"/>
    </row>
    <row r="48" spans="1:50" ht="15" customHeight="1">
      <c r="A48" s="188" t="s">
        <v>169</v>
      </c>
      <c r="B48" s="189">
        <v>772</v>
      </c>
      <c r="C48" s="189">
        <v>5</v>
      </c>
      <c r="D48" s="189">
        <v>0</v>
      </c>
      <c r="E48" s="189">
        <v>8572</v>
      </c>
      <c r="F48" s="189">
        <v>25</v>
      </c>
      <c r="G48" s="189">
        <v>9</v>
      </c>
      <c r="H48" s="189">
        <v>9344</v>
      </c>
      <c r="I48" s="189">
        <v>30</v>
      </c>
      <c r="J48" s="189">
        <v>9</v>
      </c>
      <c r="K48" s="189">
        <v>1919</v>
      </c>
      <c r="L48" s="189">
        <v>14545</v>
      </c>
      <c r="M48" s="189">
        <v>16464</v>
      </c>
      <c r="N48" s="189">
        <v>19</v>
      </c>
      <c r="O48" s="189">
        <v>6</v>
      </c>
      <c r="P48" s="189">
        <v>63</v>
      </c>
      <c r="Q48" s="189">
        <v>27</v>
      </c>
      <c r="R48" s="189">
        <v>82</v>
      </c>
      <c r="S48" s="189">
        <v>33</v>
      </c>
      <c r="T48" s="189">
        <v>0</v>
      </c>
      <c r="U48" s="189">
        <v>10</v>
      </c>
      <c r="V48" s="189">
        <v>10</v>
      </c>
      <c r="W48" s="190" t="s">
        <v>130</v>
      </c>
      <c r="X48" s="190" t="s">
        <v>130</v>
      </c>
      <c r="Y48" s="190" t="s">
        <v>130</v>
      </c>
      <c r="Z48" s="189">
        <v>9910</v>
      </c>
      <c r="AA48" s="189">
        <v>9910</v>
      </c>
      <c r="AB48" s="189">
        <v>0</v>
      </c>
      <c r="AC48" s="189">
        <v>2157279</v>
      </c>
      <c r="AD48" s="189">
        <v>3993</v>
      </c>
      <c r="AE48" s="191">
        <v>2161272</v>
      </c>
      <c r="AF48" s="193"/>
      <c r="AG48" s="193"/>
      <c r="AH48" s="193"/>
      <c r="AI48" s="193"/>
      <c r="AJ48" s="193"/>
      <c r="AK48" s="193"/>
      <c r="AL48" s="193"/>
      <c r="AM48" s="193"/>
      <c r="AN48" s="193"/>
      <c r="AO48" s="193"/>
      <c r="AP48" s="193"/>
      <c r="AQ48" s="193"/>
      <c r="AR48" s="193"/>
      <c r="AS48" s="193"/>
      <c r="AT48" s="193"/>
      <c r="AU48" s="193"/>
      <c r="AV48" s="193"/>
      <c r="AW48" s="193"/>
      <c r="AX48" s="193"/>
    </row>
    <row r="49" spans="1:50" ht="15" customHeight="1">
      <c r="A49" s="188" t="s">
        <v>170</v>
      </c>
      <c r="B49" s="189">
        <v>612</v>
      </c>
      <c r="C49" s="189">
        <v>21</v>
      </c>
      <c r="D49" s="189">
        <v>0</v>
      </c>
      <c r="E49" s="189">
        <v>12026</v>
      </c>
      <c r="F49" s="189">
        <v>376</v>
      </c>
      <c r="G49" s="189">
        <v>124</v>
      </c>
      <c r="H49" s="189">
        <v>12638</v>
      </c>
      <c r="I49" s="189">
        <v>397</v>
      </c>
      <c r="J49" s="189">
        <v>124</v>
      </c>
      <c r="K49" s="189">
        <v>1446</v>
      </c>
      <c r="L49" s="189">
        <v>21981</v>
      </c>
      <c r="M49" s="189">
        <v>23427</v>
      </c>
      <c r="N49" s="189">
        <v>41</v>
      </c>
      <c r="O49" s="189">
        <v>24</v>
      </c>
      <c r="P49" s="189">
        <v>910</v>
      </c>
      <c r="Q49" s="189">
        <v>469</v>
      </c>
      <c r="R49" s="189">
        <v>951</v>
      </c>
      <c r="S49" s="189">
        <v>493</v>
      </c>
      <c r="T49" s="189">
        <v>0</v>
      </c>
      <c r="U49" s="189">
        <v>161</v>
      </c>
      <c r="V49" s="189">
        <v>161</v>
      </c>
      <c r="W49" s="190" t="s">
        <v>130</v>
      </c>
      <c r="X49" s="190" t="s">
        <v>130</v>
      </c>
      <c r="Y49" s="190" t="s">
        <v>130</v>
      </c>
      <c r="Z49" s="189">
        <v>15005</v>
      </c>
      <c r="AA49" s="189">
        <v>15005</v>
      </c>
      <c r="AB49" s="189">
        <v>0</v>
      </c>
      <c r="AC49" s="189">
        <v>3120935</v>
      </c>
      <c r="AD49" s="189">
        <v>60079</v>
      </c>
      <c r="AE49" s="191">
        <v>3181014</v>
      </c>
      <c r="AF49" s="193"/>
      <c r="AG49" s="193"/>
      <c r="AH49" s="193"/>
      <c r="AI49" s="193"/>
      <c r="AJ49" s="193"/>
      <c r="AK49" s="193"/>
      <c r="AL49" s="193"/>
      <c r="AM49" s="193"/>
      <c r="AN49" s="193"/>
      <c r="AO49" s="193"/>
      <c r="AP49" s="193"/>
      <c r="AQ49" s="193"/>
      <c r="AR49" s="193"/>
      <c r="AS49" s="193"/>
      <c r="AT49" s="193"/>
      <c r="AU49" s="193"/>
      <c r="AV49" s="193"/>
      <c r="AW49" s="193"/>
      <c r="AX49" s="193"/>
    </row>
    <row r="50" spans="1:50" ht="15" customHeight="1">
      <c r="A50" s="188" t="s">
        <v>171</v>
      </c>
      <c r="B50" s="189">
        <v>1861</v>
      </c>
      <c r="C50" s="189">
        <v>16</v>
      </c>
      <c r="D50" s="189">
        <v>0</v>
      </c>
      <c r="E50" s="189">
        <v>16689</v>
      </c>
      <c r="F50" s="189">
        <v>121</v>
      </c>
      <c r="G50" s="189">
        <v>59</v>
      </c>
      <c r="H50" s="189">
        <v>18550</v>
      </c>
      <c r="I50" s="189">
        <v>137</v>
      </c>
      <c r="J50" s="189">
        <v>59</v>
      </c>
      <c r="K50" s="189">
        <v>4849</v>
      </c>
      <c r="L50" s="189">
        <v>31514</v>
      </c>
      <c r="M50" s="189">
        <v>36363</v>
      </c>
      <c r="N50" s="189">
        <v>41</v>
      </c>
      <c r="O50" s="189">
        <v>16</v>
      </c>
      <c r="P50" s="189">
        <v>327</v>
      </c>
      <c r="Q50" s="189">
        <v>124</v>
      </c>
      <c r="R50" s="189">
        <v>368</v>
      </c>
      <c r="S50" s="189">
        <v>140</v>
      </c>
      <c r="T50" s="189">
        <v>0</v>
      </c>
      <c r="U50" s="189">
        <v>67</v>
      </c>
      <c r="V50" s="189">
        <v>67</v>
      </c>
      <c r="W50" s="190" t="s">
        <v>130</v>
      </c>
      <c r="X50" s="190" t="s">
        <v>130</v>
      </c>
      <c r="Y50" s="190" t="s">
        <v>130</v>
      </c>
      <c r="Z50" s="189">
        <v>22046</v>
      </c>
      <c r="AA50" s="189">
        <v>22046</v>
      </c>
      <c r="AB50" s="189">
        <v>0</v>
      </c>
      <c r="AC50" s="189">
        <v>4811568</v>
      </c>
      <c r="AD50" s="189">
        <v>21745</v>
      </c>
      <c r="AE50" s="191">
        <v>4833313</v>
      </c>
      <c r="AF50" s="193"/>
      <c r="AG50" s="193"/>
      <c r="AH50" s="193"/>
      <c r="AI50" s="193"/>
      <c r="AJ50" s="193"/>
      <c r="AK50" s="193"/>
      <c r="AL50" s="193"/>
      <c r="AM50" s="193"/>
      <c r="AN50" s="193"/>
      <c r="AO50" s="193"/>
      <c r="AP50" s="193"/>
      <c r="AQ50" s="193"/>
      <c r="AR50" s="193"/>
      <c r="AS50" s="193"/>
      <c r="AT50" s="193"/>
      <c r="AU50" s="193"/>
      <c r="AV50" s="193"/>
      <c r="AW50" s="193"/>
      <c r="AX50" s="193"/>
    </row>
    <row r="51" spans="1:50" ht="15" customHeight="1">
      <c r="A51" s="188" t="s">
        <v>172</v>
      </c>
      <c r="B51" s="189">
        <v>3546</v>
      </c>
      <c r="C51" s="189">
        <v>93</v>
      </c>
      <c r="D51" s="189">
        <v>3</v>
      </c>
      <c r="E51" s="189">
        <v>41006</v>
      </c>
      <c r="F51" s="189">
        <v>697</v>
      </c>
      <c r="G51" s="189">
        <v>521</v>
      </c>
      <c r="H51" s="189">
        <v>44552</v>
      </c>
      <c r="I51" s="189">
        <v>790</v>
      </c>
      <c r="J51" s="189">
        <v>524</v>
      </c>
      <c r="K51" s="189">
        <v>8609</v>
      </c>
      <c r="L51" s="189">
        <v>76355</v>
      </c>
      <c r="M51" s="189">
        <v>84964</v>
      </c>
      <c r="N51" s="189">
        <v>198</v>
      </c>
      <c r="O51" s="189">
        <v>114</v>
      </c>
      <c r="P51" s="189">
        <v>1462</v>
      </c>
      <c r="Q51" s="189">
        <v>886</v>
      </c>
      <c r="R51" s="189">
        <v>1660</v>
      </c>
      <c r="S51" s="189">
        <v>1000</v>
      </c>
      <c r="T51" s="189">
        <v>4</v>
      </c>
      <c r="U51" s="189">
        <v>744</v>
      </c>
      <c r="V51" s="189">
        <v>748</v>
      </c>
      <c r="W51" s="190" t="s">
        <v>130</v>
      </c>
      <c r="X51" s="190" t="s">
        <v>130</v>
      </c>
      <c r="Y51" s="190" t="s">
        <v>130</v>
      </c>
      <c r="Z51" s="189">
        <v>47696</v>
      </c>
      <c r="AA51" s="189">
        <v>47696</v>
      </c>
      <c r="AB51" s="189">
        <v>0</v>
      </c>
      <c r="AC51" s="189">
        <v>11406290</v>
      </c>
      <c r="AD51" s="189">
        <v>198230</v>
      </c>
      <c r="AE51" s="191">
        <v>11604520</v>
      </c>
      <c r="AF51" s="193"/>
      <c r="AG51" s="193"/>
      <c r="AH51" s="193"/>
      <c r="AI51" s="193"/>
      <c r="AJ51" s="193"/>
      <c r="AK51" s="193"/>
      <c r="AL51" s="193"/>
      <c r="AM51" s="193"/>
      <c r="AN51" s="193"/>
      <c r="AO51" s="193"/>
      <c r="AP51" s="193"/>
      <c r="AQ51" s="193"/>
      <c r="AR51" s="193"/>
      <c r="AS51" s="193"/>
      <c r="AT51" s="193"/>
      <c r="AU51" s="193"/>
      <c r="AV51" s="193"/>
      <c r="AW51" s="193"/>
      <c r="AX51" s="193"/>
    </row>
    <row r="52" spans="1:50" ht="15" customHeight="1">
      <c r="A52" s="188" t="s">
        <v>173</v>
      </c>
      <c r="B52" s="189">
        <v>937</v>
      </c>
      <c r="C52" s="189">
        <v>3</v>
      </c>
      <c r="D52" s="189">
        <v>0</v>
      </c>
      <c r="E52" s="189">
        <v>13112</v>
      </c>
      <c r="F52" s="189">
        <v>47</v>
      </c>
      <c r="G52" s="189">
        <v>10</v>
      </c>
      <c r="H52" s="189">
        <v>14049</v>
      </c>
      <c r="I52" s="189">
        <v>50</v>
      </c>
      <c r="J52" s="189">
        <v>10</v>
      </c>
      <c r="K52" s="189">
        <v>2306</v>
      </c>
      <c r="L52" s="189">
        <v>22503</v>
      </c>
      <c r="M52" s="189">
        <v>24809</v>
      </c>
      <c r="N52" s="189">
        <v>9</v>
      </c>
      <c r="O52" s="189">
        <v>3</v>
      </c>
      <c r="P52" s="189">
        <v>107</v>
      </c>
      <c r="Q52" s="189">
        <v>57</v>
      </c>
      <c r="R52" s="189">
        <v>116</v>
      </c>
      <c r="S52" s="189">
        <v>60</v>
      </c>
      <c r="T52" s="189">
        <v>0</v>
      </c>
      <c r="U52" s="189">
        <v>11</v>
      </c>
      <c r="V52" s="189">
        <v>11</v>
      </c>
      <c r="W52" s="190" t="s">
        <v>130</v>
      </c>
      <c r="X52" s="190" t="s">
        <v>130</v>
      </c>
      <c r="Y52" s="190" t="s">
        <v>130</v>
      </c>
      <c r="Z52" s="189">
        <v>16150</v>
      </c>
      <c r="AA52" s="189">
        <v>16150</v>
      </c>
      <c r="AB52" s="189">
        <v>0</v>
      </c>
      <c r="AC52" s="189">
        <v>3307253</v>
      </c>
      <c r="AD52" s="189">
        <v>7197</v>
      </c>
      <c r="AE52" s="191">
        <v>3314450</v>
      </c>
      <c r="AF52" s="193"/>
      <c r="AG52" s="193"/>
      <c r="AH52" s="193"/>
      <c r="AI52" s="193"/>
      <c r="AJ52" s="193"/>
      <c r="AK52" s="193"/>
      <c r="AL52" s="193"/>
      <c r="AM52" s="193"/>
      <c r="AN52" s="193"/>
      <c r="AO52" s="193"/>
      <c r="AP52" s="193"/>
      <c r="AQ52" s="193"/>
      <c r="AR52" s="193"/>
      <c r="AS52" s="193"/>
      <c r="AT52" s="193"/>
      <c r="AU52" s="193"/>
      <c r="AV52" s="193"/>
      <c r="AW52" s="193"/>
      <c r="AX52" s="193"/>
    </row>
    <row r="53" spans="1:50" ht="15" customHeight="1">
      <c r="A53" s="188" t="s">
        <v>174</v>
      </c>
      <c r="B53" s="189">
        <v>1124</v>
      </c>
      <c r="C53" s="189">
        <v>3</v>
      </c>
      <c r="D53" s="189">
        <v>0</v>
      </c>
      <c r="E53" s="189">
        <v>11097</v>
      </c>
      <c r="F53" s="189">
        <v>17</v>
      </c>
      <c r="G53" s="189">
        <v>15</v>
      </c>
      <c r="H53" s="189">
        <v>12221</v>
      </c>
      <c r="I53" s="189">
        <v>20</v>
      </c>
      <c r="J53" s="189">
        <v>15</v>
      </c>
      <c r="K53" s="189">
        <v>2679</v>
      </c>
      <c r="L53" s="189">
        <v>20113</v>
      </c>
      <c r="M53" s="189">
        <v>22792</v>
      </c>
      <c r="N53" s="189">
        <v>6</v>
      </c>
      <c r="O53" s="189">
        <v>3</v>
      </c>
      <c r="P53" s="189">
        <v>39</v>
      </c>
      <c r="Q53" s="189">
        <v>18</v>
      </c>
      <c r="R53" s="189">
        <v>45</v>
      </c>
      <c r="S53" s="189">
        <v>21</v>
      </c>
      <c r="T53" s="189">
        <v>0</v>
      </c>
      <c r="U53" s="189">
        <v>20</v>
      </c>
      <c r="V53" s="189">
        <v>20</v>
      </c>
      <c r="W53" s="190" t="s">
        <v>130</v>
      </c>
      <c r="X53" s="190" t="s">
        <v>130</v>
      </c>
      <c r="Y53" s="190" t="s">
        <v>130</v>
      </c>
      <c r="Z53" s="189">
        <v>12884</v>
      </c>
      <c r="AA53" s="189">
        <v>12884</v>
      </c>
      <c r="AB53" s="189">
        <v>0</v>
      </c>
      <c r="AC53" s="189">
        <v>2968781</v>
      </c>
      <c r="AD53" s="189">
        <v>5749</v>
      </c>
      <c r="AE53" s="191">
        <v>2974530</v>
      </c>
      <c r="AF53" s="193"/>
      <c r="AG53" s="193"/>
      <c r="AH53" s="193"/>
      <c r="AI53" s="193"/>
      <c r="AJ53" s="193"/>
      <c r="AK53" s="193"/>
      <c r="AL53" s="193"/>
      <c r="AM53" s="193"/>
      <c r="AN53" s="193"/>
      <c r="AO53" s="193"/>
      <c r="AP53" s="193"/>
      <c r="AQ53" s="193"/>
      <c r="AR53" s="193"/>
      <c r="AS53" s="193"/>
      <c r="AT53" s="193"/>
      <c r="AU53" s="193"/>
      <c r="AV53" s="193"/>
      <c r="AW53" s="193"/>
      <c r="AX53" s="193"/>
    </row>
    <row r="54" spans="1:50" ht="15" customHeight="1">
      <c r="A54" s="188" t="s">
        <v>175</v>
      </c>
      <c r="B54" s="189">
        <v>9</v>
      </c>
      <c r="C54" s="189">
        <v>0</v>
      </c>
      <c r="D54" s="189">
        <v>0</v>
      </c>
      <c r="E54" s="189">
        <v>149</v>
      </c>
      <c r="F54" s="189">
        <v>0</v>
      </c>
      <c r="G54" s="189">
        <v>0</v>
      </c>
      <c r="H54" s="189">
        <v>158</v>
      </c>
      <c r="I54" s="189">
        <v>0</v>
      </c>
      <c r="J54" s="189">
        <v>0</v>
      </c>
      <c r="K54" s="189">
        <v>29</v>
      </c>
      <c r="L54" s="189">
        <v>242</v>
      </c>
      <c r="M54" s="189">
        <v>271</v>
      </c>
      <c r="N54" s="189">
        <v>0</v>
      </c>
      <c r="O54" s="189">
        <v>0</v>
      </c>
      <c r="P54" s="189">
        <v>0</v>
      </c>
      <c r="Q54" s="189">
        <v>0</v>
      </c>
      <c r="R54" s="189">
        <v>0</v>
      </c>
      <c r="S54" s="189">
        <v>0</v>
      </c>
      <c r="T54" s="189">
        <v>0</v>
      </c>
      <c r="U54" s="189">
        <v>0</v>
      </c>
      <c r="V54" s="189">
        <v>0</v>
      </c>
      <c r="W54" s="190" t="s">
        <v>130</v>
      </c>
      <c r="X54" s="190" t="s">
        <v>130</v>
      </c>
      <c r="Y54" s="190" t="s">
        <v>130</v>
      </c>
      <c r="Z54" s="189">
        <v>162</v>
      </c>
      <c r="AA54" s="189">
        <v>162</v>
      </c>
      <c r="AB54" s="189">
        <v>0</v>
      </c>
      <c r="AC54" s="189">
        <v>37153</v>
      </c>
      <c r="AD54" s="189">
        <v>0</v>
      </c>
      <c r="AE54" s="191">
        <v>37153</v>
      </c>
      <c r="AF54" s="193"/>
      <c r="AG54" s="193"/>
      <c r="AH54" s="193"/>
      <c r="AI54" s="193"/>
      <c r="AJ54" s="193"/>
      <c r="AK54" s="193"/>
      <c r="AL54" s="193"/>
      <c r="AM54" s="193"/>
      <c r="AN54" s="193"/>
      <c r="AO54" s="193"/>
      <c r="AP54" s="193"/>
      <c r="AQ54" s="193"/>
      <c r="AR54" s="193"/>
      <c r="AS54" s="193"/>
      <c r="AT54" s="193"/>
      <c r="AU54" s="193"/>
      <c r="AV54" s="193"/>
      <c r="AW54" s="193"/>
      <c r="AX54" s="193"/>
    </row>
    <row r="55" spans="1:50" ht="15" customHeight="1">
      <c r="A55" s="188" t="s">
        <v>176</v>
      </c>
      <c r="B55" s="189">
        <v>346</v>
      </c>
      <c r="C55" s="189">
        <v>0</v>
      </c>
      <c r="D55" s="189">
        <v>0</v>
      </c>
      <c r="E55" s="189">
        <v>2695</v>
      </c>
      <c r="F55" s="189">
        <v>5</v>
      </c>
      <c r="G55" s="189">
        <v>2</v>
      </c>
      <c r="H55" s="189">
        <v>3041</v>
      </c>
      <c r="I55" s="189">
        <v>5</v>
      </c>
      <c r="J55" s="189">
        <v>2</v>
      </c>
      <c r="K55" s="189">
        <v>922</v>
      </c>
      <c r="L55" s="189">
        <v>5279</v>
      </c>
      <c r="M55" s="189">
        <v>6201</v>
      </c>
      <c r="N55" s="189">
        <v>0</v>
      </c>
      <c r="O55" s="189">
        <v>0</v>
      </c>
      <c r="P55" s="189">
        <v>11</v>
      </c>
      <c r="Q55" s="189">
        <v>6</v>
      </c>
      <c r="R55" s="189">
        <v>11</v>
      </c>
      <c r="S55" s="189">
        <v>6</v>
      </c>
      <c r="T55" s="189">
        <v>0</v>
      </c>
      <c r="U55" s="189">
        <v>3</v>
      </c>
      <c r="V55" s="189">
        <v>3</v>
      </c>
      <c r="W55" s="190" t="s">
        <v>130</v>
      </c>
      <c r="X55" s="190" t="s">
        <v>130</v>
      </c>
      <c r="Y55" s="190" t="s">
        <v>130</v>
      </c>
      <c r="Z55" s="189">
        <v>3218</v>
      </c>
      <c r="AA55" s="189">
        <v>3218</v>
      </c>
      <c r="AB55" s="189">
        <v>0</v>
      </c>
      <c r="AC55" s="189">
        <v>803148</v>
      </c>
      <c r="AD55" s="189">
        <v>920</v>
      </c>
      <c r="AE55" s="191">
        <v>804068</v>
      </c>
      <c r="AF55" s="193"/>
      <c r="AG55" s="193"/>
      <c r="AH55" s="193"/>
      <c r="AI55" s="193"/>
      <c r="AJ55" s="193"/>
      <c r="AK55" s="193"/>
      <c r="AL55" s="193"/>
      <c r="AM55" s="193"/>
      <c r="AN55" s="193"/>
      <c r="AO55" s="193"/>
      <c r="AP55" s="193"/>
      <c r="AQ55" s="193"/>
      <c r="AR55" s="193"/>
      <c r="AS55" s="193"/>
      <c r="AT55" s="193"/>
      <c r="AU55" s="193"/>
      <c r="AV55" s="193"/>
      <c r="AW55" s="193"/>
      <c r="AX55" s="193"/>
    </row>
    <row r="56" spans="1:50" ht="15" customHeight="1">
      <c r="A56" s="188" t="s">
        <v>177</v>
      </c>
      <c r="B56" s="189">
        <v>2174</v>
      </c>
      <c r="C56" s="189">
        <v>22</v>
      </c>
      <c r="D56" s="189">
        <v>0</v>
      </c>
      <c r="E56" s="189">
        <v>18460</v>
      </c>
      <c r="F56" s="189">
        <v>139</v>
      </c>
      <c r="G56" s="189">
        <v>73</v>
      </c>
      <c r="H56" s="189">
        <v>20634</v>
      </c>
      <c r="I56" s="189">
        <v>161</v>
      </c>
      <c r="J56" s="189">
        <v>73</v>
      </c>
      <c r="K56" s="189">
        <v>5196</v>
      </c>
      <c r="L56" s="189">
        <v>33107</v>
      </c>
      <c r="M56" s="189">
        <v>38303</v>
      </c>
      <c r="N56" s="189">
        <v>60</v>
      </c>
      <c r="O56" s="189">
        <v>25</v>
      </c>
      <c r="P56" s="189">
        <v>343</v>
      </c>
      <c r="Q56" s="189">
        <v>164</v>
      </c>
      <c r="R56" s="189">
        <v>403</v>
      </c>
      <c r="S56" s="189">
        <v>189</v>
      </c>
      <c r="T56" s="189">
        <v>0</v>
      </c>
      <c r="U56" s="189">
        <v>100</v>
      </c>
      <c r="V56" s="189">
        <v>100</v>
      </c>
      <c r="W56" s="190" t="s">
        <v>130</v>
      </c>
      <c r="X56" s="190" t="s">
        <v>130</v>
      </c>
      <c r="Y56" s="190" t="s">
        <v>130</v>
      </c>
      <c r="Z56" s="189">
        <v>21952</v>
      </c>
      <c r="AA56" s="189">
        <v>21952</v>
      </c>
      <c r="AB56" s="189">
        <v>0</v>
      </c>
      <c r="AC56" s="189">
        <v>5317510</v>
      </c>
      <c r="AD56" s="189">
        <v>33880</v>
      </c>
      <c r="AE56" s="191">
        <v>5351390</v>
      </c>
      <c r="AF56" s="193"/>
      <c r="AG56" s="193"/>
      <c r="AH56" s="193"/>
      <c r="AI56" s="193"/>
      <c r="AJ56" s="193"/>
      <c r="AK56" s="193"/>
      <c r="AL56" s="193"/>
      <c r="AM56" s="193"/>
      <c r="AN56" s="193"/>
      <c r="AO56" s="193"/>
      <c r="AP56" s="193"/>
      <c r="AQ56" s="193"/>
      <c r="AR56" s="193"/>
      <c r="AS56" s="193"/>
      <c r="AT56" s="193"/>
      <c r="AU56" s="193"/>
      <c r="AV56" s="193"/>
      <c r="AW56" s="193"/>
      <c r="AX56" s="193"/>
    </row>
    <row r="57" spans="1:50" ht="15" customHeight="1">
      <c r="A57" s="188" t="s">
        <v>178</v>
      </c>
      <c r="B57" s="189">
        <v>1157</v>
      </c>
      <c r="C57" s="189">
        <v>29</v>
      </c>
      <c r="D57" s="189">
        <v>0</v>
      </c>
      <c r="E57" s="189">
        <v>15964</v>
      </c>
      <c r="F57" s="189">
        <v>212</v>
      </c>
      <c r="G57" s="189">
        <v>52</v>
      </c>
      <c r="H57" s="189">
        <v>17121</v>
      </c>
      <c r="I57" s="189">
        <v>241</v>
      </c>
      <c r="J57" s="189">
        <v>52</v>
      </c>
      <c r="K57" s="189">
        <v>2719</v>
      </c>
      <c r="L57" s="189">
        <v>26509</v>
      </c>
      <c r="M57" s="189">
        <v>29228</v>
      </c>
      <c r="N57" s="189">
        <v>71</v>
      </c>
      <c r="O57" s="189">
        <v>34</v>
      </c>
      <c r="P57" s="189">
        <v>521</v>
      </c>
      <c r="Q57" s="189">
        <v>228</v>
      </c>
      <c r="R57" s="189">
        <v>592</v>
      </c>
      <c r="S57" s="189">
        <v>262</v>
      </c>
      <c r="T57" s="189">
        <v>0</v>
      </c>
      <c r="U57" s="189">
        <v>67</v>
      </c>
      <c r="V57" s="189">
        <v>67</v>
      </c>
      <c r="W57" s="190" t="s">
        <v>130</v>
      </c>
      <c r="X57" s="190" t="s">
        <v>130</v>
      </c>
      <c r="Y57" s="190" t="s">
        <v>130</v>
      </c>
      <c r="Z57" s="189">
        <v>18979</v>
      </c>
      <c r="AA57" s="189">
        <v>18979</v>
      </c>
      <c r="AB57" s="189">
        <v>0</v>
      </c>
      <c r="AC57" s="189">
        <v>3806759</v>
      </c>
      <c r="AD57" s="189">
        <v>29356</v>
      </c>
      <c r="AE57" s="191">
        <v>3836115</v>
      </c>
      <c r="AF57" s="193"/>
      <c r="AG57" s="193"/>
      <c r="AH57" s="193"/>
      <c r="AI57" s="193"/>
      <c r="AJ57" s="193"/>
      <c r="AK57" s="193"/>
      <c r="AL57" s="193"/>
      <c r="AM57" s="193"/>
      <c r="AN57" s="193"/>
      <c r="AO57" s="193"/>
      <c r="AP57" s="193"/>
      <c r="AQ57" s="193"/>
      <c r="AR57" s="193"/>
      <c r="AS57" s="193"/>
      <c r="AT57" s="193"/>
      <c r="AU57" s="193"/>
      <c r="AV57" s="193"/>
      <c r="AW57" s="193"/>
      <c r="AX57" s="193"/>
    </row>
    <row r="58" spans="1:50" ht="15" customHeight="1">
      <c r="A58" s="188" t="s">
        <v>179</v>
      </c>
      <c r="B58" s="189">
        <v>4852</v>
      </c>
      <c r="C58" s="189">
        <v>31</v>
      </c>
      <c r="D58" s="189">
        <v>1</v>
      </c>
      <c r="E58" s="189">
        <v>33702</v>
      </c>
      <c r="F58" s="189">
        <v>164</v>
      </c>
      <c r="G58" s="189">
        <v>32</v>
      </c>
      <c r="H58" s="189">
        <v>38554</v>
      </c>
      <c r="I58" s="189">
        <v>195</v>
      </c>
      <c r="J58" s="189">
        <v>33</v>
      </c>
      <c r="K58" s="189">
        <v>12861</v>
      </c>
      <c r="L58" s="189">
        <v>66995</v>
      </c>
      <c r="M58" s="189">
        <v>79856</v>
      </c>
      <c r="N58" s="189">
        <v>83</v>
      </c>
      <c r="O58" s="189">
        <v>36</v>
      </c>
      <c r="P58" s="189">
        <v>456</v>
      </c>
      <c r="Q58" s="189">
        <v>197</v>
      </c>
      <c r="R58" s="189">
        <v>539</v>
      </c>
      <c r="S58" s="189">
        <v>233</v>
      </c>
      <c r="T58" s="189">
        <v>1</v>
      </c>
      <c r="U58" s="189">
        <v>38</v>
      </c>
      <c r="V58" s="189">
        <v>39</v>
      </c>
      <c r="W58" s="190" t="s">
        <v>130</v>
      </c>
      <c r="X58" s="190" t="s">
        <v>130</v>
      </c>
      <c r="Y58" s="190" t="s">
        <v>130</v>
      </c>
      <c r="Z58" s="189">
        <v>40564</v>
      </c>
      <c r="AA58" s="189">
        <v>40564</v>
      </c>
      <c r="AB58" s="189">
        <v>0</v>
      </c>
      <c r="AC58" s="189">
        <v>10588765</v>
      </c>
      <c r="AD58" s="189">
        <v>25837</v>
      </c>
      <c r="AE58" s="191">
        <v>10614602</v>
      </c>
      <c r="AF58" s="193"/>
      <c r="AG58" s="193"/>
      <c r="AH58" s="193"/>
      <c r="AI58" s="193"/>
      <c r="AJ58" s="193"/>
      <c r="AK58" s="193"/>
      <c r="AL58" s="193"/>
      <c r="AM58" s="193"/>
      <c r="AN58" s="193"/>
      <c r="AO58" s="193"/>
      <c r="AP58" s="193"/>
      <c r="AQ58" s="193"/>
      <c r="AR58" s="193"/>
      <c r="AS58" s="193"/>
      <c r="AT58" s="193"/>
      <c r="AU58" s="193"/>
      <c r="AV58" s="193"/>
      <c r="AW58" s="193"/>
      <c r="AX58" s="193"/>
    </row>
    <row r="59" spans="1:50" ht="15" customHeight="1">
      <c r="A59" s="188" t="s">
        <v>180</v>
      </c>
      <c r="B59" s="189">
        <v>645</v>
      </c>
      <c r="C59" s="189">
        <v>13</v>
      </c>
      <c r="D59" s="189">
        <v>1</v>
      </c>
      <c r="E59" s="189">
        <v>4582</v>
      </c>
      <c r="F59" s="189">
        <v>47</v>
      </c>
      <c r="G59" s="189">
        <v>13</v>
      </c>
      <c r="H59" s="189">
        <v>5227</v>
      </c>
      <c r="I59" s="189">
        <v>60</v>
      </c>
      <c r="J59" s="189">
        <v>14</v>
      </c>
      <c r="K59" s="189">
        <v>1796</v>
      </c>
      <c r="L59" s="189">
        <v>10022</v>
      </c>
      <c r="M59" s="189">
        <v>11818</v>
      </c>
      <c r="N59" s="189">
        <v>37</v>
      </c>
      <c r="O59" s="189">
        <v>15</v>
      </c>
      <c r="P59" s="189">
        <v>124</v>
      </c>
      <c r="Q59" s="189">
        <v>58</v>
      </c>
      <c r="R59" s="189">
        <v>161</v>
      </c>
      <c r="S59" s="189">
        <v>73</v>
      </c>
      <c r="T59" s="189">
        <v>1</v>
      </c>
      <c r="U59" s="189">
        <v>18</v>
      </c>
      <c r="V59" s="189">
        <v>19</v>
      </c>
      <c r="W59" s="190" t="s">
        <v>130</v>
      </c>
      <c r="X59" s="190" t="s">
        <v>130</v>
      </c>
      <c r="Y59" s="190" t="s">
        <v>130</v>
      </c>
      <c r="Z59" s="189">
        <v>5547</v>
      </c>
      <c r="AA59" s="189">
        <v>5547</v>
      </c>
      <c r="AB59" s="189">
        <v>0</v>
      </c>
      <c r="AC59" s="189">
        <v>1541916</v>
      </c>
      <c r="AD59" s="189">
        <v>9543</v>
      </c>
      <c r="AE59" s="191">
        <v>1551459</v>
      </c>
      <c r="AF59" s="193"/>
      <c r="AG59" s="193"/>
      <c r="AH59" s="193"/>
      <c r="AI59" s="193"/>
      <c r="AJ59" s="193"/>
      <c r="AK59" s="193"/>
      <c r="AL59" s="193"/>
      <c r="AM59" s="193"/>
      <c r="AN59" s="193"/>
      <c r="AO59" s="193"/>
      <c r="AP59" s="193"/>
      <c r="AQ59" s="193"/>
      <c r="AR59" s="193"/>
      <c r="AS59" s="193"/>
      <c r="AT59" s="193"/>
      <c r="AU59" s="193"/>
      <c r="AV59" s="193"/>
      <c r="AW59" s="193"/>
      <c r="AX59" s="193"/>
    </row>
    <row r="60" spans="1:50" ht="15" customHeight="1">
      <c r="A60" s="188" t="s">
        <v>181</v>
      </c>
      <c r="B60" s="189">
        <v>430</v>
      </c>
      <c r="C60" s="189">
        <v>0</v>
      </c>
      <c r="D60" s="189">
        <v>0</v>
      </c>
      <c r="E60" s="189">
        <v>3701</v>
      </c>
      <c r="F60" s="189">
        <v>5</v>
      </c>
      <c r="G60" s="189">
        <v>2</v>
      </c>
      <c r="H60" s="189">
        <v>4131</v>
      </c>
      <c r="I60" s="189">
        <v>5</v>
      </c>
      <c r="J60" s="189">
        <v>2</v>
      </c>
      <c r="K60" s="189">
        <v>1068</v>
      </c>
      <c r="L60" s="189">
        <v>7799</v>
      </c>
      <c r="M60" s="189">
        <v>8867</v>
      </c>
      <c r="N60" s="189">
        <v>0</v>
      </c>
      <c r="O60" s="189">
        <v>0</v>
      </c>
      <c r="P60" s="189">
        <v>13</v>
      </c>
      <c r="Q60" s="189">
        <v>5</v>
      </c>
      <c r="R60" s="189">
        <v>13</v>
      </c>
      <c r="S60" s="189">
        <v>5</v>
      </c>
      <c r="T60" s="189">
        <v>0</v>
      </c>
      <c r="U60" s="189">
        <v>2</v>
      </c>
      <c r="V60" s="189">
        <v>2</v>
      </c>
      <c r="W60" s="190" t="s">
        <v>130</v>
      </c>
      <c r="X60" s="190" t="s">
        <v>130</v>
      </c>
      <c r="Y60" s="190" t="s">
        <v>130</v>
      </c>
      <c r="Z60" s="189">
        <v>4424</v>
      </c>
      <c r="AA60" s="189">
        <v>4424</v>
      </c>
      <c r="AB60" s="189">
        <v>0</v>
      </c>
      <c r="AC60" s="189">
        <v>1116901</v>
      </c>
      <c r="AD60" s="189">
        <v>1155</v>
      </c>
      <c r="AE60" s="191">
        <v>1118056</v>
      </c>
      <c r="AF60" s="193"/>
      <c r="AG60" s="193"/>
      <c r="AH60" s="193"/>
      <c r="AI60" s="193"/>
      <c r="AJ60" s="193"/>
      <c r="AK60" s="193"/>
      <c r="AL60" s="193"/>
      <c r="AM60" s="193"/>
      <c r="AN60" s="193"/>
      <c r="AO60" s="193"/>
      <c r="AP60" s="193"/>
      <c r="AQ60" s="193"/>
      <c r="AR60" s="193"/>
      <c r="AS60" s="193"/>
      <c r="AT60" s="193"/>
      <c r="AU60" s="193"/>
      <c r="AV60" s="193"/>
      <c r="AW60" s="193"/>
      <c r="AX60" s="193"/>
    </row>
    <row r="61" spans="1:50" ht="15" customHeight="1">
      <c r="A61" s="188" t="s">
        <v>182</v>
      </c>
      <c r="B61" s="189">
        <v>73</v>
      </c>
      <c r="C61" s="189">
        <v>0</v>
      </c>
      <c r="D61" s="189">
        <v>0</v>
      </c>
      <c r="E61" s="189">
        <v>899</v>
      </c>
      <c r="F61" s="189">
        <v>1</v>
      </c>
      <c r="G61" s="189">
        <v>0</v>
      </c>
      <c r="H61" s="189">
        <v>972</v>
      </c>
      <c r="I61" s="189">
        <v>1</v>
      </c>
      <c r="J61" s="189">
        <v>0</v>
      </c>
      <c r="K61" s="189">
        <v>169</v>
      </c>
      <c r="L61" s="189">
        <v>1508</v>
      </c>
      <c r="M61" s="189">
        <v>1677</v>
      </c>
      <c r="N61" s="189">
        <v>0</v>
      </c>
      <c r="O61" s="189">
        <v>0</v>
      </c>
      <c r="P61" s="189">
        <v>2</v>
      </c>
      <c r="Q61" s="189">
        <v>1</v>
      </c>
      <c r="R61" s="189">
        <v>2</v>
      </c>
      <c r="S61" s="189">
        <v>1</v>
      </c>
      <c r="T61" s="189">
        <v>0</v>
      </c>
      <c r="U61" s="189">
        <v>0</v>
      </c>
      <c r="V61" s="189">
        <v>0</v>
      </c>
      <c r="W61" s="190" t="s">
        <v>130</v>
      </c>
      <c r="X61" s="190" t="s">
        <v>130</v>
      </c>
      <c r="Y61" s="190" t="s">
        <v>130</v>
      </c>
      <c r="Z61" s="189">
        <v>1029</v>
      </c>
      <c r="AA61" s="189">
        <v>1029</v>
      </c>
      <c r="AB61" s="189">
        <v>0</v>
      </c>
      <c r="AC61" s="189">
        <v>235203</v>
      </c>
      <c r="AD61" s="189">
        <v>144</v>
      </c>
      <c r="AE61" s="191">
        <v>235347</v>
      </c>
      <c r="AF61" s="193"/>
      <c r="AG61" s="193"/>
      <c r="AH61" s="193"/>
      <c r="AI61" s="193"/>
      <c r="AJ61" s="193"/>
      <c r="AK61" s="193"/>
      <c r="AL61" s="193"/>
      <c r="AM61" s="193"/>
      <c r="AN61" s="193"/>
      <c r="AO61" s="193"/>
      <c r="AP61" s="193"/>
      <c r="AQ61" s="193"/>
      <c r="AR61" s="193"/>
      <c r="AS61" s="193"/>
      <c r="AT61" s="193"/>
      <c r="AU61" s="193"/>
      <c r="AV61" s="193"/>
      <c r="AW61" s="193"/>
      <c r="AX61" s="193"/>
    </row>
    <row r="62" spans="1:50" ht="15" customHeight="1">
      <c r="A62" s="188" t="s">
        <v>183</v>
      </c>
      <c r="B62" s="189">
        <v>6896</v>
      </c>
      <c r="C62" s="189">
        <v>67</v>
      </c>
      <c r="D62" s="189">
        <v>2</v>
      </c>
      <c r="E62" s="189">
        <v>43057</v>
      </c>
      <c r="F62" s="189">
        <v>691</v>
      </c>
      <c r="G62" s="189">
        <v>193</v>
      </c>
      <c r="H62" s="189">
        <v>49953</v>
      </c>
      <c r="I62" s="189">
        <v>758</v>
      </c>
      <c r="J62" s="189">
        <v>195</v>
      </c>
      <c r="K62" s="189">
        <v>19040</v>
      </c>
      <c r="L62" s="189">
        <v>94872</v>
      </c>
      <c r="M62" s="189">
        <v>113912</v>
      </c>
      <c r="N62" s="189">
        <v>159</v>
      </c>
      <c r="O62" s="189">
        <v>77</v>
      </c>
      <c r="P62" s="189">
        <v>1883</v>
      </c>
      <c r="Q62" s="189">
        <v>758</v>
      </c>
      <c r="R62" s="189">
        <v>2042</v>
      </c>
      <c r="S62" s="189">
        <v>835</v>
      </c>
      <c r="T62" s="189">
        <v>2</v>
      </c>
      <c r="U62" s="189">
        <v>231</v>
      </c>
      <c r="V62" s="189">
        <v>233</v>
      </c>
      <c r="W62" s="190" t="s">
        <v>130</v>
      </c>
      <c r="X62" s="190" t="s">
        <v>130</v>
      </c>
      <c r="Y62" s="190" t="s">
        <v>130</v>
      </c>
      <c r="Z62" s="189">
        <v>59337</v>
      </c>
      <c r="AA62" s="189">
        <v>59337</v>
      </c>
      <c r="AB62" s="189">
        <v>0</v>
      </c>
      <c r="AC62" s="189">
        <v>15409393</v>
      </c>
      <c r="AD62" s="189">
        <v>125016</v>
      </c>
      <c r="AE62" s="191">
        <v>15534409</v>
      </c>
      <c r="AF62" s="193"/>
      <c r="AG62" s="193"/>
      <c r="AH62" s="193"/>
      <c r="AI62" s="193"/>
      <c r="AJ62" s="193"/>
      <c r="AK62" s="193"/>
      <c r="AL62" s="193"/>
      <c r="AM62" s="193"/>
      <c r="AN62" s="193"/>
      <c r="AO62" s="193"/>
      <c r="AP62" s="193"/>
      <c r="AQ62" s="193"/>
      <c r="AR62" s="193"/>
      <c r="AS62" s="193"/>
      <c r="AT62" s="193"/>
      <c r="AU62" s="193"/>
      <c r="AV62" s="193"/>
      <c r="AW62" s="193"/>
      <c r="AX62" s="193"/>
    </row>
    <row r="63" spans="1:50" ht="15" customHeight="1">
      <c r="A63" s="188" t="s">
        <v>184</v>
      </c>
      <c r="B63" s="189">
        <v>249</v>
      </c>
      <c r="C63" s="189">
        <v>0</v>
      </c>
      <c r="D63" s="189">
        <v>0</v>
      </c>
      <c r="E63" s="189">
        <v>2456</v>
      </c>
      <c r="F63" s="189">
        <v>2</v>
      </c>
      <c r="G63" s="189">
        <v>3</v>
      </c>
      <c r="H63" s="189">
        <v>2705</v>
      </c>
      <c r="I63" s="189">
        <v>2</v>
      </c>
      <c r="J63" s="189">
        <v>3</v>
      </c>
      <c r="K63" s="189">
        <v>606</v>
      </c>
      <c r="L63" s="189">
        <v>4151</v>
      </c>
      <c r="M63" s="189">
        <v>4757</v>
      </c>
      <c r="N63" s="189">
        <v>0</v>
      </c>
      <c r="O63" s="189">
        <v>0</v>
      </c>
      <c r="P63" s="189">
        <v>9</v>
      </c>
      <c r="Q63" s="189">
        <v>3</v>
      </c>
      <c r="R63" s="189">
        <v>9</v>
      </c>
      <c r="S63" s="189">
        <v>3</v>
      </c>
      <c r="T63" s="189">
        <v>0</v>
      </c>
      <c r="U63" s="189">
        <v>4</v>
      </c>
      <c r="V63" s="189">
        <v>4</v>
      </c>
      <c r="W63" s="190" t="s">
        <v>130</v>
      </c>
      <c r="X63" s="190" t="s">
        <v>130</v>
      </c>
      <c r="Y63" s="190" t="s">
        <v>130</v>
      </c>
      <c r="Z63" s="189">
        <v>2863</v>
      </c>
      <c r="AA63" s="189">
        <v>2863</v>
      </c>
      <c r="AB63" s="189">
        <v>0</v>
      </c>
      <c r="AC63" s="189">
        <v>625993</v>
      </c>
      <c r="AD63" s="189">
        <v>559</v>
      </c>
      <c r="AE63" s="191">
        <v>626552</v>
      </c>
      <c r="AF63" s="193"/>
      <c r="AG63" s="193"/>
      <c r="AH63" s="193"/>
      <c r="AI63" s="193"/>
      <c r="AJ63" s="193"/>
      <c r="AK63" s="193"/>
      <c r="AL63" s="193"/>
      <c r="AM63" s="193"/>
      <c r="AN63" s="193"/>
      <c r="AO63" s="193"/>
      <c r="AP63" s="193"/>
      <c r="AQ63" s="193"/>
      <c r="AR63" s="193"/>
      <c r="AS63" s="193"/>
      <c r="AT63" s="193"/>
      <c r="AU63" s="193"/>
      <c r="AV63" s="193"/>
      <c r="AW63" s="193"/>
      <c r="AX63" s="193"/>
    </row>
    <row r="64" spans="1:50" ht="15" customHeight="1">
      <c r="A64" s="188" t="s">
        <v>185</v>
      </c>
      <c r="B64" s="189">
        <v>2611</v>
      </c>
      <c r="C64" s="189">
        <v>24</v>
      </c>
      <c r="D64" s="189">
        <v>0</v>
      </c>
      <c r="E64" s="189">
        <v>31468</v>
      </c>
      <c r="F64" s="189">
        <v>311</v>
      </c>
      <c r="G64" s="189">
        <v>217</v>
      </c>
      <c r="H64" s="189">
        <v>34079</v>
      </c>
      <c r="I64" s="189">
        <v>335</v>
      </c>
      <c r="J64" s="189">
        <v>217</v>
      </c>
      <c r="K64" s="189">
        <v>6643</v>
      </c>
      <c r="L64" s="189">
        <v>60406</v>
      </c>
      <c r="M64" s="189">
        <v>67049</v>
      </c>
      <c r="N64" s="189">
        <v>53</v>
      </c>
      <c r="O64" s="189">
        <v>33</v>
      </c>
      <c r="P64" s="189">
        <v>728</v>
      </c>
      <c r="Q64" s="189">
        <v>358</v>
      </c>
      <c r="R64" s="189">
        <v>781</v>
      </c>
      <c r="S64" s="189">
        <v>391</v>
      </c>
      <c r="T64" s="189">
        <v>0</v>
      </c>
      <c r="U64" s="189">
        <v>274</v>
      </c>
      <c r="V64" s="189">
        <v>274</v>
      </c>
      <c r="W64" s="190" t="s">
        <v>130</v>
      </c>
      <c r="X64" s="190" t="s">
        <v>130</v>
      </c>
      <c r="Y64" s="190" t="s">
        <v>130</v>
      </c>
      <c r="Z64" s="189">
        <v>39588</v>
      </c>
      <c r="AA64" s="189">
        <v>39588</v>
      </c>
      <c r="AB64" s="189">
        <v>0</v>
      </c>
      <c r="AC64" s="189">
        <v>8958176</v>
      </c>
      <c r="AD64" s="189">
        <v>113145</v>
      </c>
      <c r="AE64" s="191">
        <v>9071321</v>
      </c>
      <c r="AH64" s="193"/>
      <c r="AI64" s="193"/>
      <c r="AJ64" s="193"/>
      <c r="AK64" s="193"/>
      <c r="AL64" s="193"/>
      <c r="AM64" s="193"/>
      <c r="AN64" s="193"/>
      <c r="AO64" s="193"/>
      <c r="AP64" s="193"/>
      <c r="AQ64" s="193"/>
      <c r="AR64" s="193"/>
      <c r="AS64" s="193"/>
      <c r="AT64" s="193"/>
      <c r="AU64" s="193"/>
      <c r="AV64" s="193"/>
      <c r="AW64" s="193"/>
      <c r="AX64" s="193"/>
    </row>
    <row r="65" spans="1:50" ht="15" customHeight="1">
      <c r="A65" s="188" t="s">
        <v>186</v>
      </c>
      <c r="B65" s="189">
        <v>728</v>
      </c>
      <c r="C65" s="189">
        <v>49</v>
      </c>
      <c r="D65" s="189">
        <v>0</v>
      </c>
      <c r="E65" s="189">
        <v>9080</v>
      </c>
      <c r="F65" s="189">
        <v>135</v>
      </c>
      <c r="G65" s="189">
        <v>52</v>
      </c>
      <c r="H65" s="189">
        <v>9808</v>
      </c>
      <c r="I65" s="189">
        <v>184</v>
      </c>
      <c r="J65" s="189">
        <v>52</v>
      </c>
      <c r="K65" s="189">
        <v>1863</v>
      </c>
      <c r="L65" s="189">
        <v>15881</v>
      </c>
      <c r="M65" s="189">
        <v>17744</v>
      </c>
      <c r="N65" s="189">
        <v>148</v>
      </c>
      <c r="O65" s="189">
        <v>86</v>
      </c>
      <c r="P65" s="189">
        <v>349</v>
      </c>
      <c r="Q65" s="189">
        <v>203</v>
      </c>
      <c r="R65" s="189">
        <v>497</v>
      </c>
      <c r="S65" s="189">
        <v>289</v>
      </c>
      <c r="T65" s="189">
        <v>0</v>
      </c>
      <c r="U65" s="189">
        <v>74</v>
      </c>
      <c r="V65" s="189">
        <v>74</v>
      </c>
      <c r="W65" s="190" t="s">
        <v>130</v>
      </c>
      <c r="X65" s="190" t="s">
        <v>130</v>
      </c>
      <c r="Y65" s="190" t="s">
        <v>130</v>
      </c>
      <c r="Z65" s="189">
        <v>11821</v>
      </c>
      <c r="AA65" s="189">
        <v>11821</v>
      </c>
      <c r="AB65" s="189">
        <v>0</v>
      </c>
      <c r="AC65" s="189">
        <v>2479688</v>
      </c>
      <c r="AD65" s="189">
        <v>41034</v>
      </c>
      <c r="AE65" s="191">
        <v>2520722</v>
      </c>
      <c r="AH65" s="193"/>
      <c r="AI65" s="193"/>
      <c r="AJ65" s="193"/>
      <c r="AK65" s="193"/>
      <c r="AL65" s="193"/>
      <c r="AM65" s="193"/>
      <c r="AN65" s="193"/>
      <c r="AO65" s="193"/>
      <c r="AP65" s="193"/>
      <c r="AQ65" s="193"/>
      <c r="AR65" s="193"/>
      <c r="AS65" s="193"/>
      <c r="AT65" s="193"/>
      <c r="AU65" s="193"/>
      <c r="AV65" s="193"/>
      <c r="AW65" s="193"/>
      <c r="AX65" s="193"/>
    </row>
    <row r="66" spans="1:50" ht="15" customHeight="1" thickBot="1">
      <c r="A66" s="194" t="s">
        <v>187</v>
      </c>
      <c r="B66" s="195">
        <v>766</v>
      </c>
      <c r="C66" s="195">
        <v>5</v>
      </c>
      <c r="D66" s="195">
        <v>0</v>
      </c>
      <c r="E66" s="195">
        <v>5156</v>
      </c>
      <c r="F66" s="195">
        <v>25</v>
      </c>
      <c r="G66" s="195">
        <v>6</v>
      </c>
      <c r="H66" s="195">
        <v>5922</v>
      </c>
      <c r="I66" s="195">
        <v>30</v>
      </c>
      <c r="J66" s="195">
        <v>6</v>
      </c>
      <c r="K66" s="195">
        <v>2105</v>
      </c>
      <c r="L66" s="195">
        <v>10582</v>
      </c>
      <c r="M66" s="195">
        <v>12687</v>
      </c>
      <c r="N66" s="195">
        <v>18</v>
      </c>
      <c r="O66" s="195">
        <v>8</v>
      </c>
      <c r="P66" s="195">
        <v>72</v>
      </c>
      <c r="Q66" s="195">
        <v>43</v>
      </c>
      <c r="R66" s="195">
        <v>90</v>
      </c>
      <c r="S66" s="195">
        <v>51</v>
      </c>
      <c r="T66" s="195">
        <v>0</v>
      </c>
      <c r="U66" s="195">
        <v>6</v>
      </c>
      <c r="V66" s="195">
        <v>6</v>
      </c>
      <c r="W66" s="196" t="s">
        <v>130</v>
      </c>
      <c r="X66" s="196" t="s">
        <v>130</v>
      </c>
      <c r="Y66" s="196" t="s">
        <v>130</v>
      </c>
      <c r="Z66" s="195">
        <v>6265</v>
      </c>
      <c r="AA66" s="195">
        <v>6265</v>
      </c>
      <c r="AB66" s="195">
        <v>0</v>
      </c>
      <c r="AC66" s="195">
        <v>1679734</v>
      </c>
      <c r="AD66" s="195">
        <v>4408</v>
      </c>
      <c r="AE66" s="197">
        <v>1684142</v>
      </c>
      <c r="AG66" s="198" t="s">
        <v>68</v>
      </c>
      <c r="AH66" s="193"/>
      <c r="AI66" s="193"/>
      <c r="AJ66" s="193"/>
      <c r="AK66" s="193"/>
      <c r="AL66" s="193"/>
      <c r="AM66" s="193"/>
      <c r="AN66" s="193"/>
      <c r="AO66" s="193"/>
      <c r="AP66" s="193"/>
      <c r="AQ66" s="193"/>
      <c r="AR66" s="193"/>
      <c r="AS66" s="193"/>
      <c r="AT66" s="193"/>
      <c r="AU66" s="193"/>
      <c r="AV66" s="193"/>
      <c r="AW66" s="193"/>
      <c r="AX66" s="193"/>
    </row>
    <row r="67" spans="1:50" ht="15.75" customHeight="1" thickTop="1">
      <c r="A67" s="199" t="s">
        <v>188</v>
      </c>
      <c r="B67" s="200">
        <v>230638</v>
      </c>
      <c r="C67" s="200">
        <v>4645</v>
      </c>
      <c r="D67" s="200">
        <v>251</v>
      </c>
      <c r="E67" s="200">
        <v>1718719</v>
      </c>
      <c r="F67" s="200">
        <v>19963</v>
      </c>
      <c r="G67" s="200">
        <v>9947</v>
      </c>
      <c r="H67" s="200">
        <v>1949357</v>
      </c>
      <c r="I67" s="200">
        <v>24608</v>
      </c>
      <c r="J67" s="200">
        <v>10198</v>
      </c>
      <c r="K67" s="200">
        <v>589508</v>
      </c>
      <c r="L67" s="200">
        <v>3377593</v>
      </c>
      <c r="M67" s="200">
        <v>3967101</v>
      </c>
      <c r="N67" s="200">
        <v>10476</v>
      </c>
      <c r="O67" s="200">
        <v>6357</v>
      </c>
      <c r="P67" s="200">
        <v>47463</v>
      </c>
      <c r="Q67" s="200">
        <v>24524</v>
      </c>
      <c r="R67" s="200">
        <v>57939</v>
      </c>
      <c r="S67" s="200">
        <v>30881</v>
      </c>
      <c r="T67" s="200">
        <v>332</v>
      </c>
      <c r="U67" s="200">
        <v>12677</v>
      </c>
      <c r="V67" s="200">
        <v>13009</v>
      </c>
      <c r="W67" s="201"/>
      <c r="X67" s="201"/>
      <c r="Y67" s="201"/>
      <c r="Z67" s="200">
        <v>2129269</v>
      </c>
      <c r="AA67" s="200">
        <v>2129269</v>
      </c>
      <c r="AB67" s="200">
        <v>0</v>
      </c>
      <c r="AC67" s="200">
        <v>541432698</v>
      </c>
      <c r="AD67" s="200">
        <v>4911745</v>
      </c>
      <c r="AE67" s="200">
        <v>546344443</v>
      </c>
      <c r="AG67" s="202">
        <v>1109053610</v>
      </c>
      <c r="AH67" s="193"/>
      <c r="AI67" s="193"/>
      <c r="AJ67" s="193"/>
      <c r="AK67" s="193"/>
      <c r="AL67" s="193"/>
      <c r="AM67" s="193"/>
      <c r="AN67" s="193"/>
      <c r="AO67" s="193"/>
      <c r="AP67" s="193"/>
      <c r="AQ67" s="193"/>
      <c r="AR67" s="193"/>
      <c r="AS67" s="193"/>
      <c r="AT67" s="193"/>
      <c r="AU67" s="193"/>
      <c r="AV67" s="193"/>
      <c r="AW67" s="193"/>
      <c r="AX67" s="193"/>
    </row>
    <row r="68" spans="1:50" ht="10.5" customHeight="1">
      <c r="AH68" s="193"/>
      <c r="AI68" s="193"/>
      <c r="AJ68" s="193"/>
      <c r="AK68" s="193"/>
      <c r="AL68" s="193"/>
      <c r="AM68" s="193"/>
      <c r="AN68" s="193"/>
      <c r="AO68" s="193"/>
      <c r="AP68" s="193"/>
      <c r="AQ68" s="193"/>
      <c r="AR68" s="193"/>
      <c r="AS68" s="193"/>
      <c r="AT68" s="193"/>
      <c r="AU68" s="193"/>
      <c r="AV68" s="193"/>
      <c r="AW68" s="193"/>
      <c r="AX68" s="193"/>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70"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Z68"/>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69</v>
      </c>
    </row>
    <row r="2" spans="1:26" s="14" customFormat="1" ht="20.25">
      <c r="A2" s="9" t="s">
        <v>9</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10</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11</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12</v>
      </c>
      <c r="B6" s="24"/>
      <c r="C6" s="24"/>
      <c r="D6" s="24"/>
      <c r="E6" s="24"/>
      <c r="F6" s="24"/>
      <c r="G6" s="24"/>
      <c r="H6" s="137" t="s">
        <v>13</v>
      </c>
      <c r="I6" s="138"/>
      <c r="J6" s="138"/>
      <c r="K6" s="138"/>
      <c r="L6" s="138"/>
      <c r="M6" s="138"/>
      <c r="N6" s="138"/>
      <c r="O6" s="139"/>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14</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15</v>
      </c>
      <c r="E9" s="37"/>
      <c r="F9" s="37"/>
      <c r="G9" s="37"/>
      <c r="H9" s="37"/>
      <c r="I9" s="37"/>
      <c r="J9" s="38" t="s">
        <v>16</v>
      </c>
      <c r="K9" s="39"/>
      <c r="L9" s="39"/>
      <c r="M9" s="39"/>
      <c r="N9" s="39"/>
      <c r="O9" s="40"/>
      <c r="Q9" s="27"/>
      <c r="R9" s="27"/>
      <c r="S9" s="27"/>
      <c r="T9" s="27"/>
      <c r="U9" s="27"/>
      <c r="V9" s="27"/>
    </row>
    <row r="10" spans="1:26" ht="12" customHeight="1">
      <c r="A10" s="34"/>
      <c r="B10" s="35"/>
      <c r="C10" s="35"/>
      <c r="D10" s="41" t="s">
        <v>17</v>
      </c>
      <c r="E10" s="42"/>
      <c r="F10" s="42"/>
      <c r="G10" s="42"/>
      <c r="H10" s="42"/>
      <c r="I10" s="42"/>
      <c r="J10" s="43" t="s">
        <v>18</v>
      </c>
      <c r="K10" s="44"/>
      <c r="L10" s="44"/>
      <c r="M10" s="44"/>
      <c r="N10" s="44"/>
      <c r="O10" s="45"/>
      <c r="Q10" s="27"/>
      <c r="R10" s="27"/>
      <c r="S10" s="27"/>
      <c r="T10" s="27"/>
      <c r="U10" s="27"/>
      <c r="V10" s="27"/>
    </row>
    <row r="11" spans="1:26" ht="12" customHeight="1">
      <c r="A11" s="34"/>
      <c r="B11" s="35"/>
      <c r="C11" s="35"/>
      <c r="D11" s="46" t="s">
        <v>19</v>
      </c>
      <c r="E11" s="47"/>
      <c r="F11" s="46" t="s">
        <v>20</v>
      </c>
      <c r="G11" s="47"/>
      <c r="H11" s="46" t="s">
        <v>21</v>
      </c>
      <c r="I11" s="47"/>
      <c r="J11" s="48" t="s">
        <v>19</v>
      </c>
      <c r="K11" s="49"/>
      <c r="L11" s="48" t="s">
        <v>20</v>
      </c>
      <c r="M11" s="49"/>
      <c r="N11" s="50" t="s">
        <v>21</v>
      </c>
      <c r="O11" s="51"/>
      <c r="Q11" s="27"/>
      <c r="R11" s="27"/>
      <c r="S11" s="27"/>
      <c r="T11" s="27"/>
      <c r="U11" s="27"/>
      <c r="V11" s="27"/>
    </row>
    <row r="12" spans="1:26" ht="27" customHeight="1">
      <c r="A12" s="52" t="s">
        <v>22</v>
      </c>
      <c r="B12" s="53" t="s">
        <v>23</v>
      </c>
      <c r="C12" s="35"/>
      <c r="D12" s="54">
        <v>1</v>
      </c>
      <c r="E12" s="55">
        <v>235884</v>
      </c>
      <c r="F12" s="54">
        <v>2</v>
      </c>
      <c r="G12" s="55">
        <v>4674</v>
      </c>
      <c r="H12" s="54">
        <v>3</v>
      </c>
      <c r="I12" s="55">
        <v>257</v>
      </c>
      <c r="J12" s="54">
        <v>4</v>
      </c>
      <c r="K12" s="55">
        <v>1699567</v>
      </c>
      <c r="L12" s="54">
        <v>5</v>
      </c>
      <c r="M12" s="55">
        <v>20091</v>
      </c>
      <c r="N12" s="54">
        <v>6</v>
      </c>
      <c r="O12" s="55">
        <v>10304</v>
      </c>
      <c r="Q12" s="56"/>
      <c r="R12" s="56"/>
      <c r="S12" s="56"/>
      <c r="T12" s="56"/>
      <c r="U12" s="56"/>
      <c r="V12" s="56"/>
    </row>
    <row r="13" spans="1:26" ht="14.1" customHeight="1">
      <c r="A13" s="57" t="s">
        <v>24</v>
      </c>
      <c r="B13" s="58" t="s">
        <v>25</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26</v>
      </c>
      <c r="C14" s="65"/>
      <c r="D14" s="66"/>
      <c r="E14" s="67">
        <v>601718</v>
      </c>
      <c r="F14" s="68"/>
      <c r="G14" s="69"/>
      <c r="H14" s="68"/>
      <c r="I14" s="69"/>
      <c r="J14" s="66"/>
      <c r="K14" s="67">
        <v>3360843</v>
      </c>
      <c r="L14" s="68"/>
      <c r="M14" s="69"/>
      <c r="N14" s="68"/>
      <c r="O14" s="69"/>
      <c r="Q14" s="27"/>
      <c r="R14" s="27"/>
      <c r="S14" s="27"/>
      <c r="T14" s="27"/>
      <c r="U14" s="27"/>
      <c r="V14" s="27"/>
    </row>
    <row r="15" spans="1:26" ht="14.1" customHeight="1">
      <c r="A15" s="57" t="s">
        <v>27</v>
      </c>
      <c r="B15" s="58" t="s">
        <v>28</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29</v>
      </c>
      <c r="C16" s="65"/>
      <c r="D16" s="66"/>
      <c r="E16" s="67">
        <v>10451</v>
      </c>
      <c r="F16" s="68"/>
      <c r="G16" s="69"/>
      <c r="H16" s="66"/>
      <c r="I16" s="67">
        <v>6426</v>
      </c>
      <c r="J16" s="66"/>
      <c r="K16" s="67">
        <v>48148</v>
      </c>
      <c r="L16" s="68"/>
      <c r="M16" s="69"/>
      <c r="N16" s="66"/>
      <c r="O16" s="67">
        <v>24756</v>
      </c>
      <c r="Q16" s="27"/>
      <c r="R16" s="27"/>
      <c r="S16" s="27"/>
      <c r="T16" s="27"/>
      <c r="U16" s="27"/>
      <c r="V16" s="27"/>
    </row>
    <row r="17" spans="1:26" ht="14.1" customHeight="1">
      <c r="A17" s="57" t="s">
        <v>30</v>
      </c>
      <c r="B17" s="71" t="s">
        <v>31</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32</v>
      </c>
      <c r="C18" s="73"/>
      <c r="D18" s="68"/>
      <c r="E18" s="69"/>
      <c r="F18" s="68"/>
      <c r="G18" s="69"/>
      <c r="H18" s="66"/>
      <c r="I18" s="67">
        <v>330</v>
      </c>
      <c r="J18" s="68"/>
      <c r="K18" s="69"/>
      <c r="L18" s="68"/>
      <c r="M18" s="69"/>
      <c r="N18" s="66"/>
      <c r="O18" s="67">
        <v>13185</v>
      </c>
      <c r="Q18" s="27"/>
      <c r="R18" s="27"/>
      <c r="S18" s="27"/>
      <c r="T18" s="27"/>
      <c r="U18" s="27"/>
      <c r="V18" s="27"/>
    </row>
    <row r="19" spans="1:26" s="81" customFormat="1" ht="16.5" customHeight="1">
      <c r="A19" s="74" t="s">
        <v>33</v>
      </c>
      <c r="B19" s="53" t="s">
        <v>34</v>
      </c>
      <c r="C19" s="53"/>
      <c r="D19" s="75"/>
      <c r="E19" s="75"/>
      <c r="F19" s="75"/>
      <c r="G19" s="75"/>
      <c r="H19" s="75"/>
      <c r="I19" s="75"/>
      <c r="J19" s="76"/>
      <c r="K19" s="76"/>
      <c r="L19" s="76"/>
      <c r="M19" s="77"/>
      <c r="N19" s="78">
        <v>15</v>
      </c>
      <c r="O19" s="79">
        <v>1935451</v>
      </c>
      <c r="P19" s="80"/>
      <c r="Q19" s="27"/>
      <c r="R19" s="27"/>
      <c r="S19" s="27"/>
      <c r="T19" s="27"/>
      <c r="U19" s="27"/>
      <c r="V19" s="27"/>
      <c r="W19" s="80"/>
      <c r="X19" s="80"/>
      <c r="Y19" s="80"/>
      <c r="Z19" s="80"/>
    </row>
    <row r="20" spans="1:26" s="81" customFormat="1" ht="16.5" customHeight="1">
      <c r="A20" s="74" t="s">
        <v>35</v>
      </c>
      <c r="B20" s="53" t="s">
        <v>36</v>
      </c>
      <c r="C20" s="53"/>
      <c r="D20" s="75"/>
      <c r="E20" s="75"/>
      <c r="F20" s="75"/>
      <c r="G20" s="75"/>
      <c r="H20" s="75"/>
      <c r="I20" s="75"/>
      <c r="J20" s="76"/>
      <c r="K20" s="76"/>
      <c r="L20" s="76"/>
      <c r="M20" s="77"/>
      <c r="N20" s="82">
        <v>16</v>
      </c>
      <c r="O20" s="83">
        <v>24765</v>
      </c>
      <c r="P20" s="80"/>
      <c r="Q20" s="27"/>
      <c r="R20" s="27"/>
      <c r="S20" s="27"/>
      <c r="T20" s="27"/>
      <c r="U20" s="27"/>
      <c r="V20" s="27"/>
      <c r="W20" s="80"/>
      <c r="X20" s="80"/>
      <c r="Y20" s="80"/>
      <c r="Z20" s="80"/>
    </row>
    <row r="21" spans="1:26" s="81" customFormat="1" ht="16.5" customHeight="1">
      <c r="A21" s="74" t="s">
        <v>37</v>
      </c>
      <c r="B21" s="53" t="s">
        <v>38</v>
      </c>
      <c r="C21" s="53"/>
      <c r="D21" s="75"/>
      <c r="E21" s="75"/>
      <c r="F21" s="75"/>
      <c r="G21" s="75"/>
      <c r="H21" s="75"/>
      <c r="I21" s="75"/>
      <c r="J21" s="76"/>
      <c r="K21" s="76"/>
      <c r="L21" s="76"/>
      <c r="M21" s="77"/>
      <c r="N21" s="82">
        <v>17</v>
      </c>
      <c r="O21" s="83">
        <v>10561</v>
      </c>
      <c r="P21" s="80"/>
      <c r="Q21" s="27"/>
      <c r="R21" s="27"/>
      <c r="S21" s="27"/>
      <c r="T21" s="27"/>
      <c r="U21" s="27"/>
      <c r="V21" s="27"/>
      <c r="W21" s="80"/>
      <c r="X21" s="80"/>
      <c r="Y21" s="80"/>
      <c r="Z21" s="80"/>
    </row>
    <row r="22" spans="1:26" s="81" customFormat="1" ht="16.5" customHeight="1">
      <c r="A22" s="74" t="s">
        <v>39</v>
      </c>
      <c r="B22" s="53" t="s">
        <v>40</v>
      </c>
      <c r="C22" s="53"/>
      <c r="D22" s="53"/>
      <c r="E22" s="53"/>
      <c r="F22" s="53"/>
      <c r="G22" s="53"/>
      <c r="H22" s="53"/>
      <c r="I22" s="53"/>
      <c r="J22" s="84"/>
      <c r="K22" s="84"/>
      <c r="L22" s="84"/>
      <c r="M22" s="85"/>
      <c r="N22" s="86">
        <v>18</v>
      </c>
      <c r="O22" s="79">
        <v>3962561</v>
      </c>
      <c r="P22" s="80"/>
      <c r="Q22" s="27"/>
      <c r="R22" s="27"/>
      <c r="S22" s="27"/>
      <c r="T22" s="27"/>
      <c r="U22" s="27"/>
      <c r="V22" s="27"/>
      <c r="W22" s="80"/>
      <c r="X22" s="80"/>
      <c r="Y22" s="80"/>
      <c r="Z22" s="80"/>
    </row>
    <row r="23" spans="1:26" s="81" customFormat="1" ht="16.5" customHeight="1">
      <c r="A23" s="74" t="s">
        <v>41</v>
      </c>
      <c r="B23" s="53" t="s">
        <v>42</v>
      </c>
      <c r="C23" s="53"/>
      <c r="D23" s="53"/>
      <c r="E23" s="53"/>
      <c r="F23" s="53"/>
      <c r="G23" s="53"/>
      <c r="H23" s="53"/>
      <c r="I23" s="53"/>
      <c r="J23" s="84"/>
      <c r="K23" s="84"/>
      <c r="L23" s="84"/>
      <c r="M23" s="85"/>
      <c r="N23" s="86">
        <v>19</v>
      </c>
      <c r="O23" s="79">
        <v>58599</v>
      </c>
      <c r="P23" s="80"/>
      <c r="Q23" s="27"/>
      <c r="R23" s="27"/>
      <c r="S23" s="27"/>
      <c r="T23" s="27"/>
      <c r="U23" s="27"/>
      <c r="V23" s="27"/>
      <c r="W23" s="80"/>
      <c r="X23" s="80"/>
      <c r="Y23" s="80"/>
      <c r="Z23" s="80"/>
    </row>
    <row r="24" spans="1:26" s="81" customFormat="1" ht="16.5" customHeight="1">
      <c r="A24" s="74" t="s">
        <v>43</v>
      </c>
      <c r="B24" s="53" t="s">
        <v>44</v>
      </c>
      <c r="C24" s="53"/>
      <c r="D24" s="53"/>
      <c r="E24" s="53"/>
      <c r="F24" s="53"/>
      <c r="G24" s="53"/>
      <c r="H24" s="53"/>
      <c r="I24" s="53"/>
      <c r="J24" s="84"/>
      <c r="K24" s="84"/>
      <c r="L24" s="84"/>
      <c r="M24" s="85"/>
      <c r="N24" s="86">
        <v>20</v>
      </c>
      <c r="O24" s="87">
        <v>31182</v>
      </c>
      <c r="P24" s="80"/>
      <c r="Q24" s="27"/>
      <c r="R24" s="27"/>
      <c r="S24" s="27"/>
      <c r="T24" s="27"/>
      <c r="U24" s="27"/>
      <c r="V24" s="27"/>
      <c r="W24" s="80"/>
      <c r="X24" s="80"/>
      <c r="Y24" s="80"/>
      <c r="Z24" s="80"/>
    </row>
    <row r="25" spans="1:26" s="81" customFormat="1" ht="16.5" customHeight="1">
      <c r="A25" s="74" t="s">
        <v>45</v>
      </c>
      <c r="B25" s="53" t="s">
        <v>46</v>
      </c>
      <c r="C25" s="53"/>
      <c r="D25" s="53"/>
      <c r="E25" s="53"/>
      <c r="F25" s="53"/>
      <c r="G25" s="53"/>
      <c r="H25" s="53"/>
      <c r="I25" s="53"/>
      <c r="J25" s="84"/>
      <c r="K25" s="84"/>
      <c r="L25" s="84"/>
      <c r="M25" s="85"/>
      <c r="N25" s="88">
        <v>21</v>
      </c>
      <c r="O25" s="89">
        <v>13515</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47</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48</v>
      </c>
      <c r="B28" s="98" t="s">
        <v>49</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50</v>
      </c>
      <c r="B29" s="98" t="s">
        <v>51</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52</v>
      </c>
      <c r="B30" s="98" t="s">
        <v>53</v>
      </c>
      <c r="C30" s="98"/>
      <c r="D30" s="99"/>
      <c r="E30" s="98"/>
      <c r="F30" s="98"/>
      <c r="G30" s="98"/>
      <c r="H30" s="98"/>
      <c r="I30" s="98"/>
      <c r="J30" s="103"/>
      <c r="K30" s="103"/>
      <c r="L30" s="103"/>
      <c r="M30" s="103"/>
      <c r="N30" s="101">
        <v>24</v>
      </c>
      <c r="O30" s="102">
        <v>0</v>
      </c>
      <c r="R30" s="27"/>
      <c r="S30" s="27"/>
      <c r="T30" s="27"/>
      <c r="U30" s="27"/>
      <c r="V30" s="27"/>
    </row>
    <row r="31" spans="1:26" ht="15.75" customHeight="1">
      <c r="A31" s="97" t="s">
        <v>54</v>
      </c>
      <c r="B31" s="98" t="s">
        <v>55</v>
      </c>
      <c r="C31" s="98"/>
      <c r="D31" s="99"/>
      <c r="E31" s="98"/>
      <c r="F31" s="98"/>
      <c r="G31" s="98"/>
      <c r="H31" s="98"/>
      <c r="I31" s="98"/>
      <c r="J31" s="103"/>
      <c r="K31" s="103"/>
      <c r="L31" s="103"/>
      <c r="M31" s="103"/>
      <c r="N31" s="101">
        <v>25</v>
      </c>
      <c r="O31" s="102">
        <v>2119424</v>
      </c>
      <c r="R31" s="27"/>
      <c r="S31" s="27"/>
      <c r="T31" s="27"/>
      <c r="U31" s="27"/>
      <c r="V31" s="27"/>
    </row>
    <row r="32" spans="1:26" ht="15.75" customHeight="1">
      <c r="A32" s="97" t="s">
        <v>56</v>
      </c>
      <c r="B32" s="98" t="s">
        <v>57</v>
      </c>
      <c r="C32" s="98"/>
      <c r="D32" s="99"/>
      <c r="E32" s="98"/>
      <c r="F32" s="98"/>
      <c r="G32" s="98"/>
      <c r="H32" s="98"/>
      <c r="I32" s="98"/>
      <c r="J32" s="103"/>
      <c r="K32" s="104"/>
      <c r="L32" s="103"/>
      <c r="M32" s="103"/>
      <c r="N32" s="54">
        <v>26</v>
      </c>
      <c r="O32" s="55">
        <v>2119424</v>
      </c>
    </row>
    <row r="33" spans="1:26" ht="15.75" customHeight="1">
      <c r="A33" s="97" t="s">
        <v>58</v>
      </c>
      <c r="B33" s="98" t="s">
        <v>59</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60</v>
      </c>
      <c r="B35" s="115"/>
      <c r="C35" s="115"/>
      <c r="D35" s="116"/>
      <c r="E35" s="115"/>
      <c r="F35" s="115"/>
      <c r="G35" s="115"/>
      <c r="H35" s="115"/>
      <c r="I35" s="115"/>
      <c r="J35" s="117"/>
      <c r="K35" s="118"/>
      <c r="L35" s="119"/>
      <c r="M35" s="120" t="s">
        <v>61</v>
      </c>
      <c r="N35" s="120"/>
      <c r="O35" s="121"/>
      <c r="P35" s="122"/>
      <c r="Q35" s="8"/>
      <c r="R35" s="8"/>
      <c r="S35" s="8"/>
      <c r="T35" s="8"/>
      <c r="U35" s="8"/>
      <c r="V35" s="8"/>
      <c r="W35" s="122"/>
      <c r="X35" s="122"/>
      <c r="Y35" s="122"/>
      <c r="Z35" s="122"/>
    </row>
    <row r="36" spans="1:26" ht="17.25" customHeight="1">
      <c r="A36" s="97" t="s">
        <v>62</v>
      </c>
      <c r="B36" s="98" t="s">
        <v>63</v>
      </c>
      <c r="C36" s="98"/>
      <c r="D36" s="99"/>
      <c r="E36" s="98"/>
      <c r="F36" s="98"/>
      <c r="G36" s="98"/>
      <c r="H36" s="98"/>
      <c r="I36" s="98"/>
      <c r="J36" s="100"/>
      <c r="K36" s="100"/>
      <c r="L36" s="100"/>
      <c r="M36" s="100"/>
      <c r="N36" s="124">
        <v>28</v>
      </c>
      <c r="O36" s="125">
        <v>551629904</v>
      </c>
    </row>
    <row r="37" spans="1:26" ht="17.25" customHeight="1">
      <c r="A37" s="97" t="s">
        <v>64</v>
      </c>
      <c r="B37" s="98" t="s">
        <v>65</v>
      </c>
      <c r="C37" s="98"/>
      <c r="D37" s="99"/>
      <c r="E37" s="98"/>
      <c r="F37" s="98"/>
      <c r="G37" s="98"/>
      <c r="H37" s="98"/>
      <c r="I37" s="98"/>
      <c r="J37" s="103"/>
      <c r="K37" s="103"/>
      <c r="L37" s="103"/>
      <c r="M37" s="103"/>
      <c r="N37" s="124">
        <v>29</v>
      </c>
      <c r="O37" s="125">
        <v>5168520</v>
      </c>
    </row>
    <row r="38" spans="1:26" ht="17.25" customHeight="1">
      <c r="A38" s="97" t="s">
        <v>66</v>
      </c>
      <c r="B38" s="98" t="s">
        <v>67</v>
      </c>
      <c r="C38" s="98"/>
      <c r="D38" s="99"/>
      <c r="E38" s="98"/>
      <c r="F38" s="98"/>
      <c r="G38" s="98"/>
      <c r="H38" s="98"/>
      <c r="I38" s="98"/>
      <c r="J38" s="103"/>
      <c r="K38" s="103"/>
      <c r="L38" s="103"/>
      <c r="M38" s="103"/>
      <c r="N38" s="126">
        <v>30</v>
      </c>
      <c r="O38" s="127">
        <v>556798424</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4</v>
      </c>
      <c r="B40" s="131"/>
      <c r="C40" s="131"/>
      <c r="D40" s="131"/>
      <c r="E40" s="131"/>
      <c r="F40" s="131"/>
      <c r="G40" s="131"/>
      <c r="H40" s="131"/>
      <c r="I40" s="131"/>
      <c r="J40" s="131"/>
      <c r="K40" s="131"/>
      <c r="L40" s="131"/>
      <c r="M40" s="131"/>
      <c r="N40" s="131"/>
      <c r="O40" s="132"/>
      <c r="Q40" s="27"/>
    </row>
    <row r="41" spans="1:26" ht="51" customHeight="1">
      <c r="A41" s="225" t="s">
        <v>5</v>
      </c>
      <c r="B41" s="226"/>
      <c r="C41" s="226"/>
      <c r="D41" s="226"/>
      <c r="E41" s="226"/>
      <c r="F41" s="226"/>
      <c r="G41" s="226"/>
      <c r="H41" s="226"/>
      <c r="I41" s="226"/>
      <c r="J41" s="226"/>
      <c r="K41" s="226"/>
      <c r="L41" s="226"/>
      <c r="M41" s="226"/>
      <c r="N41" s="226"/>
      <c r="O41" s="227"/>
      <c r="Q41" s="27"/>
    </row>
    <row r="42" spans="1:26">
      <c r="L42" s="133" t="s">
        <v>68</v>
      </c>
      <c r="M42" s="134"/>
      <c r="N42" s="135"/>
      <c r="O42" s="136">
        <v>1129908964</v>
      </c>
    </row>
    <row r="68" s="2" customFormat="1"/>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5" right="0.5" top="0.5" bottom="0.5" header="0.25" footer="0.25"/>
  <pageSetup scale="87" orientation="portrait" r:id="rId1"/>
  <headerFooter alignWithMargins="0">
    <oddHeader>&amp;L&amp;"Arial,Regular"STATE OF CALIFORNIA
HEALTH AND HUMAN SERVICES AGENCY&amp;R&amp;"Arial,Regular"CALIFORNIA DEPARTMENT OF SOCIAL SERVICES
DATA SYSTEMS AND SURVEY DESIGN BUREAU</oddHeader>
    <oddFooter>&amp;C&amp;"Arial,Regular"&amp;P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AX68"/>
  <sheetViews>
    <sheetView showGridLines="0" zoomScale="85" zoomScaleNormal="85" workbookViewId="0"/>
  </sheetViews>
  <sheetFormatPr defaultColWidth="23.42578125" defaultRowHeight="15"/>
  <cols>
    <col min="1" max="1" width="25.28515625" style="203" customWidth="1"/>
    <col min="2" max="31" width="15.7109375" style="204" customWidth="1"/>
    <col min="32" max="32" width="1.42578125" style="192" customWidth="1"/>
    <col min="33" max="33" width="18.85546875" style="192" bestFit="1" customWidth="1"/>
    <col min="34" max="50" width="23.42578125" style="192"/>
    <col min="51" max="16384" width="23.42578125" style="193"/>
  </cols>
  <sheetData>
    <row r="1" spans="1:50" s="142" customFormat="1" ht="13.15" customHeight="1">
      <c r="A1" s="140" t="s">
        <v>189</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G1" s="143"/>
      <c r="AH1" s="143"/>
      <c r="AI1" s="143"/>
      <c r="AJ1" s="143"/>
      <c r="AK1" s="143"/>
      <c r="AL1" s="143"/>
      <c r="AM1" s="143"/>
      <c r="AN1" s="143"/>
      <c r="AO1" s="143"/>
      <c r="AP1" s="143"/>
      <c r="AQ1" s="143"/>
      <c r="AR1" s="143"/>
      <c r="AS1" s="143"/>
      <c r="AT1" s="143"/>
      <c r="AU1" s="143"/>
      <c r="AV1" s="143"/>
      <c r="AW1" s="143"/>
      <c r="AX1" s="143"/>
    </row>
    <row r="2" spans="1:50" s="141" customFormat="1" ht="15.75">
      <c r="A2" s="144"/>
      <c r="B2" s="145" t="s">
        <v>14</v>
      </c>
      <c r="C2" s="146"/>
      <c r="D2" s="146"/>
      <c r="E2" s="146"/>
      <c r="F2" s="146"/>
      <c r="G2" s="146"/>
      <c r="H2" s="146"/>
      <c r="I2" s="146"/>
      <c r="J2" s="146"/>
      <c r="K2" s="145" t="s">
        <v>14</v>
      </c>
      <c r="L2" s="146"/>
      <c r="M2" s="146"/>
      <c r="N2" s="146"/>
      <c r="O2" s="146"/>
      <c r="P2" s="146"/>
      <c r="Q2" s="146"/>
      <c r="R2" s="146"/>
      <c r="S2" s="146"/>
      <c r="T2" s="146"/>
      <c r="U2" s="146"/>
      <c r="V2" s="147"/>
      <c r="W2" s="148" t="s">
        <v>70</v>
      </c>
      <c r="X2" s="149"/>
      <c r="Y2" s="149"/>
      <c r="Z2" s="149"/>
      <c r="AA2" s="149"/>
      <c r="AB2" s="150"/>
      <c r="AC2" s="151" t="s">
        <v>60</v>
      </c>
      <c r="AD2" s="152"/>
      <c r="AE2" s="153"/>
    </row>
    <row r="3" spans="1:50" s="141" customFormat="1" ht="15.75">
      <c r="A3" s="154" t="s">
        <v>13</v>
      </c>
      <c r="B3" s="155" t="s">
        <v>71</v>
      </c>
      <c r="C3" s="156"/>
      <c r="D3" s="156"/>
      <c r="E3" s="156"/>
      <c r="F3" s="156"/>
      <c r="G3" s="156"/>
      <c r="H3" s="156"/>
      <c r="I3" s="156"/>
      <c r="J3" s="157"/>
      <c r="K3" s="151" t="s">
        <v>72</v>
      </c>
      <c r="L3" s="152"/>
      <c r="M3" s="153"/>
      <c r="N3" s="158" t="s">
        <v>73</v>
      </c>
      <c r="O3" s="159"/>
      <c r="P3" s="159"/>
      <c r="Q3" s="159"/>
      <c r="R3" s="159"/>
      <c r="S3" s="160"/>
      <c r="T3" s="151" t="s">
        <v>74</v>
      </c>
      <c r="U3" s="152"/>
      <c r="V3" s="153"/>
      <c r="W3" s="161"/>
      <c r="X3" s="162"/>
      <c r="Y3" s="162"/>
      <c r="Z3" s="162"/>
      <c r="AA3" s="162"/>
      <c r="AB3" s="163"/>
      <c r="AC3" s="164"/>
      <c r="AD3" s="165"/>
      <c r="AE3" s="166"/>
    </row>
    <row r="4" spans="1:50" s="141" customFormat="1" ht="15.75">
      <c r="A4" s="167"/>
      <c r="B4" s="145" t="s">
        <v>75</v>
      </c>
      <c r="C4" s="146"/>
      <c r="D4" s="147"/>
      <c r="E4" s="145" t="s">
        <v>76</v>
      </c>
      <c r="F4" s="146"/>
      <c r="G4" s="147"/>
      <c r="H4" s="145" t="s">
        <v>77</v>
      </c>
      <c r="I4" s="146"/>
      <c r="J4" s="147"/>
      <c r="K4" s="168"/>
      <c r="L4" s="168"/>
      <c r="M4" s="169"/>
      <c r="N4" s="145" t="s">
        <v>78</v>
      </c>
      <c r="O4" s="147"/>
      <c r="P4" s="145" t="s">
        <v>79</v>
      </c>
      <c r="Q4" s="147"/>
      <c r="R4" s="145" t="s">
        <v>77</v>
      </c>
      <c r="S4" s="147"/>
      <c r="T4" s="168"/>
      <c r="U4" s="168"/>
      <c r="V4" s="170"/>
      <c r="W4" s="171"/>
      <c r="X4" s="168"/>
      <c r="Y4" s="168"/>
      <c r="Z4" s="170"/>
      <c r="AA4" s="170"/>
      <c r="AB4" s="168"/>
      <c r="AC4" s="171"/>
      <c r="AD4" s="168"/>
      <c r="AE4" s="168"/>
    </row>
    <row r="5" spans="1:50" s="141" customFormat="1" ht="15.75">
      <c r="A5" s="167"/>
      <c r="B5" s="172"/>
      <c r="C5" s="173"/>
      <c r="D5" s="174"/>
      <c r="E5" s="172"/>
      <c r="F5" s="173"/>
      <c r="G5" s="174"/>
      <c r="H5" s="172"/>
      <c r="I5" s="173"/>
      <c r="J5" s="174"/>
      <c r="K5" s="173" t="s">
        <v>80</v>
      </c>
      <c r="L5" s="173" t="s">
        <v>81</v>
      </c>
      <c r="M5" s="175"/>
      <c r="N5" s="172"/>
      <c r="O5" s="173"/>
      <c r="P5" s="176"/>
      <c r="Q5" s="173"/>
      <c r="R5" s="172"/>
      <c r="S5" s="173"/>
      <c r="T5" s="173" t="s">
        <v>80</v>
      </c>
      <c r="U5" s="173" t="s">
        <v>81</v>
      </c>
      <c r="V5" s="176"/>
      <c r="W5" s="172"/>
      <c r="X5" s="173" t="s">
        <v>82</v>
      </c>
      <c r="Y5" s="173" t="s">
        <v>83</v>
      </c>
      <c r="Z5" s="174"/>
      <c r="AA5" s="174"/>
      <c r="AB5" s="173" t="s">
        <v>84</v>
      </c>
      <c r="AC5" s="177"/>
      <c r="AD5" s="177"/>
      <c r="AE5" s="177"/>
    </row>
    <row r="6" spans="1:50" s="141" customFormat="1" ht="15.75">
      <c r="A6" s="167"/>
      <c r="B6" s="172"/>
      <c r="C6" s="173" t="s">
        <v>85</v>
      </c>
      <c r="D6" s="174"/>
      <c r="E6" s="172"/>
      <c r="F6" s="173" t="s">
        <v>85</v>
      </c>
      <c r="G6" s="174"/>
      <c r="H6" s="172"/>
      <c r="I6" s="173" t="s">
        <v>85</v>
      </c>
      <c r="J6" s="174"/>
      <c r="K6" s="173" t="s">
        <v>86</v>
      </c>
      <c r="L6" s="173" t="s">
        <v>87</v>
      </c>
      <c r="M6" s="174"/>
      <c r="N6" s="172"/>
      <c r="O6" s="173"/>
      <c r="P6" s="176"/>
      <c r="Q6" s="173"/>
      <c r="R6" s="172"/>
      <c r="S6" s="173"/>
      <c r="T6" s="172" t="s">
        <v>86</v>
      </c>
      <c r="U6" s="173" t="s">
        <v>87</v>
      </c>
      <c r="V6" s="178" t="s">
        <v>77</v>
      </c>
      <c r="W6" s="172"/>
      <c r="X6" s="173" t="s">
        <v>88</v>
      </c>
      <c r="Y6" s="173" t="s">
        <v>88</v>
      </c>
      <c r="Z6" s="174" t="s">
        <v>84</v>
      </c>
      <c r="AA6" s="174"/>
      <c r="AB6" s="173" t="s">
        <v>89</v>
      </c>
      <c r="AC6" s="177" t="s">
        <v>19</v>
      </c>
      <c r="AD6" s="177" t="s">
        <v>21</v>
      </c>
      <c r="AE6" s="177" t="s">
        <v>90</v>
      </c>
    </row>
    <row r="7" spans="1:50" s="141" customFormat="1" ht="15.75">
      <c r="A7" s="167"/>
      <c r="B7" s="179" t="s">
        <v>19</v>
      </c>
      <c r="C7" s="180" t="s">
        <v>21</v>
      </c>
      <c r="D7" s="181" t="s">
        <v>21</v>
      </c>
      <c r="E7" s="179" t="s">
        <v>19</v>
      </c>
      <c r="F7" s="180" t="s">
        <v>21</v>
      </c>
      <c r="G7" s="181" t="s">
        <v>21</v>
      </c>
      <c r="H7" s="179" t="s">
        <v>19</v>
      </c>
      <c r="I7" s="180" t="s">
        <v>21</v>
      </c>
      <c r="J7" s="181" t="s">
        <v>21</v>
      </c>
      <c r="K7" s="180" t="s">
        <v>91</v>
      </c>
      <c r="L7" s="180" t="s">
        <v>91</v>
      </c>
      <c r="M7" s="181" t="s">
        <v>77</v>
      </c>
      <c r="N7" s="179" t="s">
        <v>19</v>
      </c>
      <c r="O7" s="180" t="s">
        <v>21</v>
      </c>
      <c r="P7" s="182" t="s">
        <v>19</v>
      </c>
      <c r="Q7" s="180" t="s">
        <v>21</v>
      </c>
      <c r="R7" s="179" t="s">
        <v>19</v>
      </c>
      <c r="S7" s="180" t="s">
        <v>21</v>
      </c>
      <c r="T7" s="179" t="s">
        <v>91</v>
      </c>
      <c r="U7" s="180" t="s">
        <v>91</v>
      </c>
      <c r="V7" s="183"/>
      <c r="W7" s="179" t="s">
        <v>92</v>
      </c>
      <c r="X7" s="180" t="s">
        <v>93</v>
      </c>
      <c r="Y7" s="180" t="s">
        <v>93</v>
      </c>
      <c r="Z7" s="181" t="s">
        <v>94</v>
      </c>
      <c r="AA7" s="181" t="s">
        <v>77</v>
      </c>
      <c r="AB7" s="180" t="s">
        <v>95</v>
      </c>
      <c r="AC7" s="179" t="s">
        <v>96</v>
      </c>
      <c r="AD7" s="180" t="s">
        <v>96</v>
      </c>
      <c r="AE7" s="180" t="s">
        <v>97</v>
      </c>
    </row>
    <row r="8" spans="1:50" s="187" customFormat="1" ht="18.75" customHeight="1">
      <c r="A8" s="184" t="s">
        <v>98</v>
      </c>
      <c r="B8" s="185" t="s">
        <v>99</v>
      </c>
      <c r="C8" s="185" t="s">
        <v>100</v>
      </c>
      <c r="D8" s="185" t="s">
        <v>101</v>
      </c>
      <c r="E8" s="185" t="s">
        <v>102</v>
      </c>
      <c r="F8" s="185" t="s">
        <v>103</v>
      </c>
      <c r="G8" s="185" t="s">
        <v>104</v>
      </c>
      <c r="H8" s="185" t="s">
        <v>105</v>
      </c>
      <c r="I8" s="185" t="s">
        <v>106</v>
      </c>
      <c r="J8" s="185" t="s">
        <v>107</v>
      </c>
      <c r="K8" s="185" t="s">
        <v>108</v>
      </c>
      <c r="L8" s="185" t="s">
        <v>109</v>
      </c>
      <c r="M8" s="185" t="s">
        <v>110</v>
      </c>
      <c r="N8" s="185" t="s">
        <v>111</v>
      </c>
      <c r="O8" s="185" t="s">
        <v>112</v>
      </c>
      <c r="P8" s="185" t="s">
        <v>113</v>
      </c>
      <c r="Q8" s="185" t="s">
        <v>114</v>
      </c>
      <c r="R8" s="185" t="s">
        <v>115</v>
      </c>
      <c r="S8" s="185" t="s">
        <v>116</v>
      </c>
      <c r="T8" s="185" t="s">
        <v>117</v>
      </c>
      <c r="U8" s="185" t="s">
        <v>118</v>
      </c>
      <c r="V8" s="185" t="s">
        <v>119</v>
      </c>
      <c r="W8" s="185" t="s">
        <v>120</v>
      </c>
      <c r="X8" s="185" t="s">
        <v>121</v>
      </c>
      <c r="Y8" s="185" t="s">
        <v>122</v>
      </c>
      <c r="Z8" s="185" t="s">
        <v>123</v>
      </c>
      <c r="AA8" s="185" t="s">
        <v>124</v>
      </c>
      <c r="AB8" s="185" t="s">
        <v>125</v>
      </c>
      <c r="AC8" s="185" t="s">
        <v>126</v>
      </c>
      <c r="AD8" s="185" t="s">
        <v>127</v>
      </c>
      <c r="AE8" s="185" t="s">
        <v>128</v>
      </c>
      <c r="AF8" s="186"/>
      <c r="AG8" s="186"/>
      <c r="AH8" s="186"/>
      <c r="AI8" s="186"/>
      <c r="AJ8" s="186"/>
      <c r="AK8" s="186"/>
      <c r="AL8" s="186"/>
      <c r="AM8" s="186"/>
      <c r="AN8" s="186"/>
      <c r="AO8" s="186"/>
      <c r="AP8" s="186"/>
      <c r="AQ8" s="186"/>
      <c r="AR8" s="186"/>
      <c r="AS8" s="186"/>
      <c r="AT8" s="186"/>
      <c r="AU8" s="186"/>
      <c r="AV8" s="186"/>
      <c r="AW8" s="186"/>
      <c r="AX8" s="186"/>
    </row>
    <row r="9" spans="1:50" ht="15" customHeight="1">
      <c r="A9" s="188" t="s">
        <v>129</v>
      </c>
      <c r="B9" s="189">
        <v>4917</v>
      </c>
      <c r="C9" s="189">
        <v>191</v>
      </c>
      <c r="D9" s="189">
        <v>7</v>
      </c>
      <c r="E9" s="189">
        <v>49641</v>
      </c>
      <c r="F9" s="189">
        <v>1424</v>
      </c>
      <c r="G9" s="189">
        <v>684</v>
      </c>
      <c r="H9" s="189">
        <v>54558</v>
      </c>
      <c r="I9" s="189">
        <v>1615</v>
      </c>
      <c r="J9" s="189">
        <v>691</v>
      </c>
      <c r="K9" s="189">
        <v>11275</v>
      </c>
      <c r="L9" s="189">
        <v>89266</v>
      </c>
      <c r="M9" s="189">
        <v>100541</v>
      </c>
      <c r="N9" s="189">
        <v>444</v>
      </c>
      <c r="O9" s="189">
        <v>256</v>
      </c>
      <c r="P9" s="189">
        <v>3163</v>
      </c>
      <c r="Q9" s="189">
        <v>1862</v>
      </c>
      <c r="R9" s="189">
        <v>3607</v>
      </c>
      <c r="S9" s="189">
        <v>2118</v>
      </c>
      <c r="T9" s="189">
        <v>13</v>
      </c>
      <c r="U9" s="189">
        <v>904</v>
      </c>
      <c r="V9" s="189">
        <v>917</v>
      </c>
      <c r="W9" s="190" t="s">
        <v>130</v>
      </c>
      <c r="X9" s="190" t="s">
        <v>130</v>
      </c>
      <c r="Y9" s="190" t="s">
        <v>130</v>
      </c>
      <c r="Z9" s="189">
        <v>56864</v>
      </c>
      <c r="AA9" s="189">
        <v>56864</v>
      </c>
      <c r="AB9" s="189">
        <v>0</v>
      </c>
      <c r="AC9" s="189">
        <v>14790381</v>
      </c>
      <c r="AD9" s="189">
        <v>342905</v>
      </c>
      <c r="AE9" s="191">
        <v>15133286</v>
      </c>
    </row>
    <row r="10" spans="1:50" ht="15" customHeight="1">
      <c r="A10" s="188" t="s">
        <v>131</v>
      </c>
      <c r="B10" s="189">
        <v>1</v>
      </c>
      <c r="C10" s="189">
        <v>0</v>
      </c>
      <c r="D10" s="189">
        <v>0</v>
      </c>
      <c r="E10" s="189">
        <v>75</v>
      </c>
      <c r="F10" s="189">
        <v>0</v>
      </c>
      <c r="G10" s="189">
        <v>0</v>
      </c>
      <c r="H10" s="189">
        <v>76</v>
      </c>
      <c r="I10" s="189">
        <v>0</v>
      </c>
      <c r="J10" s="189">
        <v>0</v>
      </c>
      <c r="K10" s="189">
        <v>1</v>
      </c>
      <c r="L10" s="189">
        <v>137</v>
      </c>
      <c r="M10" s="189">
        <v>138</v>
      </c>
      <c r="N10" s="189">
        <v>0</v>
      </c>
      <c r="O10" s="189">
        <v>0</v>
      </c>
      <c r="P10" s="189">
        <v>0</v>
      </c>
      <c r="Q10" s="189">
        <v>0</v>
      </c>
      <c r="R10" s="189">
        <v>0</v>
      </c>
      <c r="S10" s="189">
        <v>0</v>
      </c>
      <c r="T10" s="189">
        <v>0</v>
      </c>
      <c r="U10" s="189">
        <v>0</v>
      </c>
      <c r="V10" s="189">
        <v>0</v>
      </c>
      <c r="W10" s="190" t="s">
        <v>130</v>
      </c>
      <c r="X10" s="190" t="s">
        <v>130</v>
      </c>
      <c r="Y10" s="190" t="s">
        <v>130</v>
      </c>
      <c r="Z10" s="189">
        <v>80</v>
      </c>
      <c r="AA10" s="189">
        <v>80</v>
      </c>
      <c r="AB10" s="189">
        <v>0</v>
      </c>
      <c r="AC10" s="189">
        <v>16899</v>
      </c>
      <c r="AD10" s="189">
        <v>0</v>
      </c>
      <c r="AE10" s="191">
        <v>16899</v>
      </c>
    </row>
    <row r="11" spans="1:50" ht="15" customHeight="1">
      <c r="A11" s="188" t="s">
        <v>132</v>
      </c>
      <c r="B11" s="189">
        <v>118</v>
      </c>
      <c r="C11" s="189">
        <v>0</v>
      </c>
      <c r="D11" s="189">
        <v>0</v>
      </c>
      <c r="E11" s="189">
        <v>1529</v>
      </c>
      <c r="F11" s="189">
        <v>2</v>
      </c>
      <c r="G11" s="189">
        <v>0</v>
      </c>
      <c r="H11" s="189">
        <v>1647</v>
      </c>
      <c r="I11" s="189">
        <v>2</v>
      </c>
      <c r="J11" s="189">
        <v>0</v>
      </c>
      <c r="K11" s="189">
        <v>300</v>
      </c>
      <c r="L11" s="189">
        <v>2690</v>
      </c>
      <c r="M11" s="189">
        <v>2990</v>
      </c>
      <c r="N11" s="189">
        <v>0</v>
      </c>
      <c r="O11" s="189">
        <v>0</v>
      </c>
      <c r="P11" s="189">
        <v>7</v>
      </c>
      <c r="Q11" s="189">
        <v>2</v>
      </c>
      <c r="R11" s="189">
        <v>7</v>
      </c>
      <c r="S11" s="189">
        <v>2</v>
      </c>
      <c r="T11" s="189">
        <v>0</v>
      </c>
      <c r="U11" s="189">
        <v>0</v>
      </c>
      <c r="V11" s="189">
        <v>0</v>
      </c>
      <c r="W11" s="190" t="s">
        <v>130</v>
      </c>
      <c r="X11" s="190" t="s">
        <v>130</v>
      </c>
      <c r="Y11" s="190" t="s">
        <v>130</v>
      </c>
      <c r="Z11" s="189">
        <v>1708</v>
      </c>
      <c r="AA11" s="189">
        <v>1708</v>
      </c>
      <c r="AB11" s="189">
        <v>0</v>
      </c>
      <c r="AC11" s="189">
        <v>392151</v>
      </c>
      <c r="AD11" s="189">
        <v>0</v>
      </c>
      <c r="AE11" s="191">
        <v>392151</v>
      </c>
    </row>
    <row r="12" spans="1:50" ht="15" customHeight="1">
      <c r="A12" s="188" t="s">
        <v>133</v>
      </c>
      <c r="B12" s="189">
        <v>1525</v>
      </c>
      <c r="C12" s="189">
        <v>8</v>
      </c>
      <c r="D12" s="189">
        <v>0</v>
      </c>
      <c r="E12" s="189">
        <v>15052</v>
      </c>
      <c r="F12" s="189">
        <v>42</v>
      </c>
      <c r="G12" s="189">
        <v>24</v>
      </c>
      <c r="H12" s="189">
        <v>16577</v>
      </c>
      <c r="I12" s="189">
        <v>50</v>
      </c>
      <c r="J12" s="189">
        <v>24</v>
      </c>
      <c r="K12" s="189">
        <v>3785</v>
      </c>
      <c r="L12" s="189">
        <v>26933</v>
      </c>
      <c r="M12" s="189">
        <v>30718</v>
      </c>
      <c r="N12" s="189">
        <v>20</v>
      </c>
      <c r="O12" s="189">
        <v>9</v>
      </c>
      <c r="P12" s="189">
        <v>117</v>
      </c>
      <c r="Q12" s="189">
        <v>45</v>
      </c>
      <c r="R12" s="189">
        <v>137</v>
      </c>
      <c r="S12" s="189">
        <v>54</v>
      </c>
      <c r="T12" s="189">
        <v>0</v>
      </c>
      <c r="U12" s="189">
        <v>28</v>
      </c>
      <c r="V12" s="189">
        <v>28</v>
      </c>
      <c r="W12" s="190" t="s">
        <v>130</v>
      </c>
      <c r="X12" s="190" t="s">
        <v>130</v>
      </c>
      <c r="Y12" s="190" t="s">
        <v>130</v>
      </c>
      <c r="Z12" s="189">
        <v>17504</v>
      </c>
      <c r="AA12" s="189">
        <v>17504</v>
      </c>
      <c r="AB12" s="189">
        <v>0</v>
      </c>
      <c r="AC12" s="189">
        <v>4179670</v>
      </c>
      <c r="AD12" s="189">
        <v>9799</v>
      </c>
      <c r="AE12" s="191">
        <v>4189469</v>
      </c>
    </row>
    <row r="13" spans="1:50" ht="15" customHeight="1">
      <c r="A13" s="188" t="s">
        <v>134</v>
      </c>
      <c r="B13" s="189">
        <v>192</v>
      </c>
      <c r="C13" s="189">
        <v>0</v>
      </c>
      <c r="D13" s="189">
        <v>0</v>
      </c>
      <c r="E13" s="189">
        <v>2585</v>
      </c>
      <c r="F13" s="189">
        <v>4</v>
      </c>
      <c r="G13" s="189">
        <v>4</v>
      </c>
      <c r="H13" s="189">
        <v>2777</v>
      </c>
      <c r="I13" s="189">
        <v>4</v>
      </c>
      <c r="J13" s="189">
        <v>4</v>
      </c>
      <c r="K13" s="189">
        <v>511</v>
      </c>
      <c r="L13" s="189">
        <v>4452</v>
      </c>
      <c r="M13" s="189">
        <v>4963</v>
      </c>
      <c r="N13" s="189">
        <v>0</v>
      </c>
      <c r="O13" s="189">
        <v>0</v>
      </c>
      <c r="P13" s="189">
        <v>7</v>
      </c>
      <c r="Q13" s="189">
        <v>5</v>
      </c>
      <c r="R13" s="189">
        <v>7</v>
      </c>
      <c r="S13" s="189">
        <v>5</v>
      </c>
      <c r="T13" s="189">
        <v>0</v>
      </c>
      <c r="U13" s="189">
        <v>5</v>
      </c>
      <c r="V13" s="189">
        <v>5</v>
      </c>
      <c r="W13" s="190" t="s">
        <v>130</v>
      </c>
      <c r="X13" s="190" t="s">
        <v>130</v>
      </c>
      <c r="Y13" s="190" t="s">
        <v>130</v>
      </c>
      <c r="Z13" s="189">
        <v>2928</v>
      </c>
      <c r="AA13" s="189">
        <v>2928</v>
      </c>
      <c r="AB13" s="189">
        <v>0</v>
      </c>
      <c r="AC13" s="189">
        <v>665392</v>
      </c>
      <c r="AD13" s="189">
        <v>1340</v>
      </c>
      <c r="AE13" s="191">
        <v>666732</v>
      </c>
    </row>
    <row r="14" spans="1:50" ht="15" customHeight="1">
      <c r="A14" s="188" t="s">
        <v>135</v>
      </c>
      <c r="B14" s="189">
        <v>79</v>
      </c>
      <c r="C14" s="189">
        <v>2</v>
      </c>
      <c r="D14" s="189">
        <v>0</v>
      </c>
      <c r="E14" s="189">
        <v>603</v>
      </c>
      <c r="F14" s="189">
        <v>2</v>
      </c>
      <c r="G14" s="189">
        <v>1</v>
      </c>
      <c r="H14" s="189">
        <v>682</v>
      </c>
      <c r="I14" s="189">
        <v>4</v>
      </c>
      <c r="J14" s="189">
        <v>1</v>
      </c>
      <c r="K14" s="189">
        <v>191</v>
      </c>
      <c r="L14" s="189">
        <v>1320</v>
      </c>
      <c r="M14" s="189">
        <v>1511</v>
      </c>
      <c r="N14" s="189">
        <v>5</v>
      </c>
      <c r="O14" s="189">
        <v>2</v>
      </c>
      <c r="P14" s="189">
        <v>6</v>
      </c>
      <c r="Q14" s="189">
        <v>2</v>
      </c>
      <c r="R14" s="189">
        <v>11</v>
      </c>
      <c r="S14" s="189">
        <v>4</v>
      </c>
      <c r="T14" s="189">
        <v>0</v>
      </c>
      <c r="U14" s="189">
        <v>1</v>
      </c>
      <c r="V14" s="189">
        <v>1</v>
      </c>
      <c r="W14" s="190" t="s">
        <v>130</v>
      </c>
      <c r="X14" s="190" t="s">
        <v>130</v>
      </c>
      <c r="Y14" s="190" t="s">
        <v>130</v>
      </c>
      <c r="Z14" s="189">
        <v>731</v>
      </c>
      <c r="AA14" s="189">
        <v>731</v>
      </c>
      <c r="AB14" s="189">
        <v>0</v>
      </c>
      <c r="AC14" s="189">
        <v>185279</v>
      </c>
      <c r="AD14" s="189">
        <v>446</v>
      </c>
      <c r="AE14" s="191">
        <v>185725</v>
      </c>
    </row>
    <row r="15" spans="1:50" ht="15" customHeight="1">
      <c r="A15" s="188" t="s">
        <v>136</v>
      </c>
      <c r="B15" s="189">
        <v>3605</v>
      </c>
      <c r="C15" s="189">
        <v>103</v>
      </c>
      <c r="D15" s="189">
        <v>1</v>
      </c>
      <c r="E15" s="189">
        <v>27010</v>
      </c>
      <c r="F15" s="189">
        <v>402</v>
      </c>
      <c r="G15" s="189">
        <v>121</v>
      </c>
      <c r="H15" s="189">
        <v>30615</v>
      </c>
      <c r="I15" s="189">
        <v>505</v>
      </c>
      <c r="J15" s="189">
        <v>122</v>
      </c>
      <c r="K15" s="189">
        <v>8396</v>
      </c>
      <c r="L15" s="189">
        <v>51925</v>
      </c>
      <c r="M15" s="189">
        <v>60321</v>
      </c>
      <c r="N15" s="189">
        <v>242</v>
      </c>
      <c r="O15" s="189">
        <v>149</v>
      </c>
      <c r="P15" s="189">
        <v>976</v>
      </c>
      <c r="Q15" s="189">
        <v>546</v>
      </c>
      <c r="R15" s="189">
        <v>1218</v>
      </c>
      <c r="S15" s="189">
        <v>695</v>
      </c>
      <c r="T15" s="189">
        <v>1</v>
      </c>
      <c r="U15" s="189">
        <v>153</v>
      </c>
      <c r="V15" s="189">
        <v>154</v>
      </c>
      <c r="W15" s="190" t="s">
        <v>130</v>
      </c>
      <c r="X15" s="190" t="s">
        <v>130</v>
      </c>
      <c r="Y15" s="190" t="s">
        <v>130</v>
      </c>
      <c r="Z15" s="189">
        <v>36096</v>
      </c>
      <c r="AA15" s="189">
        <v>36096</v>
      </c>
      <c r="AB15" s="189">
        <v>0</v>
      </c>
      <c r="AC15" s="189">
        <v>8666989</v>
      </c>
      <c r="AD15" s="189">
        <v>83689</v>
      </c>
      <c r="AE15" s="191">
        <v>8750678</v>
      </c>
    </row>
    <row r="16" spans="1:50" ht="15" customHeight="1">
      <c r="A16" s="188" t="s">
        <v>137</v>
      </c>
      <c r="B16" s="189">
        <v>358</v>
      </c>
      <c r="C16" s="189">
        <v>0</v>
      </c>
      <c r="D16" s="189">
        <v>0</v>
      </c>
      <c r="E16" s="189">
        <v>2203</v>
      </c>
      <c r="F16" s="189">
        <v>1</v>
      </c>
      <c r="G16" s="189">
        <v>2</v>
      </c>
      <c r="H16" s="189">
        <v>2561</v>
      </c>
      <c r="I16" s="189">
        <v>1</v>
      </c>
      <c r="J16" s="189">
        <v>2</v>
      </c>
      <c r="K16" s="189">
        <v>1023</v>
      </c>
      <c r="L16" s="189">
        <v>4218</v>
      </c>
      <c r="M16" s="189">
        <v>5241</v>
      </c>
      <c r="N16" s="189">
        <v>0</v>
      </c>
      <c r="O16" s="189">
        <v>0</v>
      </c>
      <c r="P16" s="189">
        <v>2</v>
      </c>
      <c r="Q16" s="189">
        <v>1</v>
      </c>
      <c r="R16" s="189">
        <v>2</v>
      </c>
      <c r="S16" s="189">
        <v>1</v>
      </c>
      <c r="T16" s="189">
        <v>0</v>
      </c>
      <c r="U16" s="189">
        <v>5</v>
      </c>
      <c r="V16" s="189">
        <v>5</v>
      </c>
      <c r="W16" s="190" t="s">
        <v>130</v>
      </c>
      <c r="X16" s="190" t="s">
        <v>130</v>
      </c>
      <c r="Y16" s="190" t="s">
        <v>130</v>
      </c>
      <c r="Z16" s="189">
        <v>2662</v>
      </c>
      <c r="AA16" s="189">
        <v>2662</v>
      </c>
      <c r="AB16" s="189">
        <v>0</v>
      </c>
      <c r="AC16" s="189">
        <v>687250</v>
      </c>
      <c r="AD16" s="189">
        <v>511</v>
      </c>
      <c r="AE16" s="191">
        <v>687761</v>
      </c>
      <c r="AF16" s="193"/>
      <c r="AG16" s="193"/>
      <c r="AH16" s="193"/>
      <c r="AI16" s="193"/>
      <c r="AJ16" s="193"/>
      <c r="AK16" s="193"/>
      <c r="AL16" s="193"/>
      <c r="AM16" s="193"/>
      <c r="AN16" s="193"/>
      <c r="AO16" s="193"/>
      <c r="AP16" s="193"/>
      <c r="AQ16" s="193"/>
      <c r="AR16" s="193"/>
      <c r="AS16" s="193"/>
      <c r="AT16" s="193"/>
      <c r="AU16" s="193"/>
      <c r="AV16" s="193"/>
      <c r="AW16" s="193"/>
      <c r="AX16" s="193"/>
    </row>
    <row r="17" spans="1:50" ht="15" customHeight="1">
      <c r="A17" s="188" t="s">
        <v>138</v>
      </c>
      <c r="B17" s="189">
        <v>502</v>
      </c>
      <c r="C17" s="189">
        <v>2</v>
      </c>
      <c r="D17" s="189">
        <v>0</v>
      </c>
      <c r="E17" s="189">
        <v>6281</v>
      </c>
      <c r="F17" s="189">
        <v>25</v>
      </c>
      <c r="G17" s="189">
        <v>7</v>
      </c>
      <c r="H17" s="189">
        <v>6783</v>
      </c>
      <c r="I17" s="189">
        <v>27</v>
      </c>
      <c r="J17" s="189">
        <v>7</v>
      </c>
      <c r="K17" s="189">
        <v>1198</v>
      </c>
      <c r="L17" s="189">
        <v>10738</v>
      </c>
      <c r="M17" s="189">
        <v>11936</v>
      </c>
      <c r="N17" s="189">
        <v>2</v>
      </c>
      <c r="O17" s="189">
        <v>2</v>
      </c>
      <c r="P17" s="189">
        <v>67</v>
      </c>
      <c r="Q17" s="189">
        <v>32</v>
      </c>
      <c r="R17" s="189">
        <v>69</v>
      </c>
      <c r="S17" s="189">
        <v>34</v>
      </c>
      <c r="T17" s="189">
        <v>0</v>
      </c>
      <c r="U17" s="189">
        <v>7</v>
      </c>
      <c r="V17" s="189">
        <v>7</v>
      </c>
      <c r="W17" s="190" t="s">
        <v>130</v>
      </c>
      <c r="X17" s="190" t="s">
        <v>130</v>
      </c>
      <c r="Y17" s="190" t="s">
        <v>130</v>
      </c>
      <c r="Z17" s="189">
        <v>7094</v>
      </c>
      <c r="AA17" s="189">
        <v>7094</v>
      </c>
      <c r="AB17" s="189">
        <v>0</v>
      </c>
      <c r="AC17" s="189">
        <v>1601623</v>
      </c>
      <c r="AD17" s="189">
        <v>2996</v>
      </c>
      <c r="AE17" s="191">
        <v>1604619</v>
      </c>
      <c r="AF17" s="193"/>
      <c r="AG17" s="193"/>
      <c r="AH17" s="193"/>
      <c r="AI17" s="193"/>
      <c r="AJ17" s="193"/>
      <c r="AK17" s="193"/>
      <c r="AL17" s="193"/>
      <c r="AM17" s="193"/>
      <c r="AN17" s="193"/>
      <c r="AO17" s="193"/>
      <c r="AP17" s="193"/>
      <c r="AQ17" s="193"/>
      <c r="AR17" s="193"/>
      <c r="AS17" s="193"/>
      <c r="AT17" s="193"/>
      <c r="AU17" s="193"/>
      <c r="AV17" s="193"/>
      <c r="AW17" s="193"/>
      <c r="AX17" s="193"/>
    </row>
    <row r="18" spans="1:50" ht="15" customHeight="1">
      <c r="A18" s="188" t="s">
        <v>139</v>
      </c>
      <c r="B18" s="189">
        <v>11311</v>
      </c>
      <c r="C18" s="189">
        <v>168</v>
      </c>
      <c r="D18" s="189">
        <v>8</v>
      </c>
      <c r="E18" s="189">
        <v>75621</v>
      </c>
      <c r="F18" s="189">
        <v>651</v>
      </c>
      <c r="G18" s="189">
        <v>227</v>
      </c>
      <c r="H18" s="189">
        <v>86932</v>
      </c>
      <c r="I18" s="189">
        <v>819</v>
      </c>
      <c r="J18" s="189">
        <v>235</v>
      </c>
      <c r="K18" s="189">
        <v>30628</v>
      </c>
      <c r="L18" s="189">
        <v>169857</v>
      </c>
      <c r="M18" s="189">
        <v>200485</v>
      </c>
      <c r="N18" s="189">
        <v>418</v>
      </c>
      <c r="O18" s="189">
        <v>210</v>
      </c>
      <c r="P18" s="189">
        <v>1816</v>
      </c>
      <c r="Q18" s="189">
        <v>750</v>
      </c>
      <c r="R18" s="189">
        <v>2234</v>
      </c>
      <c r="S18" s="189">
        <v>960</v>
      </c>
      <c r="T18" s="189">
        <v>10</v>
      </c>
      <c r="U18" s="189">
        <v>289</v>
      </c>
      <c r="V18" s="189">
        <v>299</v>
      </c>
      <c r="W18" s="190" t="s">
        <v>130</v>
      </c>
      <c r="X18" s="190" t="s">
        <v>130</v>
      </c>
      <c r="Y18" s="190" t="s">
        <v>130</v>
      </c>
      <c r="Z18" s="189">
        <v>101171</v>
      </c>
      <c r="AA18" s="189">
        <v>101171</v>
      </c>
      <c r="AB18" s="189">
        <v>0</v>
      </c>
      <c r="AC18" s="189">
        <v>29574957</v>
      </c>
      <c r="AD18" s="189">
        <v>160888</v>
      </c>
      <c r="AE18" s="191">
        <v>29735845</v>
      </c>
      <c r="AF18" s="193"/>
      <c r="AG18" s="193"/>
      <c r="AH18" s="193"/>
      <c r="AI18" s="193"/>
      <c r="AJ18" s="193"/>
      <c r="AK18" s="193"/>
      <c r="AL18" s="193"/>
      <c r="AM18" s="193"/>
      <c r="AN18" s="193"/>
      <c r="AO18" s="193"/>
      <c r="AP18" s="193"/>
      <c r="AQ18" s="193"/>
      <c r="AR18" s="193"/>
      <c r="AS18" s="193"/>
      <c r="AT18" s="193"/>
      <c r="AU18" s="193"/>
      <c r="AV18" s="193"/>
      <c r="AW18" s="193"/>
      <c r="AX18" s="193"/>
    </row>
    <row r="19" spans="1:50" ht="15" customHeight="1">
      <c r="A19" s="188" t="s">
        <v>140</v>
      </c>
      <c r="B19" s="189">
        <v>191</v>
      </c>
      <c r="C19" s="189">
        <v>0</v>
      </c>
      <c r="D19" s="189">
        <v>0</v>
      </c>
      <c r="E19" s="189">
        <v>1270</v>
      </c>
      <c r="F19" s="189">
        <v>8</v>
      </c>
      <c r="G19" s="189">
        <v>0</v>
      </c>
      <c r="H19" s="189">
        <v>1461</v>
      </c>
      <c r="I19" s="189">
        <v>8</v>
      </c>
      <c r="J19" s="189">
        <v>0</v>
      </c>
      <c r="K19" s="189">
        <v>491</v>
      </c>
      <c r="L19" s="189">
        <v>2836</v>
      </c>
      <c r="M19" s="189">
        <v>3327</v>
      </c>
      <c r="N19" s="189">
        <v>0</v>
      </c>
      <c r="O19" s="189">
        <v>0</v>
      </c>
      <c r="P19" s="189">
        <v>24</v>
      </c>
      <c r="Q19" s="189">
        <v>8</v>
      </c>
      <c r="R19" s="189">
        <v>24</v>
      </c>
      <c r="S19" s="189">
        <v>8</v>
      </c>
      <c r="T19" s="189">
        <v>0</v>
      </c>
      <c r="U19" s="189">
        <v>0</v>
      </c>
      <c r="V19" s="189">
        <v>0</v>
      </c>
      <c r="W19" s="190" t="s">
        <v>130</v>
      </c>
      <c r="X19" s="190" t="s">
        <v>130</v>
      </c>
      <c r="Y19" s="190" t="s">
        <v>130</v>
      </c>
      <c r="Z19" s="189">
        <v>1560</v>
      </c>
      <c r="AA19" s="189">
        <v>1560</v>
      </c>
      <c r="AB19" s="189">
        <v>0</v>
      </c>
      <c r="AC19" s="189">
        <v>405346</v>
      </c>
      <c r="AD19" s="189">
        <v>783</v>
      </c>
      <c r="AE19" s="191">
        <v>406129</v>
      </c>
      <c r="AF19" s="193"/>
      <c r="AG19" s="193"/>
      <c r="AH19" s="193"/>
      <c r="AI19" s="193"/>
      <c r="AJ19" s="193"/>
      <c r="AK19" s="193"/>
      <c r="AL19" s="193"/>
      <c r="AM19" s="193"/>
      <c r="AN19" s="193"/>
      <c r="AO19" s="193"/>
      <c r="AP19" s="193"/>
      <c r="AQ19" s="193"/>
      <c r="AR19" s="193"/>
      <c r="AS19" s="193"/>
      <c r="AT19" s="193"/>
      <c r="AU19" s="193"/>
      <c r="AV19" s="193"/>
      <c r="AW19" s="193"/>
      <c r="AX19" s="193"/>
    </row>
    <row r="20" spans="1:50" ht="15" customHeight="1">
      <c r="A20" s="188" t="s">
        <v>141</v>
      </c>
      <c r="B20" s="189">
        <v>830</v>
      </c>
      <c r="C20" s="189">
        <v>3</v>
      </c>
      <c r="D20" s="189">
        <v>0</v>
      </c>
      <c r="E20" s="189">
        <v>11144</v>
      </c>
      <c r="F20" s="189">
        <v>28</v>
      </c>
      <c r="G20" s="189">
        <v>9</v>
      </c>
      <c r="H20" s="189">
        <v>11974</v>
      </c>
      <c r="I20" s="189">
        <v>31</v>
      </c>
      <c r="J20" s="189">
        <v>9</v>
      </c>
      <c r="K20" s="189">
        <v>2060</v>
      </c>
      <c r="L20" s="189">
        <v>18149</v>
      </c>
      <c r="M20" s="189">
        <v>20209</v>
      </c>
      <c r="N20" s="189">
        <v>3</v>
      </c>
      <c r="O20" s="189">
        <v>4</v>
      </c>
      <c r="P20" s="189">
        <v>59</v>
      </c>
      <c r="Q20" s="189">
        <v>30</v>
      </c>
      <c r="R20" s="189">
        <v>62</v>
      </c>
      <c r="S20" s="189">
        <v>34</v>
      </c>
      <c r="T20" s="189">
        <v>0</v>
      </c>
      <c r="U20" s="189">
        <v>11</v>
      </c>
      <c r="V20" s="189">
        <v>11</v>
      </c>
      <c r="W20" s="190" t="s">
        <v>130</v>
      </c>
      <c r="X20" s="190" t="s">
        <v>130</v>
      </c>
      <c r="Y20" s="190" t="s">
        <v>130</v>
      </c>
      <c r="Z20" s="189">
        <v>12588</v>
      </c>
      <c r="AA20" s="189">
        <v>12588</v>
      </c>
      <c r="AB20" s="189">
        <v>0</v>
      </c>
      <c r="AC20" s="189">
        <v>2810681</v>
      </c>
      <c r="AD20" s="189">
        <v>5355</v>
      </c>
      <c r="AE20" s="191">
        <v>2816036</v>
      </c>
      <c r="AF20" s="193"/>
      <c r="AG20" s="193"/>
      <c r="AH20" s="193"/>
      <c r="AI20" s="193"/>
      <c r="AJ20" s="193"/>
      <c r="AK20" s="193"/>
      <c r="AL20" s="193"/>
      <c r="AM20" s="193"/>
      <c r="AN20" s="193"/>
      <c r="AO20" s="193"/>
      <c r="AP20" s="193"/>
      <c r="AQ20" s="193"/>
      <c r="AR20" s="193"/>
      <c r="AS20" s="193"/>
      <c r="AT20" s="193"/>
      <c r="AU20" s="193"/>
      <c r="AV20" s="193"/>
      <c r="AW20" s="193"/>
      <c r="AX20" s="193"/>
    </row>
    <row r="21" spans="1:50" ht="15" customHeight="1">
      <c r="A21" s="188" t="s">
        <v>142</v>
      </c>
      <c r="B21" s="189">
        <v>2189</v>
      </c>
      <c r="C21" s="189">
        <v>23</v>
      </c>
      <c r="D21" s="189">
        <v>1</v>
      </c>
      <c r="E21" s="189">
        <v>14598</v>
      </c>
      <c r="F21" s="189">
        <v>319</v>
      </c>
      <c r="G21" s="189">
        <v>61</v>
      </c>
      <c r="H21" s="189">
        <v>16787</v>
      </c>
      <c r="I21" s="189">
        <v>342</v>
      </c>
      <c r="J21" s="189">
        <v>62</v>
      </c>
      <c r="K21" s="189">
        <v>6209</v>
      </c>
      <c r="L21" s="189">
        <v>34083</v>
      </c>
      <c r="M21" s="189">
        <v>40292</v>
      </c>
      <c r="N21" s="189">
        <v>55</v>
      </c>
      <c r="O21" s="189">
        <v>23</v>
      </c>
      <c r="P21" s="189">
        <v>884</v>
      </c>
      <c r="Q21" s="189">
        <v>347</v>
      </c>
      <c r="R21" s="189">
        <v>939</v>
      </c>
      <c r="S21" s="189">
        <v>370</v>
      </c>
      <c r="T21" s="189">
        <v>1</v>
      </c>
      <c r="U21" s="189">
        <v>65</v>
      </c>
      <c r="V21" s="189">
        <v>66</v>
      </c>
      <c r="W21" s="190" t="s">
        <v>130</v>
      </c>
      <c r="X21" s="190" t="s">
        <v>130</v>
      </c>
      <c r="Y21" s="190" t="s">
        <v>130</v>
      </c>
      <c r="Z21" s="189">
        <v>17984</v>
      </c>
      <c r="AA21" s="189">
        <v>17984</v>
      </c>
      <c r="AB21" s="189">
        <v>0</v>
      </c>
      <c r="AC21" s="189">
        <v>5174061</v>
      </c>
      <c r="AD21" s="189">
        <v>44087</v>
      </c>
      <c r="AE21" s="191">
        <v>5218148</v>
      </c>
      <c r="AF21" s="193"/>
      <c r="AG21" s="193"/>
      <c r="AH21" s="193"/>
      <c r="AI21" s="193"/>
      <c r="AJ21" s="193"/>
      <c r="AK21" s="193"/>
      <c r="AL21" s="193"/>
      <c r="AM21" s="193"/>
      <c r="AN21" s="193"/>
      <c r="AO21" s="193"/>
      <c r="AP21" s="193"/>
      <c r="AQ21" s="193"/>
      <c r="AR21" s="193"/>
      <c r="AS21" s="193"/>
      <c r="AT21" s="193"/>
      <c r="AU21" s="193"/>
      <c r="AV21" s="193"/>
      <c r="AW21" s="193"/>
      <c r="AX21" s="193"/>
    </row>
    <row r="22" spans="1:50" ht="15" customHeight="1">
      <c r="A22" s="188" t="s">
        <v>143</v>
      </c>
      <c r="B22" s="189">
        <v>77</v>
      </c>
      <c r="C22" s="189">
        <v>0</v>
      </c>
      <c r="D22" s="189">
        <v>0</v>
      </c>
      <c r="E22" s="189">
        <v>926</v>
      </c>
      <c r="F22" s="189">
        <v>7</v>
      </c>
      <c r="G22" s="189">
        <v>2</v>
      </c>
      <c r="H22" s="189">
        <v>1003</v>
      </c>
      <c r="I22" s="189">
        <v>7</v>
      </c>
      <c r="J22" s="189">
        <v>2</v>
      </c>
      <c r="K22" s="189">
        <v>201</v>
      </c>
      <c r="L22" s="189">
        <v>1712</v>
      </c>
      <c r="M22" s="189">
        <v>1913</v>
      </c>
      <c r="N22" s="189">
        <v>0</v>
      </c>
      <c r="O22" s="189">
        <v>0</v>
      </c>
      <c r="P22" s="189">
        <v>14</v>
      </c>
      <c r="Q22" s="189">
        <v>7</v>
      </c>
      <c r="R22" s="189">
        <v>14</v>
      </c>
      <c r="S22" s="189">
        <v>7</v>
      </c>
      <c r="T22" s="189">
        <v>0</v>
      </c>
      <c r="U22" s="189">
        <v>2</v>
      </c>
      <c r="V22" s="189">
        <v>2</v>
      </c>
      <c r="W22" s="190" t="s">
        <v>130</v>
      </c>
      <c r="X22" s="190" t="s">
        <v>130</v>
      </c>
      <c r="Y22" s="190" t="s">
        <v>130</v>
      </c>
      <c r="Z22" s="189">
        <v>1055</v>
      </c>
      <c r="AA22" s="189">
        <v>1055</v>
      </c>
      <c r="AB22" s="189">
        <v>0</v>
      </c>
      <c r="AC22" s="189">
        <v>247530</v>
      </c>
      <c r="AD22" s="189">
        <v>720</v>
      </c>
      <c r="AE22" s="191">
        <v>248250</v>
      </c>
      <c r="AF22" s="193"/>
      <c r="AG22" s="193"/>
      <c r="AH22" s="193"/>
      <c r="AI22" s="193"/>
      <c r="AJ22" s="193"/>
      <c r="AK22" s="193"/>
      <c r="AL22" s="193"/>
      <c r="AM22" s="193"/>
      <c r="AN22" s="193"/>
      <c r="AO22" s="193"/>
      <c r="AP22" s="193"/>
      <c r="AQ22" s="193"/>
      <c r="AR22" s="193"/>
      <c r="AS22" s="193"/>
      <c r="AT22" s="193"/>
      <c r="AU22" s="193"/>
      <c r="AV22" s="193"/>
      <c r="AW22" s="193"/>
      <c r="AX22" s="193"/>
    </row>
    <row r="23" spans="1:50" ht="15" customHeight="1">
      <c r="A23" s="188" t="s">
        <v>144</v>
      </c>
      <c r="B23" s="189">
        <v>9328</v>
      </c>
      <c r="C23" s="189">
        <v>32</v>
      </c>
      <c r="D23" s="189">
        <v>3</v>
      </c>
      <c r="E23" s="189">
        <v>58650</v>
      </c>
      <c r="F23" s="189">
        <v>418</v>
      </c>
      <c r="G23" s="189">
        <v>270</v>
      </c>
      <c r="H23" s="189">
        <v>67978</v>
      </c>
      <c r="I23" s="189">
        <v>450</v>
      </c>
      <c r="J23" s="189">
        <v>273</v>
      </c>
      <c r="K23" s="189">
        <v>24897</v>
      </c>
      <c r="L23" s="189">
        <v>132502</v>
      </c>
      <c r="M23" s="189">
        <v>157399</v>
      </c>
      <c r="N23" s="189">
        <v>75</v>
      </c>
      <c r="O23" s="189">
        <v>36</v>
      </c>
      <c r="P23" s="189">
        <v>1189</v>
      </c>
      <c r="Q23" s="189">
        <v>469</v>
      </c>
      <c r="R23" s="189">
        <v>1264</v>
      </c>
      <c r="S23" s="189">
        <v>505</v>
      </c>
      <c r="T23" s="189">
        <v>3</v>
      </c>
      <c r="U23" s="189">
        <v>414</v>
      </c>
      <c r="V23" s="189">
        <v>417</v>
      </c>
      <c r="W23" s="190" t="s">
        <v>130</v>
      </c>
      <c r="X23" s="190" t="s">
        <v>130</v>
      </c>
      <c r="Y23" s="190" t="s">
        <v>130</v>
      </c>
      <c r="Z23" s="189">
        <v>72593</v>
      </c>
      <c r="AA23" s="189">
        <v>72593</v>
      </c>
      <c r="AB23" s="189">
        <v>0</v>
      </c>
      <c r="AC23" s="189">
        <v>20912484</v>
      </c>
      <c r="AD23" s="189">
        <v>119304</v>
      </c>
      <c r="AE23" s="191">
        <v>21031788</v>
      </c>
      <c r="AF23" s="193"/>
      <c r="AG23" s="193"/>
      <c r="AH23" s="193"/>
      <c r="AI23" s="193"/>
      <c r="AJ23" s="193"/>
      <c r="AK23" s="193"/>
      <c r="AL23" s="193"/>
      <c r="AM23" s="193"/>
      <c r="AN23" s="193"/>
      <c r="AO23" s="193"/>
      <c r="AP23" s="193"/>
      <c r="AQ23" s="193"/>
      <c r="AR23" s="193"/>
      <c r="AS23" s="193"/>
      <c r="AT23" s="193"/>
      <c r="AU23" s="193"/>
      <c r="AV23" s="193"/>
      <c r="AW23" s="193"/>
      <c r="AX23" s="193"/>
    </row>
    <row r="24" spans="1:50" ht="15" customHeight="1">
      <c r="A24" s="188" t="s">
        <v>145</v>
      </c>
      <c r="B24" s="189">
        <v>1405</v>
      </c>
      <c r="C24" s="189">
        <v>15</v>
      </c>
      <c r="D24" s="189">
        <v>0</v>
      </c>
      <c r="E24" s="189">
        <v>8939</v>
      </c>
      <c r="F24" s="189">
        <v>107</v>
      </c>
      <c r="G24" s="189">
        <v>27</v>
      </c>
      <c r="H24" s="189">
        <v>10344</v>
      </c>
      <c r="I24" s="189">
        <v>122</v>
      </c>
      <c r="J24" s="189">
        <v>27</v>
      </c>
      <c r="K24" s="189">
        <v>3868</v>
      </c>
      <c r="L24" s="189">
        <v>19341</v>
      </c>
      <c r="M24" s="189">
        <v>23209</v>
      </c>
      <c r="N24" s="189">
        <v>40</v>
      </c>
      <c r="O24" s="189">
        <v>15</v>
      </c>
      <c r="P24" s="189">
        <v>324</v>
      </c>
      <c r="Q24" s="189">
        <v>114</v>
      </c>
      <c r="R24" s="189">
        <v>364</v>
      </c>
      <c r="S24" s="189">
        <v>129</v>
      </c>
      <c r="T24" s="189">
        <v>0</v>
      </c>
      <c r="U24" s="189">
        <v>32</v>
      </c>
      <c r="V24" s="189">
        <v>32</v>
      </c>
      <c r="W24" s="190" t="s">
        <v>130</v>
      </c>
      <c r="X24" s="190" t="s">
        <v>130</v>
      </c>
      <c r="Y24" s="190" t="s">
        <v>130</v>
      </c>
      <c r="Z24" s="189">
        <v>11012</v>
      </c>
      <c r="AA24" s="189">
        <v>11012</v>
      </c>
      <c r="AB24" s="189">
        <v>0</v>
      </c>
      <c r="AC24" s="189">
        <v>2963708</v>
      </c>
      <c r="AD24" s="189">
        <v>16662</v>
      </c>
      <c r="AE24" s="191">
        <v>2980370</v>
      </c>
      <c r="AF24" s="193"/>
      <c r="AG24" s="193"/>
      <c r="AH24" s="193"/>
      <c r="AI24" s="193"/>
      <c r="AJ24" s="193"/>
      <c r="AK24" s="193"/>
      <c r="AL24" s="193"/>
      <c r="AM24" s="193"/>
      <c r="AN24" s="193"/>
      <c r="AO24" s="193"/>
      <c r="AP24" s="193"/>
      <c r="AQ24" s="193"/>
      <c r="AR24" s="193"/>
      <c r="AS24" s="193"/>
      <c r="AT24" s="193"/>
      <c r="AU24" s="193"/>
      <c r="AV24" s="193"/>
      <c r="AW24" s="193"/>
      <c r="AX24" s="193"/>
    </row>
    <row r="25" spans="1:50" ht="15" customHeight="1">
      <c r="A25" s="188" t="s">
        <v>146</v>
      </c>
      <c r="B25" s="189">
        <v>538</v>
      </c>
      <c r="C25" s="189">
        <v>3</v>
      </c>
      <c r="D25" s="189">
        <v>0</v>
      </c>
      <c r="E25" s="189">
        <v>5786</v>
      </c>
      <c r="F25" s="189">
        <v>22</v>
      </c>
      <c r="G25" s="189">
        <v>2</v>
      </c>
      <c r="H25" s="189">
        <v>6324</v>
      </c>
      <c r="I25" s="189">
        <v>25</v>
      </c>
      <c r="J25" s="189">
        <v>2</v>
      </c>
      <c r="K25" s="189">
        <v>1382</v>
      </c>
      <c r="L25" s="189">
        <v>10295</v>
      </c>
      <c r="M25" s="189">
        <v>11677</v>
      </c>
      <c r="N25" s="189">
        <v>6</v>
      </c>
      <c r="O25" s="189">
        <v>3</v>
      </c>
      <c r="P25" s="189">
        <v>50</v>
      </c>
      <c r="Q25" s="189">
        <v>25</v>
      </c>
      <c r="R25" s="189">
        <v>56</v>
      </c>
      <c r="S25" s="189">
        <v>28</v>
      </c>
      <c r="T25" s="189">
        <v>0</v>
      </c>
      <c r="U25" s="189">
        <v>4</v>
      </c>
      <c r="V25" s="189">
        <v>4</v>
      </c>
      <c r="W25" s="190" t="s">
        <v>130</v>
      </c>
      <c r="X25" s="190" t="s">
        <v>130</v>
      </c>
      <c r="Y25" s="190" t="s">
        <v>130</v>
      </c>
      <c r="Z25" s="189">
        <v>6691</v>
      </c>
      <c r="AA25" s="189">
        <v>6691</v>
      </c>
      <c r="AB25" s="189">
        <v>0</v>
      </c>
      <c r="AC25" s="189">
        <v>1562282</v>
      </c>
      <c r="AD25" s="189">
        <v>2417</v>
      </c>
      <c r="AE25" s="191">
        <v>1564699</v>
      </c>
      <c r="AF25" s="193"/>
      <c r="AG25" s="193"/>
      <c r="AH25" s="193"/>
      <c r="AI25" s="193"/>
      <c r="AJ25" s="193"/>
      <c r="AK25" s="193"/>
      <c r="AL25" s="193"/>
      <c r="AM25" s="193"/>
      <c r="AN25" s="193"/>
      <c r="AO25" s="193"/>
      <c r="AP25" s="193"/>
      <c r="AQ25" s="193"/>
      <c r="AR25" s="193"/>
      <c r="AS25" s="193"/>
      <c r="AT25" s="193"/>
      <c r="AU25" s="193"/>
      <c r="AV25" s="193"/>
      <c r="AW25" s="193"/>
      <c r="AX25" s="193"/>
    </row>
    <row r="26" spans="1:50" ht="15" customHeight="1">
      <c r="A26" s="188" t="s">
        <v>147</v>
      </c>
      <c r="B26" s="189">
        <v>222</v>
      </c>
      <c r="C26" s="189">
        <v>0</v>
      </c>
      <c r="D26" s="189">
        <v>0</v>
      </c>
      <c r="E26" s="189">
        <v>1361</v>
      </c>
      <c r="F26" s="189">
        <v>1</v>
      </c>
      <c r="G26" s="189">
        <v>0</v>
      </c>
      <c r="H26" s="189">
        <v>1583</v>
      </c>
      <c r="I26" s="189">
        <v>1</v>
      </c>
      <c r="J26" s="189">
        <v>0</v>
      </c>
      <c r="K26" s="189">
        <v>618</v>
      </c>
      <c r="L26" s="189">
        <v>2542</v>
      </c>
      <c r="M26" s="189">
        <v>3160</v>
      </c>
      <c r="N26" s="189">
        <v>0</v>
      </c>
      <c r="O26" s="189">
        <v>0</v>
      </c>
      <c r="P26" s="189">
        <v>3</v>
      </c>
      <c r="Q26" s="189">
        <v>1</v>
      </c>
      <c r="R26" s="189">
        <v>3</v>
      </c>
      <c r="S26" s="189">
        <v>1</v>
      </c>
      <c r="T26" s="189">
        <v>0</v>
      </c>
      <c r="U26" s="189">
        <v>0</v>
      </c>
      <c r="V26" s="189">
        <v>0</v>
      </c>
      <c r="W26" s="190" t="s">
        <v>130</v>
      </c>
      <c r="X26" s="190" t="s">
        <v>130</v>
      </c>
      <c r="Y26" s="190" t="s">
        <v>130</v>
      </c>
      <c r="Z26" s="189">
        <v>1692</v>
      </c>
      <c r="AA26" s="189">
        <v>1692</v>
      </c>
      <c r="AB26" s="189">
        <v>0</v>
      </c>
      <c r="AC26" s="189">
        <v>438358</v>
      </c>
      <c r="AD26" s="189">
        <v>138</v>
      </c>
      <c r="AE26" s="191">
        <v>438496</v>
      </c>
      <c r="AF26" s="193"/>
      <c r="AG26" s="193"/>
      <c r="AH26" s="193"/>
      <c r="AI26" s="193"/>
      <c r="AJ26" s="193"/>
      <c r="AK26" s="193"/>
      <c r="AL26" s="193"/>
      <c r="AM26" s="193"/>
      <c r="AN26" s="193"/>
      <c r="AO26" s="193"/>
      <c r="AP26" s="193"/>
      <c r="AQ26" s="193"/>
      <c r="AR26" s="193"/>
      <c r="AS26" s="193"/>
      <c r="AT26" s="193"/>
      <c r="AU26" s="193"/>
      <c r="AV26" s="193"/>
      <c r="AW26" s="193"/>
      <c r="AX26" s="193"/>
    </row>
    <row r="27" spans="1:50" ht="15" customHeight="1">
      <c r="A27" s="188" t="s">
        <v>148</v>
      </c>
      <c r="B27" s="189">
        <v>79152</v>
      </c>
      <c r="C27" s="189">
        <v>2162</v>
      </c>
      <c r="D27" s="189">
        <v>190</v>
      </c>
      <c r="E27" s="189">
        <v>441061</v>
      </c>
      <c r="F27" s="189">
        <v>5172</v>
      </c>
      <c r="G27" s="189">
        <v>3278</v>
      </c>
      <c r="H27" s="189">
        <v>520213</v>
      </c>
      <c r="I27" s="189">
        <v>7334</v>
      </c>
      <c r="J27" s="189">
        <v>3468</v>
      </c>
      <c r="K27" s="189">
        <v>192829</v>
      </c>
      <c r="L27" s="189">
        <v>843026</v>
      </c>
      <c r="M27" s="189">
        <v>1035855</v>
      </c>
      <c r="N27" s="189">
        <v>4511</v>
      </c>
      <c r="O27" s="189">
        <v>3013</v>
      </c>
      <c r="P27" s="189">
        <v>11988</v>
      </c>
      <c r="Q27" s="189">
        <v>6437</v>
      </c>
      <c r="R27" s="189">
        <v>16499</v>
      </c>
      <c r="S27" s="189">
        <v>9450</v>
      </c>
      <c r="T27" s="189">
        <v>236</v>
      </c>
      <c r="U27" s="189">
        <v>4179</v>
      </c>
      <c r="V27" s="189">
        <v>4415</v>
      </c>
      <c r="W27" s="190" t="s">
        <v>130</v>
      </c>
      <c r="X27" s="190" t="s">
        <v>130</v>
      </c>
      <c r="Y27" s="190" t="s">
        <v>130</v>
      </c>
      <c r="Z27" s="189">
        <v>562389</v>
      </c>
      <c r="AA27" s="189">
        <v>562389</v>
      </c>
      <c r="AB27" s="189">
        <v>0</v>
      </c>
      <c r="AC27" s="189">
        <v>150219998</v>
      </c>
      <c r="AD27" s="189">
        <v>1708322</v>
      </c>
      <c r="AE27" s="191">
        <v>151928320</v>
      </c>
      <c r="AF27" s="193"/>
      <c r="AG27" s="193"/>
      <c r="AH27" s="193"/>
      <c r="AI27" s="193"/>
      <c r="AJ27" s="193"/>
      <c r="AK27" s="193"/>
      <c r="AL27" s="193"/>
      <c r="AM27" s="193"/>
      <c r="AN27" s="193"/>
      <c r="AO27" s="193"/>
      <c r="AP27" s="193"/>
      <c r="AQ27" s="193"/>
      <c r="AR27" s="193"/>
      <c r="AS27" s="193"/>
      <c r="AT27" s="193"/>
      <c r="AU27" s="193"/>
      <c r="AV27" s="193"/>
      <c r="AW27" s="193"/>
      <c r="AX27" s="193"/>
    </row>
    <row r="28" spans="1:50" ht="15" customHeight="1">
      <c r="A28" s="188" t="s">
        <v>149</v>
      </c>
      <c r="B28" s="189">
        <v>1591</v>
      </c>
      <c r="C28" s="189">
        <v>15</v>
      </c>
      <c r="D28" s="189">
        <v>1</v>
      </c>
      <c r="E28" s="189">
        <v>9733</v>
      </c>
      <c r="F28" s="189">
        <v>62</v>
      </c>
      <c r="G28" s="189">
        <v>6</v>
      </c>
      <c r="H28" s="189">
        <v>11324</v>
      </c>
      <c r="I28" s="189">
        <v>77</v>
      </c>
      <c r="J28" s="189">
        <v>7</v>
      </c>
      <c r="K28" s="189">
        <v>4352</v>
      </c>
      <c r="L28" s="189">
        <v>23030</v>
      </c>
      <c r="M28" s="189">
        <v>27382</v>
      </c>
      <c r="N28" s="189">
        <v>37</v>
      </c>
      <c r="O28" s="189">
        <v>15</v>
      </c>
      <c r="P28" s="189">
        <v>187</v>
      </c>
      <c r="Q28" s="189">
        <v>67</v>
      </c>
      <c r="R28" s="189">
        <v>224</v>
      </c>
      <c r="S28" s="189">
        <v>82</v>
      </c>
      <c r="T28" s="189">
        <v>1</v>
      </c>
      <c r="U28" s="189">
        <v>12</v>
      </c>
      <c r="V28" s="189">
        <v>13</v>
      </c>
      <c r="W28" s="190" t="s">
        <v>130</v>
      </c>
      <c r="X28" s="190" t="s">
        <v>130</v>
      </c>
      <c r="Y28" s="190" t="s">
        <v>130</v>
      </c>
      <c r="Z28" s="189">
        <v>8578</v>
      </c>
      <c r="AA28" s="189">
        <v>8578</v>
      </c>
      <c r="AB28" s="189">
        <v>0</v>
      </c>
      <c r="AC28" s="189">
        <v>3630844</v>
      </c>
      <c r="AD28" s="189">
        <v>8215</v>
      </c>
      <c r="AE28" s="191">
        <v>3639059</v>
      </c>
      <c r="AF28" s="193"/>
      <c r="AG28" s="193"/>
      <c r="AH28" s="193"/>
      <c r="AI28" s="193"/>
      <c r="AJ28" s="193"/>
      <c r="AK28" s="193"/>
      <c r="AL28" s="193"/>
      <c r="AM28" s="193"/>
      <c r="AN28" s="193"/>
      <c r="AO28" s="193"/>
      <c r="AP28" s="193"/>
      <c r="AQ28" s="193"/>
      <c r="AR28" s="193"/>
      <c r="AS28" s="193"/>
      <c r="AT28" s="193"/>
      <c r="AU28" s="193"/>
      <c r="AV28" s="193"/>
      <c r="AW28" s="193"/>
      <c r="AX28" s="193"/>
    </row>
    <row r="29" spans="1:50" ht="15" customHeight="1">
      <c r="A29" s="188" t="s">
        <v>150</v>
      </c>
      <c r="B29" s="189">
        <v>502</v>
      </c>
      <c r="C29" s="189">
        <v>37</v>
      </c>
      <c r="D29" s="189">
        <v>2</v>
      </c>
      <c r="E29" s="189">
        <v>5088</v>
      </c>
      <c r="F29" s="189">
        <v>241</v>
      </c>
      <c r="G29" s="189">
        <v>69</v>
      </c>
      <c r="H29" s="189">
        <v>5590</v>
      </c>
      <c r="I29" s="189">
        <v>278</v>
      </c>
      <c r="J29" s="189">
        <v>71</v>
      </c>
      <c r="K29" s="189">
        <v>1114</v>
      </c>
      <c r="L29" s="189">
        <v>7756</v>
      </c>
      <c r="M29" s="189">
        <v>8870</v>
      </c>
      <c r="N29" s="189">
        <v>74</v>
      </c>
      <c r="O29" s="189">
        <v>42</v>
      </c>
      <c r="P29" s="189">
        <v>488</v>
      </c>
      <c r="Q29" s="189">
        <v>286</v>
      </c>
      <c r="R29" s="189">
        <v>562</v>
      </c>
      <c r="S29" s="189">
        <v>328</v>
      </c>
      <c r="T29" s="189">
        <v>2</v>
      </c>
      <c r="U29" s="189">
        <v>82</v>
      </c>
      <c r="V29" s="189">
        <v>84</v>
      </c>
      <c r="W29" s="190" t="s">
        <v>130</v>
      </c>
      <c r="X29" s="190" t="s">
        <v>130</v>
      </c>
      <c r="Y29" s="190" t="s">
        <v>130</v>
      </c>
      <c r="Z29" s="189">
        <v>6172</v>
      </c>
      <c r="AA29" s="189">
        <v>6172</v>
      </c>
      <c r="AB29" s="189">
        <v>0</v>
      </c>
      <c r="AC29" s="189">
        <v>1336703</v>
      </c>
      <c r="AD29" s="189">
        <v>36618</v>
      </c>
      <c r="AE29" s="191">
        <v>1373321</v>
      </c>
      <c r="AF29" s="193"/>
      <c r="AG29" s="193"/>
      <c r="AH29" s="193"/>
      <c r="AI29" s="193"/>
      <c r="AJ29" s="193"/>
      <c r="AK29" s="193"/>
      <c r="AL29" s="193"/>
      <c r="AM29" s="193"/>
      <c r="AN29" s="193"/>
      <c r="AO29" s="193"/>
      <c r="AP29" s="193"/>
      <c r="AQ29" s="193"/>
      <c r="AR29" s="193"/>
      <c r="AS29" s="193"/>
      <c r="AT29" s="193"/>
      <c r="AU29" s="193"/>
      <c r="AV29" s="193"/>
      <c r="AW29" s="193"/>
      <c r="AX29" s="193"/>
    </row>
    <row r="30" spans="1:50" ht="15" customHeight="1">
      <c r="A30" s="188" t="s">
        <v>151</v>
      </c>
      <c r="B30" s="189">
        <v>78</v>
      </c>
      <c r="C30" s="189">
        <v>1</v>
      </c>
      <c r="D30" s="189">
        <v>0</v>
      </c>
      <c r="E30" s="189">
        <v>933</v>
      </c>
      <c r="F30" s="189">
        <v>1</v>
      </c>
      <c r="G30" s="189">
        <v>1</v>
      </c>
      <c r="H30" s="189">
        <v>1011</v>
      </c>
      <c r="I30" s="189">
        <v>2</v>
      </c>
      <c r="J30" s="189">
        <v>1</v>
      </c>
      <c r="K30" s="189">
        <v>204</v>
      </c>
      <c r="L30" s="189">
        <v>1614</v>
      </c>
      <c r="M30" s="189">
        <v>1818</v>
      </c>
      <c r="N30" s="189">
        <v>1</v>
      </c>
      <c r="O30" s="189">
        <v>1</v>
      </c>
      <c r="P30" s="189">
        <v>4</v>
      </c>
      <c r="Q30" s="189">
        <v>1</v>
      </c>
      <c r="R30" s="189">
        <v>5</v>
      </c>
      <c r="S30" s="189">
        <v>2</v>
      </c>
      <c r="T30" s="189">
        <v>0</v>
      </c>
      <c r="U30" s="189">
        <v>1</v>
      </c>
      <c r="V30" s="189">
        <v>1</v>
      </c>
      <c r="W30" s="190" t="s">
        <v>130</v>
      </c>
      <c r="X30" s="190" t="s">
        <v>130</v>
      </c>
      <c r="Y30" s="190" t="s">
        <v>130</v>
      </c>
      <c r="Z30" s="189">
        <v>1259</v>
      </c>
      <c r="AA30" s="189">
        <v>1259</v>
      </c>
      <c r="AB30" s="189">
        <v>0</v>
      </c>
      <c r="AC30" s="189">
        <v>271736</v>
      </c>
      <c r="AD30" s="189">
        <v>302</v>
      </c>
      <c r="AE30" s="191">
        <v>272038</v>
      </c>
      <c r="AF30" s="193"/>
      <c r="AG30" s="193"/>
      <c r="AH30" s="193"/>
      <c r="AI30" s="193"/>
      <c r="AJ30" s="193"/>
      <c r="AK30" s="193"/>
      <c r="AL30" s="193"/>
      <c r="AM30" s="193"/>
      <c r="AN30" s="193"/>
      <c r="AO30" s="193"/>
      <c r="AP30" s="193"/>
      <c r="AQ30" s="193"/>
      <c r="AR30" s="193"/>
      <c r="AS30" s="193"/>
      <c r="AT30" s="193"/>
      <c r="AU30" s="193"/>
      <c r="AV30" s="193"/>
      <c r="AW30" s="193"/>
      <c r="AX30" s="193"/>
    </row>
    <row r="31" spans="1:50" ht="15" customHeight="1">
      <c r="A31" s="188" t="s">
        <v>152</v>
      </c>
      <c r="B31" s="189">
        <v>520</v>
      </c>
      <c r="C31" s="189">
        <v>3</v>
      </c>
      <c r="D31" s="189">
        <v>0</v>
      </c>
      <c r="E31" s="189">
        <v>5687</v>
      </c>
      <c r="F31" s="189">
        <v>39</v>
      </c>
      <c r="G31" s="189">
        <v>11</v>
      </c>
      <c r="H31" s="189">
        <v>6207</v>
      </c>
      <c r="I31" s="189">
        <v>42</v>
      </c>
      <c r="J31" s="189">
        <v>11</v>
      </c>
      <c r="K31" s="189">
        <v>1294</v>
      </c>
      <c r="L31" s="189">
        <v>10257</v>
      </c>
      <c r="M31" s="189">
        <v>11551</v>
      </c>
      <c r="N31" s="189">
        <v>10</v>
      </c>
      <c r="O31" s="189">
        <v>3</v>
      </c>
      <c r="P31" s="189">
        <v>95</v>
      </c>
      <c r="Q31" s="189">
        <v>44</v>
      </c>
      <c r="R31" s="189">
        <v>105</v>
      </c>
      <c r="S31" s="189">
        <v>47</v>
      </c>
      <c r="T31" s="189">
        <v>0</v>
      </c>
      <c r="U31" s="189">
        <v>13</v>
      </c>
      <c r="V31" s="189">
        <v>13</v>
      </c>
      <c r="W31" s="190" t="s">
        <v>130</v>
      </c>
      <c r="X31" s="190" t="s">
        <v>130</v>
      </c>
      <c r="Y31" s="190" t="s">
        <v>130</v>
      </c>
      <c r="Z31" s="189">
        <v>6560</v>
      </c>
      <c r="AA31" s="189">
        <v>6560</v>
      </c>
      <c r="AB31" s="189">
        <v>0</v>
      </c>
      <c r="AC31" s="189">
        <v>1620996</v>
      </c>
      <c r="AD31" s="189">
        <v>6465</v>
      </c>
      <c r="AE31" s="191">
        <v>1627461</v>
      </c>
      <c r="AF31" s="193"/>
      <c r="AG31" s="193"/>
      <c r="AH31" s="193"/>
      <c r="AI31" s="193"/>
      <c r="AJ31" s="193"/>
      <c r="AK31" s="193"/>
      <c r="AL31" s="193"/>
      <c r="AM31" s="193"/>
      <c r="AN31" s="193"/>
      <c r="AO31" s="193"/>
      <c r="AP31" s="193"/>
      <c r="AQ31" s="193"/>
      <c r="AR31" s="193"/>
      <c r="AS31" s="193"/>
      <c r="AT31" s="193"/>
      <c r="AU31" s="193"/>
      <c r="AV31" s="193"/>
      <c r="AW31" s="193"/>
      <c r="AX31" s="193"/>
    </row>
    <row r="32" spans="1:50" ht="15" customHeight="1">
      <c r="A32" s="188" t="s">
        <v>153</v>
      </c>
      <c r="B32" s="189">
        <v>3426</v>
      </c>
      <c r="C32" s="189">
        <v>20</v>
      </c>
      <c r="D32" s="189">
        <v>0</v>
      </c>
      <c r="E32" s="189">
        <v>19964</v>
      </c>
      <c r="F32" s="189">
        <v>82</v>
      </c>
      <c r="G32" s="189">
        <v>15</v>
      </c>
      <c r="H32" s="189">
        <v>23390</v>
      </c>
      <c r="I32" s="189">
        <v>102</v>
      </c>
      <c r="J32" s="189">
        <v>15</v>
      </c>
      <c r="K32" s="189">
        <v>9308</v>
      </c>
      <c r="L32" s="189">
        <v>44739</v>
      </c>
      <c r="M32" s="189">
        <v>54047</v>
      </c>
      <c r="N32" s="189">
        <v>50</v>
      </c>
      <c r="O32" s="189">
        <v>20</v>
      </c>
      <c r="P32" s="189">
        <v>224</v>
      </c>
      <c r="Q32" s="189">
        <v>91</v>
      </c>
      <c r="R32" s="189">
        <v>274</v>
      </c>
      <c r="S32" s="189">
        <v>111</v>
      </c>
      <c r="T32" s="189">
        <v>0</v>
      </c>
      <c r="U32" s="189">
        <v>15</v>
      </c>
      <c r="V32" s="189">
        <v>15</v>
      </c>
      <c r="W32" s="190" t="s">
        <v>130</v>
      </c>
      <c r="X32" s="190" t="s">
        <v>130</v>
      </c>
      <c r="Y32" s="190" t="s">
        <v>130</v>
      </c>
      <c r="Z32" s="189">
        <v>24597</v>
      </c>
      <c r="AA32" s="189">
        <v>24597</v>
      </c>
      <c r="AB32" s="189">
        <v>0</v>
      </c>
      <c r="AC32" s="189">
        <v>7083527</v>
      </c>
      <c r="AD32" s="189">
        <v>11047</v>
      </c>
      <c r="AE32" s="191">
        <v>7094574</v>
      </c>
      <c r="AF32" s="193"/>
      <c r="AG32" s="193"/>
      <c r="AH32" s="193"/>
      <c r="AI32" s="193"/>
      <c r="AJ32" s="193"/>
      <c r="AK32" s="193"/>
      <c r="AL32" s="193"/>
      <c r="AM32" s="193"/>
      <c r="AN32" s="193"/>
      <c r="AO32" s="193"/>
      <c r="AP32" s="193"/>
      <c r="AQ32" s="193"/>
      <c r="AR32" s="193"/>
      <c r="AS32" s="193"/>
      <c r="AT32" s="193"/>
      <c r="AU32" s="193"/>
      <c r="AV32" s="193"/>
      <c r="AW32" s="193"/>
      <c r="AX32" s="193"/>
    </row>
    <row r="33" spans="1:50" ht="15" customHeight="1">
      <c r="A33" s="188" t="s">
        <v>154</v>
      </c>
      <c r="B33" s="189">
        <v>77</v>
      </c>
      <c r="C33" s="189">
        <v>1</v>
      </c>
      <c r="D33" s="189">
        <v>0</v>
      </c>
      <c r="E33" s="189">
        <v>461</v>
      </c>
      <c r="F33" s="189">
        <v>0</v>
      </c>
      <c r="G33" s="189">
        <v>1</v>
      </c>
      <c r="H33" s="189">
        <v>538</v>
      </c>
      <c r="I33" s="189">
        <v>1</v>
      </c>
      <c r="J33" s="189">
        <v>1</v>
      </c>
      <c r="K33" s="189">
        <v>206</v>
      </c>
      <c r="L33" s="189">
        <v>942</v>
      </c>
      <c r="M33" s="189">
        <v>1148</v>
      </c>
      <c r="N33" s="189">
        <v>1</v>
      </c>
      <c r="O33" s="189">
        <v>1</v>
      </c>
      <c r="P33" s="189">
        <v>0</v>
      </c>
      <c r="Q33" s="189">
        <v>0</v>
      </c>
      <c r="R33" s="189">
        <v>1</v>
      </c>
      <c r="S33" s="189">
        <v>1</v>
      </c>
      <c r="T33" s="189">
        <v>0</v>
      </c>
      <c r="U33" s="189">
        <v>2</v>
      </c>
      <c r="V33" s="189">
        <v>2</v>
      </c>
      <c r="W33" s="190" t="s">
        <v>130</v>
      </c>
      <c r="X33" s="190" t="s">
        <v>130</v>
      </c>
      <c r="Y33" s="190" t="s">
        <v>130</v>
      </c>
      <c r="Z33" s="189">
        <v>568</v>
      </c>
      <c r="AA33" s="189">
        <v>568</v>
      </c>
      <c r="AB33" s="189">
        <v>0</v>
      </c>
      <c r="AC33" s="189">
        <v>153954</v>
      </c>
      <c r="AD33" s="189">
        <v>493</v>
      </c>
      <c r="AE33" s="191">
        <v>154447</v>
      </c>
      <c r="AF33" s="193"/>
      <c r="AG33" s="193"/>
      <c r="AH33" s="193"/>
      <c r="AI33" s="193"/>
      <c r="AJ33" s="193"/>
      <c r="AK33" s="193"/>
      <c r="AL33" s="193"/>
      <c r="AM33" s="193"/>
      <c r="AN33" s="193"/>
      <c r="AO33" s="193"/>
      <c r="AP33" s="193"/>
      <c r="AQ33" s="193"/>
      <c r="AR33" s="193"/>
      <c r="AS33" s="193"/>
      <c r="AT33" s="193"/>
      <c r="AU33" s="193"/>
      <c r="AV33" s="193"/>
      <c r="AW33" s="193"/>
      <c r="AX33" s="193"/>
    </row>
    <row r="34" spans="1:50" ht="15" customHeight="1">
      <c r="A34" s="188" t="s">
        <v>155</v>
      </c>
      <c r="B34" s="189">
        <v>9</v>
      </c>
      <c r="C34" s="189">
        <v>0</v>
      </c>
      <c r="D34" s="189">
        <v>0</v>
      </c>
      <c r="E34" s="189">
        <v>381</v>
      </c>
      <c r="F34" s="189">
        <v>3</v>
      </c>
      <c r="G34" s="189">
        <v>0</v>
      </c>
      <c r="H34" s="189">
        <v>390</v>
      </c>
      <c r="I34" s="189">
        <v>3</v>
      </c>
      <c r="J34" s="189">
        <v>0</v>
      </c>
      <c r="K34" s="189">
        <v>30</v>
      </c>
      <c r="L34" s="189">
        <v>635</v>
      </c>
      <c r="M34" s="189">
        <v>665</v>
      </c>
      <c r="N34" s="189">
        <v>0</v>
      </c>
      <c r="O34" s="189">
        <v>0</v>
      </c>
      <c r="P34" s="189">
        <v>8</v>
      </c>
      <c r="Q34" s="189">
        <v>3</v>
      </c>
      <c r="R34" s="189">
        <v>8</v>
      </c>
      <c r="S34" s="189">
        <v>3</v>
      </c>
      <c r="T34" s="189">
        <v>0</v>
      </c>
      <c r="U34" s="189">
        <v>0</v>
      </c>
      <c r="V34" s="189">
        <v>0</v>
      </c>
      <c r="W34" s="190" t="s">
        <v>130</v>
      </c>
      <c r="X34" s="190" t="s">
        <v>130</v>
      </c>
      <c r="Y34" s="190" t="s">
        <v>130</v>
      </c>
      <c r="Z34" s="189">
        <v>420</v>
      </c>
      <c r="AA34" s="189">
        <v>420</v>
      </c>
      <c r="AB34" s="189">
        <v>0</v>
      </c>
      <c r="AC34" s="189">
        <v>93909</v>
      </c>
      <c r="AD34" s="189">
        <v>317</v>
      </c>
      <c r="AE34" s="191">
        <v>94226</v>
      </c>
      <c r="AF34" s="193"/>
      <c r="AG34" s="193"/>
      <c r="AH34" s="193"/>
      <c r="AI34" s="193"/>
      <c r="AJ34" s="193"/>
      <c r="AK34" s="193"/>
      <c r="AL34" s="193"/>
      <c r="AM34" s="193"/>
      <c r="AN34" s="193"/>
      <c r="AO34" s="193"/>
      <c r="AP34" s="193"/>
      <c r="AQ34" s="193"/>
      <c r="AR34" s="193"/>
      <c r="AS34" s="193"/>
      <c r="AT34" s="193"/>
      <c r="AU34" s="193"/>
      <c r="AV34" s="193"/>
      <c r="AW34" s="193"/>
      <c r="AX34" s="193"/>
    </row>
    <row r="35" spans="1:50" ht="15" customHeight="1">
      <c r="A35" s="188" t="s">
        <v>156</v>
      </c>
      <c r="B35" s="189">
        <v>2072</v>
      </c>
      <c r="C35" s="189">
        <v>22</v>
      </c>
      <c r="D35" s="189">
        <v>0</v>
      </c>
      <c r="E35" s="189">
        <v>17835</v>
      </c>
      <c r="F35" s="189">
        <v>178</v>
      </c>
      <c r="G35" s="189">
        <v>30</v>
      </c>
      <c r="H35" s="189">
        <v>19907</v>
      </c>
      <c r="I35" s="189">
        <v>200</v>
      </c>
      <c r="J35" s="189">
        <v>30</v>
      </c>
      <c r="K35" s="189">
        <v>5291</v>
      </c>
      <c r="L35" s="189">
        <v>37884</v>
      </c>
      <c r="M35" s="189">
        <v>43175</v>
      </c>
      <c r="N35" s="189">
        <v>53</v>
      </c>
      <c r="O35" s="189">
        <v>25</v>
      </c>
      <c r="P35" s="189">
        <v>488</v>
      </c>
      <c r="Q35" s="189">
        <v>198</v>
      </c>
      <c r="R35" s="189">
        <v>541</v>
      </c>
      <c r="S35" s="189">
        <v>223</v>
      </c>
      <c r="T35" s="189">
        <v>0</v>
      </c>
      <c r="U35" s="189">
        <v>43</v>
      </c>
      <c r="V35" s="189">
        <v>43</v>
      </c>
      <c r="W35" s="190" t="s">
        <v>130</v>
      </c>
      <c r="X35" s="190" t="s">
        <v>130</v>
      </c>
      <c r="Y35" s="190" t="s">
        <v>130</v>
      </c>
      <c r="Z35" s="189">
        <v>21098</v>
      </c>
      <c r="AA35" s="189">
        <v>21098</v>
      </c>
      <c r="AB35" s="189">
        <v>0</v>
      </c>
      <c r="AC35" s="189">
        <v>5626198</v>
      </c>
      <c r="AD35" s="189">
        <v>22912</v>
      </c>
      <c r="AE35" s="191">
        <v>5649110</v>
      </c>
      <c r="AF35" s="193"/>
      <c r="AG35" s="193"/>
      <c r="AH35" s="193"/>
      <c r="AI35" s="193"/>
      <c r="AJ35" s="193"/>
      <c r="AK35" s="193"/>
      <c r="AL35" s="193"/>
      <c r="AM35" s="193"/>
      <c r="AN35" s="193"/>
      <c r="AO35" s="193"/>
      <c r="AP35" s="193"/>
      <c r="AQ35" s="193"/>
      <c r="AR35" s="193"/>
      <c r="AS35" s="193"/>
      <c r="AT35" s="193"/>
      <c r="AU35" s="193"/>
      <c r="AV35" s="193"/>
      <c r="AW35" s="193"/>
      <c r="AX35" s="193"/>
    </row>
    <row r="36" spans="1:50" ht="15" customHeight="1">
      <c r="A36" s="188" t="s">
        <v>157</v>
      </c>
      <c r="B36" s="189">
        <v>260</v>
      </c>
      <c r="C36" s="189">
        <v>3</v>
      </c>
      <c r="D36" s="189">
        <v>0</v>
      </c>
      <c r="E36" s="189">
        <v>2801</v>
      </c>
      <c r="F36" s="189">
        <v>53</v>
      </c>
      <c r="G36" s="189">
        <v>6</v>
      </c>
      <c r="H36" s="189">
        <v>3061</v>
      </c>
      <c r="I36" s="189">
        <v>56</v>
      </c>
      <c r="J36" s="189">
        <v>6</v>
      </c>
      <c r="K36" s="189">
        <v>607</v>
      </c>
      <c r="L36" s="189">
        <v>5362</v>
      </c>
      <c r="M36" s="189">
        <v>5969</v>
      </c>
      <c r="N36" s="189">
        <v>9</v>
      </c>
      <c r="O36" s="189">
        <v>3</v>
      </c>
      <c r="P36" s="189">
        <v>118</v>
      </c>
      <c r="Q36" s="189">
        <v>62</v>
      </c>
      <c r="R36" s="189">
        <v>127</v>
      </c>
      <c r="S36" s="189">
        <v>65</v>
      </c>
      <c r="T36" s="189">
        <v>0</v>
      </c>
      <c r="U36" s="189">
        <v>7</v>
      </c>
      <c r="V36" s="189">
        <v>7</v>
      </c>
      <c r="W36" s="190" t="s">
        <v>130</v>
      </c>
      <c r="X36" s="190" t="s">
        <v>130</v>
      </c>
      <c r="Y36" s="190" t="s">
        <v>130</v>
      </c>
      <c r="Z36" s="189">
        <v>3255</v>
      </c>
      <c r="AA36" s="189">
        <v>3255</v>
      </c>
      <c r="AB36" s="189">
        <v>0</v>
      </c>
      <c r="AC36" s="189">
        <v>752217</v>
      </c>
      <c r="AD36" s="189">
        <v>4796</v>
      </c>
      <c r="AE36" s="191">
        <v>757013</v>
      </c>
      <c r="AF36" s="193"/>
      <c r="AG36" s="193"/>
      <c r="AH36" s="193"/>
      <c r="AI36" s="193"/>
      <c r="AJ36" s="193"/>
      <c r="AK36" s="193"/>
      <c r="AL36" s="193"/>
      <c r="AM36" s="193"/>
      <c r="AN36" s="193"/>
      <c r="AO36" s="193"/>
      <c r="AP36" s="193"/>
      <c r="AQ36" s="193"/>
      <c r="AR36" s="193"/>
      <c r="AS36" s="193"/>
      <c r="AT36" s="193"/>
      <c r="AU36" s="193"/>
      <c r="AV36" s="193"/>
      <c r="AW36" s="193"/>
      <c r="AX36" s="193"/>
    </row>
    <row r="37" spans="1:50" ht="15" customHeight="1">
      <c r="A37" s="188" t="s">
        <v>158</v>
      </c>
      <c r="B37" s="189">
        <v>241</v>
      </c>
      <c r="C37" s="189">
        <v>1</v>
      </c>
      <c r="D37" s="189">
        <v>0</v>
      </c>
      <c r="E37" s="189">
        <v>3859</v>
      </c>
      <c r="F37" s="189">
        <v>9</v>
      </c>
      <c r="G37" s="189">
        <v>1</v>
      </c>
      <c r="H37" s="189">
        <v>4100</v>
      </c>
      <c r="I37" s="189">
        <v>10</v>
      </c>
      <c r="J37" s="189">
        <v>1</v>
      </c>
      <c r="K37" s="189">
        <v>609</v>
      </c>
      <c r="L37" s="189">
        <v>6455</v>
      </c>
      <c r="M37" s="189">
        <v>7064</v>
      </c>
      <c r="N37" s="189">
        <v>2</v>
      </c>
      <c r="O37" s="189">
        <v>1</v>
      </c>
      <c r="P37" s="189">
        <v>22</v>
      </c>
      <c r="Q37" s="189">
        <v>9</v>
      </c>
      <c r="R37" s="189">
        <v>24</v>
      </c>
      <c r="S37" s="189">
        <v>10</v>
      </c>
      <c r="T37" s="189">
        <v>0</v>
      </c>
      <c r="U37" s="189">
        <v>1</v>
      </c>
      <c r="V37" s="189">
        <v>1</v>
      </c>
      <c r="W37" s="190" t="s">
        <v>130</v>
      </c>
      <c r="X37" s="190" t="s">
        <v>130</v>
      </c>
      <c r="Y37" s="190" t="s">
        <v>130</v>
      </c>
      <c r="Z37" s="189">
        <v>4315</v>
      </c>
      <c r="AA37" s="189">
        <v>4315</v>
      </c>
      <c r="AB37" s="189">
        <v>0</v>
      </c>
      <c r="AC37" s="189">
        <v>967227</v>
      </c>
      <c r="AD37" s="189">
        <v>767</v>
      </c>
      <c r="AE37" s="191">
        <v>967994</v>
      </c>
      <c r="AF37" s="193"/>
      <c r="AG37" s="193"/>
      <c r="AH37" s="193"/>
      <c r="AI37" s="193"/>
      <c r="AJ37" s="193"/>
      <c r="AK37" s="193"/>
      <c r="AL37" s="193"/>
      <c r="AM37" s="193"/>
      <c r="AN37" s="193"/>
      <c r="AO37" s="193"/>
      <c r="AP37" s="193"/>
      <c r="AQ37" s="193"/>
      <c r="AR37" s="193"/>
      <c r="AS37" s="193"/>
      <c r="AT37" s="193"/>
      <c r="AU37" s="193"/>
      <c r="AV37" s="193"/>
      <c r="AW37" s="193"/>
      <c r="AX37" s="193"/>
    </row>
    <row r="38" spans="1:50" ht="15" customHeight="1">
      <c r="A38" s="188" t="s">
        <v>159</v>
      </c>
      <c r="B38" s="189">
        <v>9388</v>
      </c>
      <c r="C38" s="189">
        <v>185</v>
      </c>
      <c r="D38" s="189">
        <v>3</v>
      </c>
      <c r="E38" s="189">
        <v>102454</v>
      </c>
      <c r="F38" s="189">
        <v>2042</v>
      </c>
      <c r="G38" s="189">
        <v>1077</v>
      </c>
      <c r="H38" s="189">
        <v>111842</v>
      </c>
      <c r="I38" s="189">
        <v>2227</v>
      </c>
      <c r="J38" s="189">
        <v>1080</v>
      </c>
      <c r="K38" s="189">
        <v>24078</v>
      </c>
      <c r="L38" s="189">
        <v>199877</v>
      </c>
      <c r="M38" s="189">
        <v>223955</v>
      </c>
      <c r="N38" s="189">
        <v>406</v>
      </c>
      <c r="O38" s="189">
        <v>266</v>
      </c>
      <c r="P38" s="189">
        <v>4395</v>
      </c>
      <c r="Q38" s="189">
        <v>2586</v>
      </c>
      <c r="R38" s="189">
        <v>4801</v>
      </c>
      <c r="S38" s="189">
        <v>2852</v>
      </c>
      <c r="T38" s="189">
        <v>5</v>
      </c>
      <c r="U38" s="189">
        <v>1443</v>
      </c>
      <c r="V38" s="189">
        <v>1448</v>
      </c>
      <c r="W38" s="190" t="s">
        <v>130</v>
      </c>
      <c r="X38" s="190" t="s">
        <v>130</v>
      </c>
      <c r="Y38" s="190" t="s">
        <v>130</v>
      </c>
      <c r="Z38" s="189">
        <v>120297</v>
      </c>
      <c r="AA38" s="189">
        <v>120297</v>
      </c>
      <c r="AB38" s="189">
        <v>0</v>
      </c>
      <c r="AC38" s="189">
        <v>30685715</v>
      </c>
      <c r="AD38" s="189">
        <v>486283</v>
      </c>
      <c r="AE38" s="191">
        <v>31171998</v>
      </c>
      <c r="AF38" s="193"/>
      <c r="AG38" s="193"/>
      <c r="AH38" s="193"/>
      <c r="AI38" s="193"/>
      <c r="AJ38" s="193"/>
      <c r="AK38" s="193"/>
      <c r="AL38" s="193"/>
      <c r="AM38" s="193"/>
      <c r="AN38" s="193"/>
      <c r="AO38" s="193"/>
      <c r="AP38" s="193"/>
      <c r="AQ38" s="193"/>
      <c r="AR38" s="193"/>
      <c r="AS38" s="193"/>
      <c r="AT38" s="193"/>
      <c r="AU38" s="193"/>
      <c r="AV38" s="193"/>
      <c r="AW38" s="193"/>
      <c r="AX38" s="193"/>
    </row>
    <row r="39" spans="1:50" ht="15" customHeight="1">
      <c r="A39" s="188" t="s">
        <v>160</v>
      </c>
      <c r="B39" s="189">
        <v>621</v>
      </c>
      <c r="C39" s="189">
        <v>12</v>
      </c>
      <c r="D39" s="189">
        <v>1</v>
      </c>
      <c r="E39" s="189">
        <v>7972</v>
      </c>
      <c r="F39" s="189">
        <v>38</v>
      </c>
      <c r="G39" s="189">
        <v>40</v>
      </c>
      <c r="H39" s="189">
        <v>8593</v>
      </c>
      <c r="I39" s="189">
        <v>50</v>
      </c>
      <c r="J39" s="189">
        <v>41</v>
      </c>
      <c r="K39" s="189">
        <v>1568</v>
      </c>
      <c r="L39" s="189">
        <v>14346</v>
      </c>
      <c r="M39" s="189">
        <v>15914</v>
      </c>
      <c r="N39" s="189">
        <v>22</v>
      </c>
      <c r="O39" s="189">
        <v>17</v>
      </c>
      <c r="P39" s="189">
        <v>87</v>
      </c>
      <c r="Q39" s="189">
        <v>42</v>
      </c>
      <c r="R39" s="189">
        <v>109</v>
      </c>
      <c r="S39" s="189">
        <v>59</v>
      </c>
      <c r="T39" s="189">
        <v>3</v>
      </c>
      <c r="U39" s="189">
        <v>57</v>
      </c>
      <c r="V39" s="189">
        <v>60</v>
      </c>
      <c r="W39" s="190" t="s">
        <v>130</v>
      </c>
      <c r="X39" s="190" t="s">
        <v>130</v>
      </c>
      <c r="Y39" s="190" t="s">
        <v>130</v>
      </c>
      <c r="Z39" s="189">
        <v>9102</v>
      </c>
      <c r="AA39" s="189">
        <v>9102</v>
      </c>
      <c r="AB39" s="189">
        <v>0</v>
      </c>
      <c r="AC39" s="189">
        <v>2042247</v>
      </c>
      <c r="AD39" s="189">
        <v>15102</v>
      </c>
      <c r="AE39" s="191">
        <v>2057349</v>
      </c>
      <c r="AF39" s="193"/>
      <c r="AG39" s="193"/>
      <c r="AH39" s="193"/>
      <c r="AI39" s="193"/>
      <c r="AJ39" s="193"/>
      <c r="AK39" s="193"/>
      <c r="AL39" s="193"/>
      <c r="AM39" s="193"/>
      <c r="AN39" s="193"/>
      <c r="AO39" s="193"/>
      <c r="AP39" s="193"/>
      <c r="AQ39" s="193"/>
      <c r="AR39" s="193"/>
      <c r="AS39" s="193"/>
      <c r="AT39" s="193"/>
      <c r="AU39" s="193"/>
      <c r="AV39" s="193"/>
      <c r="AW39" s="193"/>
      <c r="AX39" s="193"/>
    </row>
    <row r="40" spans="1:50" ht="15" customHeight="1">
      <c r="A40" s="188" t="s">
        <v>161</v>
      </c>
      <c r="B40" s="189">
        <v>67</v>
      </c>
      <c r="C40" s="189">
        <v>0</v>
      </c>
      <c r="D40" s="189">
        <v>0</v>
      </c>
      <c r="E40" s="189">
        <v>1040</v>
      </c>
      <c r="F40" s="189">
        <v>1</v>
      </c>
      <c r="G40" s="189">
        <v>0</v>
      </c>
      <c r="H40" s="189">
        <v>1107</v>
      </c>
      <c r="I40" s="189">
        <v>1</v>
      </c>
      <c r="J40" s="189">
        <v>0</v>
      </c>
      <c r="K40" s="189">
        <v>164</v>
      </c>
      <c r="L40" s="189">
        <v>1783</v>
      </c>
      <c r="M40" s="189">
        <v>1947</v>
      </c>
      <c r="N40" s="189">
        <v>0</v>
      </c>
      <c r="O40" s="189">
        <v>0</v>
      </c>
      <c r="P40" s="189">
        <v>3</v>
      </c>
      <c r="Q40" s="189">
        <v>0</v>
      </c>
      <c r="R40" s="189">
        <v>3</v>
      </c>
      <c r="S40" s="189">
        <v>0</v>
      </c>
      <c r="T40" s="189">
        <v>0</v>
      </c>
      <c r="U40" s="189">
        <v>0</v>
      </c>
      <c r="V40" s="189">
        <v>0</v>
      </c>
      <c r="W40" s="190" t="s">
        <v>130</v>
      </c>
      <c r="X40" s="190" t="s">
        <v>130</v>
      </c>
      <c r="Y40" s="190" t="s">
        <v>130</v>
      </c>
      <c r="Z40" s="189">
        <v>1152</v>
      </c>
      <c r="AA40" s="189">
        <v>1152</v>
      </c>
      <c r="AB40" s="189">
        <v>0</v>
      </c>
      <c r="AC40" s="189">
        <v>271813</v>
      </c>
      <c r="AD40" s="189">
        <v>0</v>
      </c>
      <c r="AE40" s="191">
        <v>271813</v>
      </c>
      <c r="AF40" s="193"/>
      <c r="AG40" s="193"/>
      <c r="AH40" s="193"/>
      <c r="AI40" s="193"/>
      <c r="AJ40" s="193"/>
      <c r="AK40" s="193"/>
      <c r="AL40" s="193"/>
      <c r="AM40" s="193"/>
      <c r="AN40" s="193"/>
      <c r="AO40" s="193"/>
      <c r="AP40" s="193"/>
      <c r="AQ40" s="193"/>
      <c r="AR40" s="193"/>
      <c r="AS40" s="193"/>
      <c r="AT40" s="193"/>
      <c r="AU40" s="193"/>
      <c r="AV40" s="193"/>
      <c r="AW40" s="193"/>
      <c r="AX40" s="193"/>
    </row>
    <row r="41" spans="1:50" ht="15" customHeight="1">
      <c r="A41" s="188" t="s">
        <v>162</v>
      </c>
      <c r="B41" s="189">
        <v>13999</v>
      </c>
      <c r="C41" s="189">
        <v>98</v>
      </c>
      <c r="D41" s="189">
        <v>2</v>
      </c>
      <c r="E41" s="189">
        <v>106781</v>
      </c>
      <c r="F41" s="189">
        <v>714</v>
      </c>
      <c r="G41" s="189">
        <v>159</v>
      </c>
      <c r="H41" s="189">
        <v>120780</v>
      </c>
      <c r="I41" s="189">
        <v>812</v>
      </c>
      <c r="J41" s="189">
        <v>161</v>
      </c>
      <c r="K41" s="189">
        <v>38000</v>
      </c>
      <c r="L41" s="189">
        <v>227342</v>
      </c>
      <c r="M41" s="189">
        <v>265342</v>
      </c>
      <c r="N41" s="189">
        <v>261</v>
      </c>
      <c r="O41" s="189">
        <v>123</v>
      </c>
      <c r="P41" s="189">
        <v>1953</v>
      </c>
      <c r="Q41" s="189">
        <v>814</v>
      </c>
      <c r="R41" s="189">
        <v>2214</v>
      </c>
      <c r="S41" s="189">
        <v>937</v>
      </c>
      <c r="T41" s="189">
        <v>2</v>
      </c>
      <c r="U41" s="189">
        <v>208</v>
      </c>
      <c r="V41" s="189">
        <v>210</v>
      </c>
      <c r="W41" s="190" t="s">
        <v>130</v>
      </c>
      <c r="X41" s="190" t="s">
        <v>130</v>
      </c>
      <c r="Y41" s="190" t="s">
        <v>130</v>
      </c>
      <c r="Z41" s="189">
        <v>127155</v>
      </c>
      <c r="AA41" s="189">
        <v>127155</v>
      </c>
      <c r="AB41" s="189">
        <v>0</v>
      </c>
      <c r="AC41" s="189">
        <v>35249686</v>
      </c>
      <c r="AD41" s="189">
        <v>116211</v>
      </c>
      <c r="AE41" s="191">
        <v>35365897</v>
      </c>
      <c r="AF41" s="193"/>
      <c r="AG41" s="193"/>
      <c r="AH41" s="193"/>
      <c r="AI41" s="193"/>
      <c r="AJ41" s="193"/>
      <c r="AK41" s="193"/>
      <c r="AL41" s="193"/>
      <c r="AM41" s="193"/>
      <c r="AN41" s="193"/>
      <c r="AO41" s="193"/>
      <c r="AP41" s="193"/>
      <c r="AQ41" s="193"/>
      <c r="AR41" s="193"/>
      <c r="AS41" s="193"/>
      <c r="AT41" s="193"/>
      <c r="AU41" s="193"/>
      <c r="AV41" s="193"/>
      <c r="AW41" s="193"/>
      <c r="AX41" s="193"/>
    </row>
    <row r="42" spans="1:50" ht="15" customHeight="1">
      <c r="A42" s="188" t="s">
        <v>163</v>
      </c>
      <c r="B42" s="189">
        <v>13366</v>
      </c>
      <c r="C42" s="189">
        <v>559</v>
      </c>
      <c r="D42" s="189">
        <v>6</v>
      </c>
      <c r="E42" s="189">
        <v>82390</v>
      </c>
      <c r="F42" s="189">
        <v>1128</v>
      </c>
      <c r="G42" s="189">
        <v>548</v>
      </c>
      <c r="H42" s="189">
        <v>95756</v>
      </c>
      <c r="I42" s="189">
        <v>1687</v>
      </c>
      <c r="J42" s="189">
        <v>554</v>
      </c>
      <c r="K42" s="189">
        <v>35240</v>
      </c>
      <c r="L42" s="189">
        <v>162338</v>
      </c>
      <c r="M42" s="189">
        <v>197578</v>
      </c>
      <c r="N42" s="189">
        <v>1396</v>
      </c>
      <c r="O42" s="189">
        <v>940</v>
      </c>
      <c r="P42" s="189">
        <v>2645</v>
      </c>
      <c r="Q42" s="189">
        <v>1660</v>
      </c>
      <c r="R42" s="189">
        <v>4041</v>
      </c>
      <c r="S42" s="189">
        <v>2600</v>
      </c>
      <c r="T42" s="189">
        <v>9</v>
      </c>
      <c r="U42" s="189">
        <v>718</v>
      </c>
      <c r="V42" s="189">
        <v>727</v>
      </c>
      <c r="W42" s="190" t="s">
        <v>130</v>
      </c>
      <c r="X42" s="190" t="s">
        <v>130</v>
      </c>
      <c r="Y42" s="190" t="s">
        <v>130</v>
      </c>
      <c r="Z42" s="189">
        <v>111936</v>
      </c>
      <c r="AA42" s="189">
        <v>111936</v>
      </c>
      <c r="AB42" s="189">
        <v>0</v>
      </c>
      <c r="AC42" s="189">
        <v>28489106</v>
      </c>
      <c r="AD42" s="189">
        <v>375677</v>
      </c>
      <c r="AE42" s="191">
        <v>28864783</v>
      </c>
      <c r="AF42" s="193"/>
      <c r="AG42" s="193"/>
      <c r="AH42" s="193"/>
      <c r="AI42" s="193"/>
      <c r="AJ42" s="193"/>
      <c r="AK42" s="193"/>
      <c r="AL42" s="193"/>
      <c r="AM42" s="193"/>
      <c r="AN42" s="193"/>
      <c r="AO42" s="193"/>
      <c r="AP42" s="193"/>
      <c r="AQ42" s="193"/>
      <c r="AR42" s="193"/>
      <c r="AS42" s="193"/>
      <c r="AT42" s="193"/>
      <c r="AU42" s="193"/>
      <c r="AV42" s="193"/>
      <c r="AW42" s="193"/>
      <c r="AX42" s="193"/>
    </row>
    <row r="43" spans="1:50" ht="15" customHeight="1">
      <c r="A43" s="188" t="s">
        <v>164</v>
      </c>
      <c r="B43" s="189">
        <v>229</v>
      </c>
      <c r="C43" s="189">
        <v>1</v>
      </c>
      <c r="D43" s="189">
        <v>0</v>
      </c>
      <c r="E43" s="189">
        <v>1929</v>
      </c>
      <c r="F43" s="189">
        <v>20</v>
      </c>
      <c r="G43" s="189">
        <v>1</v>
      </c>
      <c r="H43" s="189">
        <v>2158</v>
      </c>
      <c r="I43" s="189">
        <v>21</v>
      </c>
      <c r="J43" s="189">
        <v>1</v>
      </c>
      <c r="K43" s="189">
        <v>612</v>
      </c>
      <c r="L43" s="189">
        <v>4162</v>
      </c>
      <c r="M43" s="189">
        <v>4774</v>
      </c>
      <c r="N43" s="189">
        <v>5</v>
      </c>
      <c r="O43" s="189">
        <v>1</v>
      </c>
      <c r="P43" s="189">
        <v>50</v>
      </c>
      <c r="Q43" s="189">
        <v>22</v>
      </c>
      <c r="R43" s="189">
        <v>55</v>
      </c>
      <c r="S43" s="189">
        <v>23</v>
      </c>
      <c r="T43" s="189">
        <v>0</v>
      </c>
      <c r="U43" s="189">
        <v>1</v>
      </c>
      <c r="V43" s="189">
        <v>1</v>
      </c>
      <c r="W43" s="190" t="s">
        <v>130</v>
      </c>
      <c r="X43" s="190" t="s">
        <v>130</v>
      </c>
      <c r="Y43" s="190" t="s">
        <v>130</v>
      </c>
      <c r="Z43" s="189">
        <v>2258</v>
      </c>
      <c r="AA43" s="189">
        <v>2258</v>
      </c>
      <c r="AB43" s="189">
        <v>0</v>
      </c>
      <c r="AC43" s="189">
        <v>620337</v>
      </c>
      <c r="AD43" s="189">
        <v>1705</v>
      </c>
      <c r="AE43" s="191">
        <v>622042</v>
      </c>
      <c r="AF43" s="193"/>
      <c r="AG43" s="193"/>
      <c r="AH43" s="193"/>
      <c r="AI43" s="193"/>
      <c r="AJ43" s="193"/>
      <c r="AK43" s="193"/>
      <c r="AL43" s="193"/>
      <c r="AM43" s="193"/>
      <c r="AN43" s="193"/>
      <c r="AO43" s="193"/>
      <c r="AP43" s="193"/>
      <c r="AQ43" s="193"/>
      <c r="AR43" s="193"/>
      <c r="AS43" s="193"/>
      <c r="AT43" s="193"/>
      <c r="AU43" s="193"/>
      <c r="AV43" s="193"/>
      <c r="AW43" s="193"/>
      <c r="AX43" s="193"/>
    </row>
    <row r="44" spans="1:50" ht="15" customHeight="1">
      <c r="A44" s="188" t="s">
        <v>165</v>
      </c>
      <c r="B44" s="189">
        <v>22485</v>
      </c>
      <c r="C44" s="189">
        <v>133</v>
      </c>
      <c r="D44" s="189">
        <v>7</v>
      </c>
      <c r="E44" s="189">
        <v>141783</v>
      </c>
      <c r="F44" s="189">
        <v>892</v>
      </c>
      <c r="G44" s="189">
        <v>309</v>
      </c>
      <c r="H44" s="189">
        <v>164268</v>
      </c>
      <c r="I44" s="189">
        <v>1025</v>
      </c>
      <c r="J44" s="189">
        <v>316</v>
      </c>
      <c r="K44" s="189">
        <v>59308</v>
      </c>
      <c r="L44" s="189">
        <v>297500</v>
      </c>
      <c r="M44" s="189">
        <v>356808</v>
      </c>
      <c r="N44" s="189">
        <v>324</v>
      </c>
      <c r="O44" s="189">
        <v>152</v>
      </c>
      <c r="P44" s="189">
        <v>2374</v>
      </c>
      <c r="Q44" s="189">
        <v>1035</v>
      </c>
      <c r="R44" s="189">
        <v>2698</v>
      </c>
      <c r="S44" s="189">
        <v>1187</v>
      </c>
      <c r="T44" s="189">
        <v>9</v>
      </c>
      <c r="U44" s="189">
        <v>430</v>
      </c>
      <c r="V44" s="189">
        <v>439</v>
      </c>
      <c r="W44" s="190" t="s">
        <v>130</v>
      </c>
      <c r="X44" s="190" t="s">
        <v>130</v>
      </c>
      <c r="Y44" s="190" t="s">
        <v>130</v>
      </c>
      <c r="Z44" s="189">
        <v>173110</v>
      </c>
      <c r="AA44" s="189">
        <v>173110</v>
      </c>
      <c r="AB44" s="189">
        <v>0</v>
      </c>
      <c r="AC44" s="189">
        <v>48601153</v>
      </c>
      <c r="AD44" s="189">
        <v>170005</v>
      </c>
      <c r="AE44" s="191">
        <v>48771158</v>
      </c>
      <c r="AF44" s="193"/>
      <c r="AG44" s="193"/>
      <c r="AH44" s="193"/>
      <c r="AI44" s="193"/>
      <c r="AJ44" s="193"/>
      <c r="AK44" s="193"/>
      <c r="AL44" s="193"/>
      <c r="AM44" s="193"/>
      <c r="AN44" s="193"/>
      <c r="AO44" s="193"/>
      <c r="AP44" s="193"/>
      <c r="AQ44" s="193"/>
      <c r="AR44" s="193"/>
      <c r="AS44" s="193"/>
      <c r="AT44" s="193"/>
      <c r="AU44" s="193"/>
      <c r="AV44" s="193"/>
      <c r="AW44" s="193"/>
      <c r="AX44" s="193"/>
    </row>
    <row r="45" spans="1:50" ht="15" customHeight="1">
      <c r="A45" s="188" t="s">
        <v>166</v>
      </c>
      <c r="B45" s="189">
        <v>11567</v>
      </c>
      <c r="C45" s="189">
        <v>314</v>
      </c>
      <c r="D45" s="189">
        <v>9</v>
      </c>
      <c r="E45" s="189">
        <v>118471</v>
      </c>
      <c r="F45" s="189">
        <v>1645</v>
      </c>
      <c r="G45" s="189">
        <v>674</v>
      </c>
      <c r="H45" s="189">
        <v>130038</v>
      </c>
      <c r="I45" s="189">
        <v>1959</v>
      </c>
      <c r="J45" s="189">
        <v>683</v>
      </c>
      <c r="K45" s="189">
        <v>31705</v>
      </c>
      <c r="L45" s="189">
        <v>226931</v>
      </c>
      <c r="M45" s="189">
        <v>258636</v>
      </c>
      <c r="N45" s="189">
        <v>716</v>
      </c>
      <c r="O45" s="189">
        <v>415</v>
      </c>
      <c r="P45" s="189">
        <v>3910</v>
      </c>
      <c r="Q45" s="189">
        <v>1945</v>
      </c>
      <c r="R45" s="189">
        <v>4626</v>
      </c>
      <c r="S45" s="189">
        <v>2360</v>
      </c>
      <c r="T45" s="189">
        <v>14</v>
      </c>
      <c r="U45" s="189">
        <v>855</v>
      </c>
      <c r="V45" s="189">
        <v>869</v>
      </c>
      <c r="W45" s="190" t="s">
        <v>130</v>
      </c>
      <c r="X45" s="190" t="s">
        <v>130</v>
      </c>
      <c r="Y45" s="190" t="s">
        <v>130</v>
      </c>
      <c r="Z45" s="189">
        <v>155445</v>
      </c>
      <c r="AA45" s="189">
        <v>155445</v>
      </c>
      <c r="AB45" s="189">
        <v>0</v>
      </c>
      <c r="AC45" s="189">
        <v>35022159</v>
      </c>
      <c r="AD45" s="189">
        <v>345875</v>
      </c>
      <c r="AE45" s="191">
        <v>35368034</v>
      </c>
      <c r="AF45" s="193"/>
      <c r="AG45" s="193"/>
      <c r="AH45" s="193"/>
      <c r="AI45" s="193"/>
      <c r="AJ45" s="193"/>
      <c r="AK45" s="193"/>
      <c r="AL45" s="193"/>
      <c r="AM45" s="193"/>
      <c r="AN45" s="193"/>
      <c r="AO45" s="193"/>
      <c r="AP45" s="193"/>
      <c r="AQ45" s="193"/>
      <c r="AR45" s="193"/>
      <c r="AS45" s="193"/>
      <c r="AT45" s="193"/>
      <c r="AU45" s="193"/>
      <c r="AV45" s="193"/>
      <c r="AW45" s="193"/>
      <c r="AX45" s="193"/>
    </row>
    <row r="46" spans="1:50" ht="15" customHeight="1">
      <c r="A46" s="188" t="s">
        <v>167</v>
      </c>
      <c r="B46" s="189">
        <v>1894</v>
      </c>
      <c r="C46" s="189">
        <v>122</v>
      </c>
      <c r="D46" s="189">
        <v>11</v>
      </c>
      <c r="E46" s="189">
        <v>30207</v>
      </c>
      <c r="F46" s="189">
        <v>705</v>
      </c>
      <c r="G46" s="189">
        <v>1069</v>
      </c>
      <c r="H46" s="189">
        <v>32101</v>
      </c>
      <c r="I46" s="189">
        <v>827</v>
      </c>
      <c r="J46" s="189">
        <v>1080</v>
      </c>
      <c r="K46" s="189">
        <v>4024</v>
      </c>
      <c r="L46" s="189">
        <v>43056</v>
      </c>
      <c r="M46" s="189">
        <v>47080</v>
      </c>
      <c r="N46" s="189">
        <v>229</v>
      </c>
      <c r="O46" s="189">
        <v>143</v>
      </c>
      <c r="P46" s="189">
        <v>1312</v>
      </c>
      <c r="Q46" s="189">
        <v>867</v>
      </c>
      <c r="R46" s="189">
        <v>1541</v>
      </c>
      <c r="S46" s="189">
        <v>1010</v>
      </c>
      <c r="T46" s="189">
        <v>15</v>
      </c>
      <c r="U46" s="189">
        <v>1113</v>
      </c>
      <c r="V46" s="189">
        <v>1128</v>
      </c>
      <c r="W46" s="190" t="s">
        <v>130</v>
      </c>
      <c r="X46" s="190" t="s">
        <v>130</v>
      </c>
      <c r="Y46" s="190" t="s">
        <v>130</v>
      </c>
      <c r="Z46" s="189">
        <v>36963</v>
      </c>
      <c r="AA46" s="189">
        <v>36963</v>
      </c>
      <c r="AB46" s="189">
        <v>0</v>
      </c>
      <c r="AC46" s="189">
        <v>6984501</v>
      </c>
      <c r="AD46" s="189">
        <v>279620</v>
      </c>
      <c r="AE46" s="191">
        <v>7264121</v>
      </c>
      <c r="AF46" s="193"/>
      <c r="AG46" s="193"/>
      <c r="AH46" s="193"/>
      <c r="AI46" s="193"/>
      <c r="AJ46" s="193"/>
      <c r="AK46" s="193"/>
      <c r="AL46" s="193"/>
      <c r="AM46" s="193"/>
      <c r="AN46" s="193"/>
      <c r="AO46" s="193"/>
      <c r="AP46" s="193"/>
      <c r="AQ46" s="193"/>
      <c r="AR46" s="193"/>
      <c r="AS46" s="193"/>
      <c r="AT46" s="193"/>
      <c r="AU46" s="193"/>
      <c r="AV46" s="193"/>
      <c r="AW46" s="193"/>
      <c r="AX46" s="193"/>
    </row>
    <row r="47" spans="1:50" ht="15" customHeight="1">
      <c r="A47" s="188" t="s">
        <v>168</v>
      </c>
      <c r="B47" s="189">
        <v>6408</v>
      </c>
      <c r="C47" s="189">
        <v>55</v>
      </c>
      <c r="D47" s="189">
        <v>1</v>
      </c>
      <c r="E47" s="189">
        <v>41105</v>
      </c>
      <c r="F47" s="189">
        <v>408</v>
      </c>
      <c r="G47" s="189">
        <v>146</v>
      </c>
      <c r="H47" s="189">
        <v>47513</v>
      </c>
      <c r="I47" s="189">
        <v>463</v>
      </c>
      <c r="J47" s="189">
        <v>147</v>
      </c>
      <c r="K47" s="189">
        <v>15776</v>
      </c>
      <c r="L47" s="189">
        <v>88794</v>
      </c>
      <c r="M47" s="189">
        <v>104570</v>
      </c>
      <c r="N47" s="189">
        <v>130</v>
      </c>
      <c r="O47" s="189">
        <v>67</v>
      </c>
      <c r="P47" s="189">
        <v>1151</v>
      </c>
      <c r="Q47" s="189">
        <v>518</v>
      </c>
      <c r="R47" s="189">
        <v>1281</v>
      </c>
      <c r="S47" s="189">
        <v>585</v>
      </c>
      <c r="T47" s="189">
        <v>1</v>
      </c>
      <c r="U47" s="189">
        <v>205</v>
      </c>
      <c r="V47" s="189">
        <v>206</v>
      </c>
      <c r="W47" s="190" t="s">
        <v>130</v>
      </c>
      <c r="X47" s="190" t="s">
        <v>130</v>
      </c>
      <c r="Y47" s="190" t="s">
        <v>130</v>
      </c>
      <c r="Z47" s="189">
        <v>50356</v>
      </c>
      <c r="AA47" s="189">
        <v>50356</v>
      </c>
      <c r="AB47" s="189">
        <v>0</v>
      </c>
      <c r="AC47" s="189">
        <v>13934765</v>
      </c>
      <c r="AD47" s="189">
        <v>85922</v>
      </c>
      <c r="AE47" s="191">
        <v>14020687</v>
      </c>
      <c r="AF47" s="193"/>
      <c r="AG47" s="193"/>
      <c r="AH47" s="193"/>
      <c r="AI47" s="193"/>
      <c r="AJ47" s="193"/>
      <c r="AK47" s="193"/>
      <c r="AL47" s="193"/>
      <c r="AM47" s="193"/>
      <c r="AN47" s="193"/>
      <c r="AO47" s="193"/>
      <c r="AP47" s="193"/>
      <c r="AQ47" s="193"/>
      <c r="AR47" s="193"/>
      <c r="AS47" s="193"/>
      <c r="AT47" s="193"/>
      <c r="AU47" s="193"/>
      <c r="AV47" s="193"/>
      <c r="AW47" s="193"/>
      <c r="AX47" s="193"/>
    </row>
    <row r="48" spans="1:50" ht="15" customHeight="1">
      <c r="A48" s="188" t="s">
        <v>169</v>
      </c>
      <c r="B48" s="189">
        <v>793</v>
      </c>
      <c r="C48" s="189">
        <v>7</v>
      </c>
      <c r="D48" s="189">
        <v>0</v>
      </c>
      <c r="E48" s="189">
        <v>8653</v>
      </c>
      <c r="F48" s="189">
        <v>25</v>
      </c>
      <c r="G48" s="189">
        <v>7</v>
      </c>
      <c r="H48" s="189">
        <v>9446</v>
      </c>
      <c r="I48" s="189">
        <v>32</v>
      </c>
      <c r="J48" s="189">
        <v>7</v>
      </c>
      <c r="K48" s="189">
        <v>1963</v>
      </c>
      <c r="L48" s="189">
        <v>14757</v>
      </c>
      <c r="M48" s="189">
        <v>16720</v>
      </c>
      <c r="N48" s="189">
        <v>23</v>
      </c>
      <c r="O48" s="189">
        <v>8</v>
      </c>
      <c r="P48" s="189">
        <v>51</v>
      </c>
      <c r="Q48" s="189">
        <v>29</v>
      </c>
      <c r="R48" s="189">
        <v>74</v>
      </c>
      <c r="S48" s="189">
        <v>37</v>
      </c>
      <c r="T48" s="189">
        <v>0</v>
      </c>
      <c r="U48" s="189">
        <v>9</v>
      </c>
      <c r="V48" s="189">
        <v>9</v>
      </c>
      <c r="W48" s="190" t="s">
        <v>130</v>
      </c>
      <c r="X48" s="190" t="s">
        <v>130</v>
      </c>
      <c r="Y48" s="190" t="s">
        <v>130</v>
      </c>
      <c r="Z48" s="189">
        <v>9803</v>
      </c>
      <c r="AA48" s="189">
        <v>9803</v>
      </c>
      <c r="AB48" s="189">
        <v>0</v>
      </c>
      <c r="AC48" s="189">
        <v>2237329</v>
      </c>
      <c r="AD48" s="189">
        <v>3583</v>
      </c>
      <c r="AE48" s="191">
        <v>2240912</v>
      </c>
      <c r="AF48" s="193"/>
      <c r="AG48" s="193"/>
      <c r="AH48" s="193"/>
      <c r="AI48" s="193"/>
      <c r="AJ48" s="193"/>
      <c r="AK48" s="193"/>
      <c r="AL48" s="193"/>
      <c r="AM48" s="193"/>
      <c r="AN48" s="193"/>
      <c r="AO48" s="193"/>
      <c r="AP48" s="193"/>
      <c r="AQ48" s="193"/>
      <c r="AR48" s="193"/>
      <c r="AS48" s="193"/>
      <c r="AT48" s="193"/>
      <c r="AU48" s="193"/>
      <c r="AV48" s="193"/>
      <c r="AW48" s="193"/>
      <c r="AX48" s="193"/>
    </row>
    <row r="49" spans="1:50" ht="15" customHeight="1">
      <c r="A49" s="188" t="s">
        <v>170</v>
      </c>
      <c r="B49" s="189">
        <v>654</v>
      </c>
      <c r="C49" s="189">
        <v>19</v>
      </c>
      <c r="D49" s="189">
        <v>0</v>
      </c>
      <c r="E49" s="189">
        <v>12317</v>
      </c>
      <c r="F49" s="189">
        <v>387</v>
      </c>
      <c r="G49" s="189">
        <v>135</v>
      </c>
      <c r="H49" s="189">
        <v>12971</v>
      </c>
      <c r="I49" s="189">
        <v>406</v>
      </c>
      <c r="J49" s="189">
        <v>135</v>
      </c>
      <c r="K49" s="189">
        <v>1570</v>
      </c>
      <c r="L49" s="189">
        <v>22722</v>
      </c>
      <c r="M49" s="189">
        <v>24292</v>
      </c>
      <c r="N49" s="189">
        <v>41</v>
      </c>
      <c r="O49" s="189">
        <v>20</v>
      </c>
      <c r="P49" s="189">
        <v>951</v>
      </c>
      <c r="Q49" s="189">
        <v>473</v>
      </c>
      <c r="R49" s="189">
        <v>992</v>
      </c>
      <c r="S49" s="189">
        <v>493</v>
      </c>
      <c r="T49" s="189">
        <v>0</v>
      </c>
      <c r="U49" s="189">
        <v>177</v>
      </c>
      <c r="V49" s="189">
        <v>177</v>
      </c>
      <c r="W49" s="190" t="s">
        <v>130</v>
      </c>
      <c r="X49" s="190" t="s">
        <v>130</v>
      </c>
      <c r="Y49" s="190" t="s">
        <v>130</v>
      </c>
      <c r="Z49" s="189">
        <v>15472</v>
      </c>
      <c r="AA49" s="189">
        <v>15472</v>
      </c>
      <c r="AB49" s="189">
        <v>0</v>
      </c>
      <c r="AC49" s="189">
        <v>3288092</v>
      </c>
      <c r="AD49" s="189">
        <v>59747</v>
      </c>
      <c r="AE49" s="191">
        <v>3347839</v>
      </c>
      <c r="AF49" s="193"/>
      <c r="AG49" s="193"/>
      <c r="AH49" s="193"/>
      <c r="AI49" s="193"/>
      <c r="AJ49" s="193"/>
      <c r="AK49" s="193"/>
      <c r="AL49" s="193"/>
      <c r="AM49" s="193"/>
      <c r="AN49" s="193"/>
      <c r="AO49" s="193"/>
      <c r="AP49" s="193"/>
      <c r="AQ49" s="193"/>
      <c r="AR49" s="193"/>
      <c r="AS49" s="193"/>
      <c r="AT49" s="193"/>
      <c r="AU49" s="193"/>
      <c r="AV49" s="193"/>
      <c r="AW49" s="193"/>
      <c r="AX49" s="193"/>
    </row>
    <row r="50" spans="1:50" ht="15" customHeight="1">
      <c r="A50" s="188" t="s">
        <v>171</v>
      </c>
      <c r="B50" s="189">
        <v>1861</v>
      </c>
      <c r="C50" s="189">
        <v>16</v>
      </c>
      <c r="D50" s="189">
        <v>0</v>
      </c>
      <c r="E50" s="189">
        <v>16084</v>
      </c>
      <c r="F50" s="189">
        <v>131</v>
      </c>
      <c r="G50" s="189">
        <v>58</v>
      </c>
      <c r="H50" s="189">
        <v>17945</v>
      </c>
      <c r="I50" s="189">
        <v>147</v>
      </c>
      <c r="J50" s="189">
        <v>58</v>
      </c>
      <c r="K50" s="189">
        <v>4920</v>
      </c>
      <c r="L50" s="189">
        <v>31372</v>
      </c>
      <c r="M50" s="189">
        <v>36292</v>
      </c>
      <c r="N50" s="189">
        <v>36</v>
      </c>
      <c r="O50" s="189">
        <v>16</v>
      </c>
      <c r="P50" s="189">
        <v>375</v>
      </c>
      <c r="Q50" s="189">
        <v>144</v>
      </c>
      <c r="R50" s="189">
        <v>411</v>
      </c>
      <c r="S50" s="189">
        <v>160</v>
      </c>
      <c r="T50" s="189">
        <v>0</v>
      </c>
      <c r="U50" s="189">
        <v>70</v>
      </c>
      <c r="V50" s="189">
        <v>70</v>
      </c>
      <c r="W50" s="190" t="s">
        <v>130</v>
      </c>
      <c r="X50" s="190" t="s">
        <v>130</v>
      </c>
      <c r="Y50" s="190" t="s">
        <v>130</v>
      </c>
      <c r="Z50" s="189">
        <v>20908</v>
      </c>
      <c r="AA50" s="189">
        <v>20908</v>
      </c>
      <c r="AB50" s="189">
        <v>0</v>
      </c>
      <c r="AC50" s="189">
        <v>4929891</v>
      </c>
      <c r="AD50" s="189">
        <v>23520</v>
      </c>
      <c r="AE50" s="191">
        <v>4953411</v>
      </c>
      <c r="AF50" s="193"/>
      <c r="AG50" s="193"/>
      <c r="AH50" s="193"/>
      <c r="AI50" s="193"/>
      <c r="AJ50" s="193"/>
      <c r="AK50" s="193"/>
      <c r="AL50" s="193"/>
      <c r="AM50" s="193"/>
      <c r="AN50" s="193"/>
      <c r="AO50" s="193"/>
      <c r="AP50" s="193"/>
      <c r="AQ50" s="193"/>
      <c r="AR50" s="193"/>
      <c r="AS50" s="193"/>
      <c r="AT50" s="193"/>
      <c r="AU50" s="193"/>
      <c r="AV50" s="193"/>
      <c r="AW50" s="193"/>
      <c r="AX50" s="193"/>
    </row>
    <row r="51" spans="1:50" ht="15" customHeight="1">
      <c r="A51" s="188" t="s">
        <v>206</v>
      </c>
      <c r="B51" s="189">
        <v>3659</v>
      </c>
      <c r="C51" s="189">
        <v>85</v>
      </c>
      <c r="D51" s="189">
        <v>2</v>
      </c>
      <c r="E51" s="189">
        <v>41495</v>
      </c>
      <c r="F51" s="189">
        <v>773</v>
      </c>
      <c r="G51" s="189">
        <v>554</v>
      </c>
      <c r="H51" s="189">
        <v>45154</v>
      </c>
      <c r="I51" s="189">
        <v>858</v>
      </c>
      <c r="J51" s="189">
        <v>556</v>
      </c>
      <c r="K51" s="189">
        <v>8860</v>
      </c>
      <c r="L51" s="189">
        <v>78123</v>
      </c>
      <c r="M51" s="189">
        <v>86983</v>
      </c>
      <c r="N51" s="189">
        <v>173</v>
      </c>
      <c r="O51" s="189">
        <v>106</v>
      </c>
      <c r="P51" s="189">
        <v>1662</v>
      </c>
      <c r="Q51" s="189">
        <v>995</v>
      </c>
      <c r="R51" s="189">
        <v>1835</v>
      </c>
      <c r="S51" s="189">
        <v>1101</v>
      </c>
      <c r="T51" s="189">
        <v>3</v>
      </c>
      <c r="U51" s="189">
        <v>783</v>
      </c>
      <c r="V51" s="189">
        <v>786</v>
      </c>
      <c r="W51" s="190" t="s">
        <v>130</v>
      </c>
      <c r="X51" s="190" t="s">
        <v>130</v>
      </c>
      <c r="Y51" s="190" t="s">
        <v>130</v>
      </c>
      <c r="Z51" s="189">
        <v>48472</v>
      </c>
      <c r="AA51" s="189">
        <v>48472</v>
      </c>
      <c r="AB51" s="189">
        <v>0</v>
      </c>
      <c r="AC51" s="189">
        <v>11881862</v>
      </c>
      <c r="AD51" s="189">
        <v>213483</v>
      </c>
      <c r="AE51" s="191">
        <v>12095345</v>
      </c>
      <c r="AF51" s="193"/>
      <c r="AG51" s="193"/>
      <c r="AH51" s="193"/>
      <c r="AI51" s="193"/>
      <c r="AJ51" s="193"/>
      <c r="AK51" s="193"/>
      <c r="AL51" s="193"/>
      <c r="AM51" s="193"/>
      <c r="AN51" s="193"/>
      <c r="AO51" s="193"/>
      <c r="AP51" s="193"/>
      <c r="AQ51" s="193"/>
      <c r="AR51" s="193"/>
      <c r="AS51" s="193"/>
      <c r="AT51" s="193"/>
      <c r="AU51" s="193"/>
      <c r="AV51" s="193"/>
      <c r="AW51" s="193"/>
      <c r="AX51" s="193"/>
    </row>
    <row r="52" spans="1:50" ht="15" customHeight="1">
      <c r="A52" s="188" t="s">
        <v>173</v>
      </c>
      <c r="B52" s="189">
        <v>988</v>
      </c>
      <c r="C52" s="189">
        <v>2</v>
      </c>
      <c r="D52" s="189">
        <v>0</v>
      </c>
      <c r="E52" s="189">
        <v>13204</v>
      </c>
      <c r="F52" s="189">
        <v>48</v>
      </c>
      <c r="G52" s="189">
        <v>10</v>
      </c>
      <c r="H52" s="189">
        <v>14192</v>
      </c>
      <c r="I52" s="189">
        <v>50</v>
      </c>
      <c r="J52" s="189">
        <v>10</v>
      </c>
      <c r="K52" s="189">
        <v>2454</v>
      </c>
      <c r="L52" s="189">
        <v>22706</v>
      </c>
      <c r="M52" s="189">
        <v>25160</v>
      </c>
      <c r="N52" s="189">
        <v>5</v>
      </c>
      <c r="O52" s="189">
        <v>2</v>
      </c>
      <c r="P52" s="189">
        <v>123</v>
      </c>
      <c r="Q52" s="189">
        <v>60</v>
      </c>
      <c r="R52" s="189">
        <v>128</v>
      </c>
      <c r="S52" s="189">
        <v>62</v>
      </c>
      <c r="T52" s="189">
        <v>0</v>
      </c>
      <c r="U52" s="189">
        <v>12</v>
      </c>
      <c r="V52" s="189">
        <v>12</v>
      </c>
      <c r="W52" s="190" t="s">
        <v>130</v>
      </c>
      <c r="X52" s="190" t="s">
        <v>130</v>
      </c>
      <c r="Y52" s="190" t="s">
        <v>130</v>
      </c>
      <c r="Z52" s="189">
        <v>16041</v>
      </c>
      <c r="AA52" s="189">
        <v>16041</v>
      </c>
      <c r="AB52" s="189">
        <v>0</v>
      </c>
      <c r="AC52" s="189">
        <v>3397670</v>
      </c>
      <c r="AD52" s="189">
        <v>7380</v>
      </c>
      <c r="AE52" s="191">
        <v>3405050</v>
      </c>
      <c r="AF52" s="193"/>
      <c r="AG52" s="193"/>
      <c r="AH52" s="193"/>
      <c r="AI52" s="193"/>
      <c r="AJ52" s="193"/>
      <c r="AK52" s="193"/>
      <c r="AL52" s="193"/>
      <c r="AM52" s="193"/>
      <c r="AN52" s="193"/>
      <c r="AO52" s="193"/>
      <c r="AP52" s="193"/>
      <c r="AQ52" s="193"/>
      <c r="AR52" s="193"/>
      <c r="AS52" s="193"/>
      <c r="AT52" s="193"/>
      <c r="AU52" s="193"/>
      <c r="AV52" s="193"/>
      <c r="AW52" s="193"/>
      <c r="AX52" s="193"/>
    </row>
    <row r="53" spans="1:50" ht="15" customHeight="1">
      <c r="A53" s="188" t="s">
        <v>174</v>
      </c>
      <c r="B53" s="189">
        <v>1159</v>
      </c>
      <c r="C53" s="189">
        <v>4</v>
      </c>
      <c r="D53" s="189">
        <v>0</v>
      </c>
      <c r="E53" s="189">
        <v>11128</v>
      </c>
      <c r="F53" s="189">
        <v>25</v>
      </c>
      <c r="G53" s="189">
        <v>16</v>
      </c>
      <c r="H53" s="189">
        <v>12287</v>
      </c>
      <c r="I53" s="189">
        <v>29</v>
      </c>
      <c r="J53" s="189">
        <v>16</v>
      </c>
      <c r="K53" s="189">
        <v>2808</v>
      </c>
      <c r="L53" s="189">
        <v>20205</v>
      </c>
      <c r="M53" s="189">
        <v>23013</v>
      </c>
      <c r="N53" s="189">
        <v>8</v>
      </c>
      <c r="O53" s="189">
        <v>4</v>
      </c>
      <c r="P53" s="189">
        <v>63</v>
      </c>
      <c r="Q53" s="189">
        <v>27</v>
      </c>
      <c r="R53" s="189">
        <v>71</v>
      </c>
      <c r="S53" s="189">
        <v>31</v>
      </c>
      <c r="T53" s="189">
        <v>0</v>
      </c>
      <c r="U53" s="189">
        <v>20</v>
      </c>
      <c r="V53" s="189">
        <v>20</v>
      </c>
      <c r="W53" s="190" t="s">
        <v>130</v>
      </c>
      <c r="X53" s="190" t="s">
        <v>130</v>
      </c>
      <c r="Y53" s="190" t="s">
        <v>130</v>
      </c>
      <c r="Z53" s="189">
        <v>13006</v>
      </c>
      <c r="AA53" s="189">
        <v>13006</v>
      </c>
      <c r="AB53" s="189">
        <v>0</v>
      </c>
      <c r="AC53" s="189">
        <v>3041797</v>
      </c>
      <c r="AD53" s="189">
        <v>6909</v>
      </c>
      <c r="AE53" s="191">
        <v>3048706</v>
      </c>
      <c r="AF53" s="193"/>
      <c r="AG53" s="193"/>
      <c r="AH53" s="193"/>
      <c r="AI53" s="193"/>
      <c r="AJ53" s="193"/>
      <c r="AK53" s="193"/>
      <c r="AL53" s="193"/>
      <c r="AM53" s="193"/>
      <c r="AN53" s="193"/>
      <c r="AO53" s="193"/>
      <c r="AP53" s="193"/>
      <c r="AQ53" s="193"/>
      <c r="AR53" s="193"/>
      <c r="AS53" s="193"/>
      <c r="AT53" s="193"/>
      <c r="AU53" s="193"/>
      <c r="AV53" s="193"/>
      <c r="AW53" s="193"/>
      <c r="AX53" s="193"/>
    </row>
    <row r="54" spans="1:50" ht="15" customHeight="1">
      <c r="A54" s="188" t="s">
        <v>175</v>
      </c>
      <c r="B54" s="189">
        <v>11</v>
      </c>
      <c r="C54" s="189">
        <v>0</v>
      </c>
      <c r="D54" s="189">
        <v>0</v>
      </c>
      <c r="E54" s="189">
        <v>144</v>
      </c>
      <c r="F54" s="189">
        <v>0</v>
      </c>
      <c r="G54" s="189">
        <v>0</v>
      </c>
      <c r="H54" s="189">
        <v>155</v>
      </c>
      <c r="I54" s="189">
        <v>0</v>
      </c>
      <c r="J54" s="189">
        <v>0</v>
      </c>
      <c r="K54" s="189">
        <v>27</v>
      </c>
      <c r="L54" s="189">
        <v>232</v>
      </c>
      <c r="M54" s="189">
        <v>259</v>
      </c>
      <c r="N54" s="189">
        <v>0</v>
      </c>
      <c r="O54" s="189">
        <v>0</v>
      </c>
      <c r="P54" s="189">
        <v>0</v>
      </c>
      <c r="Q54" s="189">
        <v>0</v>
      </c>
      <c r="R54" s="189">
        <v>0</v>
      </c>
      <c r="S54" s="189">
        <v>0</v>
      </c>
      <c r="T54" s="189">
        <v>0</v>
      </c>
      <c r="U54" s="189">
        <v>0</v>
      </c>
      <c r="V54" s="189">
        <v>0</v>
      </c>
      <c r="W54" s="190" t="s">
        <v>130</v>
      </c>
      <c r="X54" s="190" t="s">
        <v>130</v>
      </c>
      <c r="Y54" s="190" t="s">
        <v>130</v>
      </c>
      <c r="Z54" s="189">
        <v>161</v>
      </c>
      <c r="AA54" s="189">
        <v>161</v>
      </c>
      <c r="AB54" s="189">
        <v>0</v>
      </c>
      <c r="AC54" s="189">
        <v>36559</v>
      </c>
      <c r="AD54" s="189">
        <v>0</v>
      </c>
      <c r="AE54" s="191">
        <v>36559</v>
      </c>
      <c r="AF54" s="193"/>
      <c r="AG54" s="193"/>
      <c r="AH54" s="193"/>
      <c r="AI54" s="193"/>
      <c r="AJ54" s="193"/>
      <c r="AK54" s="193"/>
      <c r="AL54" s="193"/>
      <c r="AM54" s="193"/>
      <c r="AN54" s="193"/>
      <c r="AO54" s="193"/>
      <c r="AP54" s="193"/>
      <c r="AQ54" s="193"/>
      <c r="AR54" s="193"/>
      <c r="AS54" s="193"/>
      <c r="AT54" s="193"/>
      <c r="AU54" s="193"/>
      <c r="AV54" s="193"/>
      <c r="AW54" s="193"/>
      <c r="AX54" s="193"/>
    </row>
    <row r="55" spans="1:50" ht="15" customHeight="1">
      <c r="A55" s="188" t="s">
        <v>176</v>
      </c>
      <c r="B55" s="189">
        <v>345</v>
      </c>
      <c r="C55" s="189">
        <v>0</v>
      </c>
      <c r="D55" s="189">
        <v>0</v>
      </c>
      <c r="E55" s="189">
        <v>2717</v>
      </c>
      <c r="F55" s="189">
        <v>7</v>
      </c>
      <c r="G55" s="189">
        <v>2</v>
      </c>
      <c r="H55" s="189">
        <v>3062</v>
      </c>
      <c r="I55" s="189">
        <v>7</v>
      </c>
      <c r="J55" s="189">
        <v>2</v>
      </c>
      <c r="K55" s="189">
        <v>910</v>
      </c>
      <c r="L55" s="189">
        <v>5385</v>
      </c>
      <c r="M55" s="189">
        <v>6295</v>
      </c>
      <c r="N55" s="189">
        <v>0</v>
      </c>
      <c r="O55" s="189">
        <v>0</v>
      </c>
      <c r="P55" s="189">
        <v>18</v>
      </c>
      <c r="Q55" s="189">
        <v>9</v>
      </c>
      <c r="R55" s="189">
        <v>18</v>
      </c>
      <c r="S55" s="189">
        <v>9</v>
      </c>
      <c r="T55" s="189">
        <v>0</v>
      </c>
      <c r="U55" s="189">
        <v>3</v>
      </c>
      <c r="V55" s="189">
        <v>3</v>
      </c>
      <c r="W55" s="190" t="s">
        <v>130</v>
      </c>
      <c r="X55" s="190" t="s">
        <v>130</v>
      </c>
      <c r="Y55" s="190" t="s">
        <v>130</v>
      </c>
      <c r="Z55" s="189">
        <v>3283</v>
      </c>
      <c r="AA55" s="189">
        <v>3283</v>
      </c>
      <c r="AB55" s="189">
        <v>0</v>
      </c>
      <c r="AC55" s="189">
        <v>834580</v>
      </c>
      <c r="AD55" s="189">
        <v>821</v>
      </c>
      <c r="AE55" s="191">
        <v>835401</v>
      </c>
      <c r="AF55" s="193"/>
      <c r="AG55" s="193"/>
      <c r="AH55" s="193"/>
      <c r="AI55" s="193"/>
      <c r="AJ55" s="193"/>
      <c r="AK55" s="193"/>
      <c r="AL55" s="193"/>
      <c r="AM55" s="193"/>
      <c r="AN55" s="193"/>
      <c r="AO55" s="193"/>
      <c r="AP55" s="193"/>
      <c r="AQ55" s="193"/>
      <c r="AR55" s="193"/>
      <c r="AS55" s="193"/>
      <c r="AT55" s="193"/>
      <c r="AU55" s="193"/>
      <c r="AV55" s="193"/>
      <c r="AW55" s="193"/>
      <c r="AX55" s="193"/>
    </row>
    <row r="56" spans="1:50" ht="15" customHeight="1">
      <c r="A56" s="188" t="s">
        <v>177</v>
      </c>
      <c r="B56" s="189">
        <v>2294</v>
      </c>
      <c r="C56" s="189">
        <v>21</v>
      </c>
      <c r="D56" s="189">
        <v>0</v>
      </c>
      <c r="E56" s="189">
        <v>18390</v>
      </c>
      <c r="F56" s="189">
        <v>149</v>
      </c>
      <c r="G56" s="189">
        <v>64</v>
      </c>
      <c r="H56" s="189">
        <v>20684</v>
      </c>
      <c r="I56" s="189">
        <v>170</v>
      </c>
      <c r="J56" s="189">
        <v>64</v>
      </c>
      <c r="K56" s="189">
        <v>5475</v>
      </c>
      <c r="L56" s="189">
        <v>33121</v>
      </c>
      <c r="M56" s="189">
        <v>38596</v>
      </c>
      <c r="N56" s="189">
        <v>55</v>
      </c>
      <c r="O56" s="189">
        <v>23</v>
      </c>
      <c r="P56" s="189">
        <v>353</v>
      </c>
      <c r="Q56" s="189">
        <v>177</v>
      </c>
      <c r="R56" s="189">
        <v>408</v>
      </c>
      <c r="S56" s="189">
        <v>200</v>
      </c>
      <c r="T56" s="189">
        <v>0</v>
      </c>
      <c r="U56" s="189">
        <v>85</v>
      </c>
      <c r="V56" s="189">
        <v>85</v>
      </c>
      <c r="W56" s="190" t="s">
        <v>130</v>
      </c>
      <c r="X56" s="190" t="s">
        <v>130</v>
      </c>
      <c r="Y56" s="190" t="s">
        <v>130</v>
      </c>
      <c r="Z56" s="189">
        <v>22071</v>
      </c>
      <c r="AA56" s="189">
        <v>22071</v>
      </c>
      <c r="AB56" s="189">
        <v>0</v>
      </c>
      <c r="AC56" s="189">
        <v>5440829</v>
      </c>
      <c r="AD56" s="189">
        <v>30041</v>
      </c>
      <c r="AE56" s="191">
        <v>5470870</v>
      </c>
      <c r="AF56" s="193"/>
      <c r="AG56" s="193"/>
      <c r="AH56" s="193"/>
      <c r="AI56" s="193"/>
      <c r="AJ56" s="193"/>
      <c r="AK56" s="193"/>
      <c r="AL56" s="193"/>
      <c r="AM56" s="193"/>
      <c r="AN56" s="193"/>
      <c r="AO56" s="193"/>
      <c r="AP56" s="193"/>
      <c r="AQ56" s="193"/>
      <c r="AR56" s="193"/>
      <c r="AS56" s="193"/>
      <c r="AT56" s="193"/>
      <c r="AU56" s="193"/>
      <c r="AV56" s="193"/>
      <c r="AW56" s="193"/>
      <c r="AX56" s="193"/>
    </row>
    <row r="57" spans="1:50" ht="15" customHeight="1">
      <c r="A57" s="188" t="s">
        <v>178</v>
      </c>
      <c r="B57" s="189">
        <v>1194</v>
      </c>
      <c r="C57" s="189">
        <v>36</v>
      </c>
      <c r="D57" s="189">
        <v>0</v>
      </c>
      <c r="E57" s="189">
        <v>15617</v>
      </c>
      <c r="F57" s="189">
        <v>222</v>
      </c>
      <c r="G57" s="189">
        <v>45</v>
      </c>
      <c r="H57" s="189">
        <v>16811</v>
      </c>
      <c r="I57" s="189">
        <v>258</v>
      </c>
      <c r="J57" s="189">
        <v>45</v>
      </c>
      <c r="K57" s="189">
        <v>2905</v>
      </c>
      <c r="L57" s="189">
        <v>26132</v>
      </c>
      <c r="M57" s="189">
        <v>29037</v>
      </c>
      <c r="N57" s="189">
        <v>92</v>
      </c>
      <c r="O57" s="189">
        <v>41</v>
      </c>
      <c r="P57" s="189">
        <v>546</v>
      </c>
      <c r="Q57" s="189">
        <v>242</v>
      </c>
      <c r="R57" s="189">
        <v>638</v>
      </c>
      <c r="S57" s="189">
        <v>283</v>
      </c>
      <c r="T57" s="189">
        <v>0</v>
      </c>
      <c r="U57" s="189">
        <v>60</v>
      </c>
      <c r="V57" s="189">
        <v>60</v>
      </c>
      <c r="W57" s="190" t="s">
        <v>130</v>
      </c>
      <c r="X57" s="190" t="s">
        <v>130</v>
      </c>
      <c r="Y57" s="190" t="s">
        <v>130</v>
      </c>
      <c r="Z57" s="189">
        <v>19206</v>
      </c>
      <c r="AA57" s="189">
        <v>19206</v>
      </c>
      <c r="AB57" s="189">
        <v>0</v>
      </c>
      <c r="AC57" s="189">
        <v>3933247</v>
      </c>
      <c r="AD57" s="189">
        <v>30290</v>
      </c>
      <c r="AE57" s="191">
        <v>3963537</v>
      </c>
      <c r="AF57" s="193"/>
      <c r="AG57" s="193"/>
      <c r="AH57" s="193"/>
      <c r="AI57" s="193"/>
      <c r="AJ57" s="193"/>
      <c r="AK57" s="193"/>
      <c r="AL57" s="193"/>
      <c r="AM57" s="193"/>
      <c r="AN57" s="193"/>
      <c r="AO57" s="193"/>
      <c r="AP57" s="193"/>
      <c r="AQ57" s="193"/>
      <c r="AR57" s="193"/>
      <c r="AS57" s="193"/>
      <c r="AT57" s="193"/>
      <c r="AU57" s="193"/>
      <c r="AV57" s="193"/>
      <c r="AW57" s="193"/>
      <c r="AX57" s="193"/>
    </row>
    <row r="58" spans="1:50" ht="15" customHeight="1">
      <c r="A58" s="188" t="s">
        <v>179</v>
      </c>
      <c r="B58" s="189">
        <v>5050</v>
      </c>
      <c r="C58" s="189">
        <v>32</v>
      </c>
      <c r="D58" s="189">
        <v>0</v>
      </c>
      <c r="E58" s="189">
        <v>34361</v>
      </c>
      <c r="F58" s="189">
        <v>170</v>
      </c>
      <c r="G58" s="189">
        <v>27</v>
      </c>
      <c r="H58" s="189">
        <v>39411</v>
      </c>
      <c r="I58" s="189">
        <v>202</v>
      </c>
      <c r="J58" s="189">
        <v>27</v>
      </c>
      <c r="K58" s="189">
        <v>13109</v>
      </c>
      <c r="L58" s="189">
        <v>68672</v>
      </c>
      <c r="M58" s="189">
        <v>81781</v>
      </c>
      <c r="N58" s="189">
        <v>87</v>
      </c>
      <c r="O58" s="189">
        <v>38</v>
      </c>
      <c r="P58" s="189">
        <v>494</v>
      </c>
      <c r="Q58" s="189">
        <v>195</v>
      </c>
      <c r="R58" s="189">
        <v>581</v>
      </c>
      <c r="S58" s="189">
        <v>233</v>
      </c>
      <c r="T58" s="189">
        <v>0</v>
      </c>
      <c r="U58" s="189">
        <v>34</v>
      </c>
      <c r="V58" s="189">
        <v>34</v>
      </c>
      <c r="W58" s="190" t="s">
        <v>130</v>
      </c>
      <c r="X58" s="190" t="s">
        <v>130</v>
      </c>
      <c r="Y58" s="190" t="s">
        <v>130</v>
      </c>
      <c r="Z58" s="189">
        <v>41192</v>
      </c>
      <c r="AA58" s="189">
        <v>41192</v>
      </c>
      <c r="AB58" s="189">
        <v>0</v>
      </c>
      <c r="AC58" s="189">
        <v>10970623</v>
      </c>
      <c r="AD58" s="189">
        <v>23893</v>
      </c>
      <c r="AE58" s="191">
        <v>10994516</v>
      </c>
      <c r="AF58" s="193"/>
      <c r="AG58" s="193"/>
      <c r="AH58" s="193"/>
      <c r="AI58" s="193"/>
      <c r="AJ58" s="193"/>
      <c r="AK58" s="193"/>
      <c r="AL58" s="193"/>
      <c r="AM58" s="193"/>
      <c r="AN58" s="193"/>
      <c r="AO58" s="193"/>
      <c r="AP58" s="193"/>
      <c r="AQ58" s="193"/>
      <c r="AR58" s="193"/>
      <c r="AS58" s="193"/>
      <c r="AT58" s="193"/>
      <c r="AU58" s="193"/>
      <c r="AV58" s="193"/>
      <c r="AW58" s="193"/>
      <c r="AX58" s="193"/>
    </row>
    <row r="59" spans="1:50" ht="15" customHeight="1">
      <c r="A59" s="188" t="s">
        <v>180</v>
      </c>
      <c r="B59" s="189">
        <v>673</v>
      </c>
      <c r="C59" s="189">
        <v>14</v>
      </c>
      <c r="D59" s="189">
        <v>1</v>
      </c>
      <c r="E59" s="189">
        <v>4715</v>
      </c>
      <c r="F59" s="189">
        <v>38</v>
      </c>
      <c r="G59" s="189">
        <v>11</v>
      </c>
      <c r="H59" s="189">
        <v>5388</v>
      </c>
      <c r="I59" s="189">
        <v>52</v>
      </c>
      <c r="J59" s="189">
        <v>12</v>
      </c>
      <c r="K59" s="189">
        <v>1905</v>
      </c>
      <c r="L59" s="189">
        <v>10407</v>
      </c>
      <c r="M59" s="189">
        <v>12312</v>
      </c>
      <c r="N59" s="189">
        <v>32</v>
      </c>
      <c r="O59" s="189">
        <v>14</v>
      </c>
      <c r="P59" s="189">
        <v>107</v>
      </c>
      <c r="Q59" s="189">
        <v>48</v>
      </c>
      <c r="R59" s="189">
        <v>139</v>
      </c>
      <c r="S59" s="189">
        <v>62</v>
      </c>
      <c r="T59" s="189">
        <v>1</v>
      </c>
      <c r="U59" s="189">
        <v>15</v>
      </c>
      <c r="V59" s="189">
        <v>16</v>
      </c>
      <c r="W59" s="190" t="s">
        <v>130</v>
      </c>
      <c r="X59" s="190" t="s">
        <v>130</v>
      </c>
      <c r="Y59" s="190" t="s">
        <v>130</v>
      </c>
      <c r="Z59" s="189">
        <v>5714</v>
      </c>
      <c r="AA59" s="189">
        <v>5714</v>
      </c>
      <c r="AB59" s="189">
        <v>0</v>
      </c>
      <c r="AC59" s="189">
        <v>1631305</v>
      </c>
      <c r="AD59" s="189">
        <v>8128</v>
      </c>
      <c r="AE59" s="191">
        <v>1639433</v>
      </c>
      <c r="AF59" s="193"/>
      <c r="AG59" s="193"/>
      <c r="AH59" s="193"/>
      <c r="AI59" s="193"/>
      <c r="AJ59" s="193"/>
      <c r="AK59" s="193"/>
      <c r="AL59" s="193"/>
      <c r="AM59" s="193"/>
      <c r="AN59" s="193"/>
      <c r="AO59" s="193"/>
      <c r="AP59" s="193"/>
      <c r="AQ59" s="193"/>
      <c r="AR59" s="193"/>
      <c r="AS59" s="193"/>
      <c r="AT59" s="193"/>
      <c r="AU59" s="193"/>
      <c r="AV59" s="193"/>
      <c r="AW59" s="193"/>
      <c r="AX59" s="193"/>
    </row>
    <row r="60" spans="1:50" ht="15" customHeight="1">
      <c r="A60" s="188" t="s">
        <v>181</v>
      </c>
      <c r="B60" s="189">
        <v>439</v>
      </c>
      <c r="C60" s="189">
        <v>0</v>
      </c>
      <c r="D60" s="189">
        <v>0</v>
      </c>
      <c r="E60" s="189">
        <v>3819</v>
      </c>
      <c r="F60" s="189">
        <v>10</v>
      </c>
      <c r="G60" s="189">
        <v>1</v>
      </c>
      <c r="H60" s="189">
        <v>4258</v>
      </c>
      <c r="I60" s="189">
        <v>10</v>
      </c>
      <c r="J60" s="189">
        <v>1</v>
      </c>
      <c r="K60" s="189">
        <v>1145</v>
      </c>
      <c r="L60" s="189">
        <v>8047</v>
      </c>
      <c r="M60" s="189">
        <v>9192</v>
      </c>
      <c r="N60" s="189">
        <v>0</v>
      </c>
      <c r="O60" s="189">
        <v>0</v>
      </c>
      <c r="P60" s="189">
        <v>24</v>
      </c>
      <c r="Q60" s="189">
        <v>10</v>
      </c>
      <c r="R60" s="189">
        <v>24</v>
      </c>
      <c r="S60" s="189">
        <v>10</v>
      </c>
      <c r="T60" s="189">
        <v>0</v>
      </c>
      <c r="U60" s="189">
        <v>1</v>
      </c>
      <c r="V60" s="189">
        <v>1</v>
      </c>
      <c r="W60" s="190" t="s">
        <v>130</v>
      </c>
      <c r="X60" s="190" t="s">
        <v>130</v>
      </c>
      <c r="Y60" s="190" t="s">
        <v>130</v>
      </c>
      <c r="Z60" s="189">
        <v>4507</v>
      </c>
      <c r="AA60" s="189">
        <v>4507</v>
      </c>
      <c r="AB60" s="189">
        <v>0</v>
      </c>
      <c r="AC60" s="189">
        <v>1170420</v>
      </c>
      <c r="AD60" s="189">
        <v>1599</v>
      </c>
      <c r="AE60" s="191">
        <v>1172019</v>
      </c>
      <c r="AF60" s="193"/>
      <c r="AG60" s="193"/>
      <c r="AH60" s="193"/>
      <c r="AI60" s="193"/>
      <c r="AJ60" s="193"/>
      <c r="AK60" s="193"/>
      <c r="AL60" s="193"/>
      <c r="AM60" s="193"/>
      <c r="AN60" s="193"/>
      <c r="AO60" s="193"/>
      <c r="AP60" s="193"/>
      <c r="AQ60" s="193"/>
      <c r="AR60" s="193"/>
      <c r="AS60" s="193"/>
      <c r="AT60" s="193"/>
      <c r="AU60" s="193"/>
      <c r="AV60" s="193"/>
      <c r="AW60" s="193"/>
      <c r="AX60" s="193"/>
    </row>
    <row r="61" spans="1:50" ht="15" customHeight="1">
      <c r="A61" s="188" t="s">
        <v>182</v>
      </c>
      <c r="B61" s="189">
        <v>62</v>
      </c>
      <c r="C61" s="189">
        <v>0</v>
      </c>
      <c r="D61" s="189">
        <v>0</v>
      </c>
      <c r="E61" s="189">
        <v>873</v>
      </c>
      <c r="F61" s="189">
        <v>2</v>
      </c>
      <c r="G61" s="189">
        <v>0</v>
      </c>
      <c r="H61" s="189">
        <v>935</v>
      </c>
      <c r="I61" s="189">
        <v>2</v>
      </c>
      <c r="J61" s="189">
        <v>0</v>
      </c>
      <c r="K61" s="189">
        <v>147</v>
      </c>
      <c r="L61" s="189">
        <v>1492</v>
      </c>
      <c r="M61" s="189">
        <v>1639</v>
      </c>
      <c r="N61" s="189">
        <v>0</v>
      </c>
      <c r="O61" s="189">
        <v>0</v>
      </c>
      <c r="P61" s="189">
        <v>4</v>
      </c>
      <c r="Q61" s="189">
        <v>2</v>
      </c>
      <c r="R61" s="189">
        <v>4</v>
      </c>
      <c r="S61" s="189">
        <v>2</v>
      </c>
      <c r="T61" s="189">
        <v>0</v>
      </c>
      <c r="U61" s="189">
        <v>0</v>
      </c>
      <c r="V61" s="189">
        <v>0</v>
      </c>
      <c r="W61" s="190" t="s">
        <v>130</v>
      </c>
      <c r="X61" s="190" t="s">
        <v>130</v>
      </c>
      <c r="Y61" s="190" t="s">
        <v>130</v>
      </c>
      <c r="Z61" s="189">
        <v>981</v>
      </c>
      <c r="AA61" s="189">
        <v>981</v>
      </c>
      <c r="AB61" s="189">
        <v>0</v>
      </c>
      <c r="AC61" s="189">
        <v>227335</v>
      </c>
      <c r="AD61" s="189">
        <v>207</v>
      </c>
      <c r="AE61" s="191">
        <v>227542</v>
      </c>
      <c r="AF61" s="193"/>
      <c r="AG61" s="193"/>
      <c r="AH61" s="193"/>
      <c r="AI61" s="193"/>
      <c r="AJ61" s="193"/>
      <c r="AK61" s="193"/>
      <c r="AL61" s="193"/>
      <c r="AM61" s="193"/>
      <c r="AN61" s="193"/>
      <c r="AO61" s="193"/>
      <c r="AP61" s="193"/>
      <c r="AQ61" s="193"/>
      <c r="AR61" s="193"/>
      <c r="AS61" s="193"/>
      <c r="AT61" s="193"/>
      <c r="AU61" s="193"/>
      <c r="AV61" s="193"/>
      <c r="AW61" s="193"/>
      <c r="AX61" s="193"/>
    </row>
    <row r="62" spans="1:50" ht="15" customHeight="1">
      <c r="A62" s="188" t="s">
        <v>183</v>
      </c>
      <c r="B62" s="189">
        <v>6982</v>
      </c>
      <c r="C62" s="189">
        <v>65</v>
      </c>
      <c r="D62" s="189">
        <v>1</v>
      </c>
      <c r="E62" s="189">
        <v>42640</v>
      </c>
      <c r="F62" s="189">
        <v>719</v>
      </c>
      <c r="G62" s="189">
        <v>205</v>
      </c>
      <c r="H62" s="189">
        <v>49622</v>
      </c>
      <c r="I62" s="189">
        <v>784</v>
      </c>
      <c r="J62" s="189">
        <v>206</v>
      </c>
      <c r="K62" s="189">
        <v>19011</v>
      </c>
      <c r="L62" s="189">
        <v>94754</v>
      </c>
      <c r="M62" s="189">
        <v>113765</v>
      </c>
      <c r="N62" s="189">
        <v>157</v>
      </c>
      <c r="O62" s="189">
        <v>76</v>
      </c>
      <c r="P62" s="189">
        <v>1998</v>
      </c>
      <c r="Q62" s="189">
        <v>795</v>
      </c>
      <c r="R62" s="189">
        <v>2155</v>
      </c>
      <c r="S62" s="189">
        <v>871</v>
      </c>
      <c r="T62" s="189">
        <v>1</v>
      </c>
      <c r="U62" s="189">
        <v>246</v>
      </c>
      <c r="V62" s="189">
        <v>247</v>
      </c>
      <c r="W62" s="190" t="s">
        <v>130</v>
      </c>
      <c r="X62" s="190" t="s">
        <v>130</v>
      </c>
      <c r="Y62" s="190" t="s">
        <v>130</v>
      </c>
      <c r="Z62" s="189">
        <v>58707</v>
      </c>
      <c r="AA62" s="189">
        <v>58707</v>
      </c>
      <c r="AB62" s="189">
        <v>0</v>
      </c>
      <c r="AC62" s="189">
        <v>15690356</v>
      </c>
      <c r="AD62" s="189">
        <v>124040</v>
      </c>
      <c r="AE62" s="191">
        <v>15814396</v>
      </c>
      <c r="AF62" s="193"/>
      <c r="AG62" s="193"/>
      <c r="AH62" s="193"/>
      <c r="AI62" s="193"/>
      <c r="AJ62" s="193"/>
      <c r="AK62" s="193"/>
      <c r="AL62" s="193"/>
      <c r="AM62" s="193"/>
      <c r="AN62" s="193"/>
      <c r="AO62" s="193"/>
      <c r="AP62" s="193"/>
      <c r="AQ62" s="193"/>
      <c r="AR62" s="193"/>
      <c r="AS62" s="193"/>
      <c r="AT62" s="193"/>
      <c r="AU62" s="193"/>
      <c r="AV62" s="193"/>
      <c r="AW62" s="193"/>
      <c r="AX62" s="193"/>
    </row>
    <row r="63" spans="1:50" ht="15" customHeight="1">
      <c r="A63" s="188" t="s">
        <v>184</v>
      </c>
      <c r="B63" s="189">
        <v>245</v>
      </c>
      <c r="C63" s="189">
        <v>1</v>
      </c>
      <c r="D63" s="189">
        <v>0</v>
      </c>
      <c r="E63" s="189">
        <v>2558</v>
      </c>
      <c r="F63" s="189">
        <v>1</v>
      </c>
      <c r="G63" s="189">
        <v>2</v>
      </c>
      <c r="H63" s="189">
        <v>2803</v>
      </c>
      <c r="I63" s="189">
        <v>2</v>
      </c>
      <c r="J63" s="189">
        <v>2</v>
      </c>
      <c r="K63" s="189">
        <v>614</v>
      </c>
      <c r="L63" s="189">
        <v>4330</v>
      </c>
      <c r="M63" s="189">
        <v>4944</v>
      </c>
      <c r="N63" s="189">
        <v>4</v>
      </c>
      <c r="O63" s="189">
        <v>2</v>
      </c>
      <c r="P63" s="189">
        <v>1</v>
      </c>
      <c r="Q63" s="189">
        <v>1</v>
      </c>
      <c r="R63" s="189">
        <v>5</v>
      </c>
      <c r="S63" s="189">
        <v>3</v>
      </c>
      <c r="T63" s="189">
        <v>0</v>
      </c>
      <c r="U63" s="189">
        <v>3</v>
      </c>
      <c r="V63" s="189">
        <v>3</v>
      </c>
      <c r="W63" s="190" t="s">
        <v>130</v>
      </c>
      <c r="X63" s="190" t="s">
        <v>130</v>
      </c>
      <c r="Y63" s="190" t="s">
        <v>130</v>
      </c>
      <c r="Z63" s="189">
        <v>2935</v>
      </c>
      <c r="AA63" s="189">
        <v>2935</v>
      </c>
      <c r="AB63" s="189">
        <v>0</v>
      </c>
      <c r="AC63" s="189">
        <v>641341</v>
      </c>
      <c r="AD63" s="189">
        <v>551</v>
      </c>
      <c r="AE63" s="191">
        <v>641892</v>
      </c>
      <c r="AF63" s="193"/>
      <c r="AG63" s="193"/>
      <c r="AH63" s="193"/>
      <c r="AI63" s="193"/>
      <c r="AJ63" s="193"/>
      <c r="AK63" s="193"/>
      <c r="AL63" s="193"/>
      <c r="AM63" s="193"/>
      <c r="AN63" s="193"/>
      <c r="AO63" s="193"/>
      <c r="AP63" s="193"/>
      <c r="AQ63" s="193"/>
      <c r="AR63" s="193"/>
      <c r="AS63" s="193"/>
      <c r="AT63" s="193"/>
      <c r="AU63" s="193"/>
      <c r="AV63" s="193"/>
      <c r="AW63" s="193"/>
      <c r="AX63" s="193"/>
    </row>
    <row r="64" spans="1:50" ht="15" customHeight="1">
      <c r="A64" s="188" t="s">
        <v>185</v>
      </c>
      <c r="B64" s="189">
        <v>2575</v>
      </c>
      <c r="C64" s="189">
        <v>23</v>
      </c>
      <c r="D64" s="189">
        <v>0</v>
      </c>
      <c r="E64" s="189">
        <v>31580</v>
      </c>
      <c r="F64" s="189">
        <v>311</v>
      </c>
      <c r="G64" s="189">
        <v>222</v>
      </c>
      <c r="H64" s="189">
        <v>34155</v>
      </c>
      <c r="I64" s="189">
        <v>334</v>
      </c>
      <c r="J64" s="189">
        <v>222</v>
      </c>
      <c r="K64" s="189">
        <v>6456</v>
      </c>
      <c r="L64" s="189">
        <v>60670</v>
      </c>
      <c r="M64" s="189">
        <v>67126</v>
      </c>
      <c r="N64" s="189">
        <v>53</v>
      </c>
      <c r="O64" s="189">
        <v>32</v>
      </c>
      <c r="P64" s="189">
        <v>714</v>
      </c>
      <c r="Q64" s="189">
        <v>356</v>
      </c>
      <c r="R64" s="189">
        <v>767</v>
      </c>
      <c r="S64" s="189">
        <v>388</v>
      </c>
      <c r="T64" s="189">
        <v>0</v>
      </c>
      <c r="U64" s="189">
        <v>279</v>
      </c>
      <c r="V64" s="189">
        <v>279</v>
      </c>
      <c r="W64" s="190" t="s">
        <v>130</v>
      </c>
      <c r="X64" s="190" t="s">
        <v>130</v>
      </c>
      <c r="Y64" s="190" t="s">
        <v>130</v>
      </c>
      <c r="Z64" s="189">
        <v>40160</v>
      </c>
      <c r="AA64" s="189">
        <v>40160</v>
      </c>
      <c r="AB64" s="189">
        <v>0</v>
      </c>
      <c r="AC64" s="189">
        <v>9119348</v>
      </c>
      <c r="AD64" s="189">
        <v>116593</v>
      </c>
      <c r="AE64" s="191">
        <v>9235941</v>
      </c>
      <c r="AH64" s="193"/>
      <c r="AI64" s="193"/>
      <c r="AJ64" s="193"/>
      <c r="AK64" s="193"/>
      <c r="AL64" s="193"/>
      <c r="AM64" s="193"/>
      <c r="AN64" s="193"/>
      <c r="AO64" s="193"/>
      <c r="AP64" s="193"/>
      <c r="AQ64" s="193"/>
      <c r="AR64" s="193"/>
      <c r="AS64" s="193"/>
      <c r="AT64" s="193"/>
      <c r="AU64" s="193"/>
      <c r="AV64" s="193"/>
      <c r="AW64" s="193"/>
      <c r="AX64" s="193"/>
    </row>
    <row r="65" spans="1:50" ht="15" customHeight="1">
      <c r="A65" s="188" t="s">
        <v>186</v>
      </c>
      <c r="B65" s="189">
        <v>763</v>
      </c>
      <c r="C65" s="189">
        <v>51</v>
      </c>
      <c r="D65" s="189">
        <v>0</v>
      </c>
      <c r="E65" s="189">
        <v>8869</v>
      </c>
      <c r="F65" s="189">
        <v>149</v>
      </c>
      <c r="G65" s="189">
        <v>55</v>
      </c>
      <c r="H65" s="189">
        <v>9632</v>
      </c>
      <c r="I65" s="189">
        <v>200</v>
      </c>
      <c r="J65" s="189">
        <v>55</v>
      </c>
      <c r="K65" s="189">
        <v>1941</v>
      </c>
      <c r="L65" s="189">
        <v>16103</v>
      </c>
      <c r="M65" s="189">
        <v>18044</v>
      </c>
      <c r="N65" s="189">
        <v>126</v>
      </c>
      <c r="O65" s="189">
        <v>81</v>
      </c>
      <c r="P65" s="189">
        <v>374</v>
      </c>
      <c r="Q65" s="189">
        <v>224</v>
      </c>
      <c r="R65" s="189">
        <v>500</v>
      </c>
      <c r="S65" s="189">
        <v>305</v>
      </c>
      <c r="T65" s="189">
        <v>0</v>
      </c>
      <c r="U65" s="189">
        <v>75</v>
      </c>
      <c r="V65" s="189">
        <v>75</v>
      </c>
      <c r="W65" s="190" t="s">
        <v>130</v>
      </c>
      <c r="X65" s="190" t="s">
        <v>130</v>
      </c>
      <c r="Y65" s="190" t="s">
        <v>130</v>
      </c>
      <c r="Z65" s="189">
        <v>11407</v>
      </c>
      <c r="AA65" s="189">
        <v>11407</v>
      </c>
      <c r="AB65" s="189">
        <v>0</v>
      </c>
      <c r="AC65" s="189">
        <v>2486666</v>
      </c>
      <c r="AD65" s="189">
        <v>43619</v>
      </c>
      <c r="AE65" s="191">
        <v>2530285</v>
      </c>
      <c r="AH65" s="193"/>
      <c r="AI65" s="193"/>
      <c r="AJ65" s="193"/>
      <c r="AK65" s="193"/>
      <c r="AL65" s="193"/>
      <c r="AM65" s="193"/>
      <c r="AN65" s="193"/>
      <c r="AO65" s="193"/>
      <c r="AP65" s="193"/>
      <c r="AQ65" s="193"/>
      <c r="AR65" s="193"/>
      <c r="AS65" s="193"/>
      <c r="AT65" s="193"/>
      <c r="AU65" s="193"/>
      <c r="AV65" s="193"/>
      <c r="AW65" s="193"/>
      <c r="AX65" s="193"/>
    </row>
    <row r="66" spans="1:50" ht="15" customHeight="1" thickBot="1">
      <c r="A66" s="194" t="s">
        <v>187</v>
      </c>
      <c r="B66" s="195">
        <v>797</v>
      </c>
      <c r="C66" s="195">
        <v>4</v>
      </c>
      <c r="D66" s="195">
        <v>0</v>
      </c>
      <c r="E66" s="195">
        <v>5194</v>
      </c>
      <c r="F66" s="195">
        <v>28</v>
      </c>
      <c r="G66" s="195">
        <v>8</v>
      </c>
      <c r="H66" s="195">
        <v>5991</v>
      </c>
      <c r="I66" s="195">
        <v>32</v>
      </c>
      <c r="J66" s="195">
        <v>8</v>
      </c>
      <c r="K66" s="195">
        <v>2145</v>
      </c>
      <c r="L66" s="195">
        <v>10788</v>
      </c>
      <c r="M66" s="195">
        <v>12933</v>
      </c>
      <c r="N66" s="195">
        <v>12</v>
      </c>
      <c r="O66" s="195">
        <v>6</v>
      </c>
      <c r="P66" s="195">
        <v>80</v>
      </c>
      <c r="Q66" s="195">
        <v>36</v>
      </c>
      <c r="R66" s="195">
        <v>92</v>
      </c>
      <c r="S66" s="195">
        <v>42</v>
      </c>
      <c r="T66" s="195">
        <v>0</v>
      </c>
      <c r="U66" s="195">
        <v>8</v>
      </c>
      <c r="V66" s="195">
        <v>8</v>
      </c>
      <c r="W66" s="196" t="s">
        <v>130</v>
      </c>
      <c r="X66" s="196" t="s">
        <v>130</v>
      </c>
      <c r="Y66" s="196" t="s">
        <v>130</v>
      </c>
      <c r="Z66" s="195">
        <v>6400</v>
      </c>
      <c r="AA66" s="195">
        <v>6400</v>
      </c>
      <c r="AB66" s="195">
        <v>0</v>
      </c>
      <c r="AC66" s="195">
        <v>1736822</v>
      </c>
      <c r="AD66" s="195">
        <v>5422</v>
      </c>
      <c r="AE66" s="197">
        <v>1742244</v>
      </c>
      <c r="AG66" s="198" t="s">
        <v>68</v>
      </c>
      <c r="AH66" s="193"/>
      <c r="AI66" s="193"/>
      <c r="AJ66" s="193"/>
      <c r="AK66" s="193"/>
      <c r="AL66" s="193"/>
      <c r="AM66" s="193"/>
      <c r="AN66" s="193"/>
      <c r="AO66" s="193"/>
      <c r="AP66" s="193"/>
      <c r="AQ66" s="193"/>
      <c r="AR66" s="193"/>
      <c r="AS66" s="193"/>
      <c r="AT66" s="193"/>
      <c r="AU66" s="193"/>
      <c r="AV66" s="193"/>
      <c r="AW66" s="193"/>
      <c r="AX66" s="193"/>
    </row>
    <row r="67" spans="1:50" ht="15.75" customHeight="1" thickTop="1">
      <c r="A67" s="199" t="s">
        <v>188</v>
      </c>
      <c r="B67" s="200">
        <f>SUBTOTAL(109,Jul17Data[Cell 1])</f>
        <v>235884</v>
      </c>
      <c r="C67" s="200">
        <f>SUBTOTAL(109,Jul17Data[Cell 2])</f>
        <v>4674</v>
      </c>
      <c r="D67" s="200">
        <f>SUBTOTAL(109,Jul17Data[Cell 3])</f>
        <v>257</v>
      </c>
      <c r="E67" s="200">
        <f>SUBTOTAL(109,Jul17Data[Cell 4])</f>
        <v>1699567</v>
      </c>
      <c r="F67" s="200">
        <f>SUBTOTAL(109,Jul17Data[Cell 5])</f>
        <v>20091</v>
      </c>
      <c r="G67" s="200">
        <f>SUBTOTAL(109,Jul17Data[Cell 6])</f>
        <v>10304</v>
      </c>
      <c r="H67" s="200">
        <f>SUBTOTAL(109,Jul17Data[Cell 15])</f>
        <v>1935451</v>
      </c>
      <c r="I67" s="200">
        <f>SUBTOTAL(109,Jul17Data[Cell 16])</f>
        <v>24765</v>
      </c>
      <c r="J67" s="200">
        <f>SUBTOTAL(109,Jul17Data[Cell 17])</f>
        <v>10561</v>
      </c>
      <c r="K67" s="200">
        <f>SUBTOTAL(109,Jul17Data[Cell 7])</f>
        <v>601718</v>
      </c>
      <c r="L67" s="200">
        <f>SUBTOTAL(109,Jul17Data[Cell 8])</f>
        <v>3360843</v>
      </c>
      <c r="M67" s="200">
        <f>SUBTOTAL(109,Jul17Data[Cell 18])</f>
        <v>3962561</v>
      </c>
      <c r="N67" s="200">
        <f>SUBTOTAL(109,Jul17Data[Cell 9])</f>
        <v>10451</v>
      </c>
      <c r="O67" s="200">
        <f>SUBTOTAL(109,Jul17Data[Cell 10])</f>
        <v>6426</v>
      </c>
      <c r="P67" s="200">
        <f>SUBTOTAL(109,Jul17Data[Cell 11])</f>
        <v>48148</v>
      </c>
      <c r="Q67" s="200">
        <f>SUBTOTAL(109,Jul17Data[Cell 12])</f>
        <v>24756</v>
      </c>
      <c r="R67" s="200">
        <f>SUBTOTAL(109,Jul17Data[Cell 19])</f>
        <v>58599</v>
      </c>
      <c r="S67" s="200">
        <f>SUBTOTAL(109,Jul17Data[Cell 20])</f>
        <v>31182</v>
      </c>
      <c r="T67" s="200">
        <f>SUBTOTAL(109,Jul17Data[Cell 13])</f>
        <v>330</v>
      </c>
      <c r="U67" s="200">
        <f>SUBTOTAL(109,Jul17Data[Cell 14])</f>
        <v>13185</v>
      </c>
      <c r="V67" s="200">
        <f>SUBTOTAL(109,Jul17Data[Cell 21])</f>
        <v>13515</v>
      </c>
      <c r="W67" s="201"/>
      <c r="X67" s="201"/>
      <c r="Y67" s="201"/>
      <c r="Z67" s="200">
        <f>SUBTOTAL(109,Jul17Data[Cell 25])</f>
        <v>2119424</v>
      </c>
      <c r="AA67" s="200">
        <f>SUBTOTAL(109,Jul17Data[Cell 26])</f>
        <v>2119424</v>
      </c>
      <c r="AB67" s="200">
        <f>SUBTOTAL(109,Jul17Data[Cell 27])</f>
        <v>0</v>
      </c>
      <c r="AC67" s="200">
        <f>SUBTOTAL(109,Jul17Data[Cell 28])</f>
        <v>551629904</v>
      </c>
      <c r="AD67" s="200">
        <f>SUBTOTAL(109,Jul17Data[Cell 29])</f>
        <v>5168520</v>
      </c>
      <c r="AE67" s="200">
        <f>SUBTOTAL(109,Jul17Data[Cell 30])</f>
        <v>556798424</v>
      </c>
      <c r="AG67" s="202">
        <v>1129908964</v>
      </c>
      <c r="AH67" s="193"/>
      <c r="AI67" s="193"/>
      <c r="AJ67" s="193"/>
      <c r="AK67" s="193"/>
      <c r="AL67" s="193"/>
      <c r="AM67" s="193"/>
      <c r="AN67" s="193"/>
      <c r="AO67" s="193"/>
      <c r="AP67" s="193"/>
      <c r="AQ67" s="193"/>
      <c r="AR67" s="193"/>
      <c r="AS67" s="193"/>
      <c r="AT67" s="193"/>
      <c r="AU67" s="193"/>
      <c r="AV67" s="193"/>
      <c r="AW67" s="193"/>
      <c r="AX67" s="193"/>
    </row>
    <row r="68" spans="1:50" ht="10.5" customHeight="1">
      <c r="AH68" s="193"/>
      <c r="AI68" s="193"/>
      <c r="AJ68" s="193"/>
      <c r="AK68" s="193"/>
      <c r="AL68" s="193"/>
      <c r="AM68" s="193"/>
      <c r="AN68" s="193"/>
      <c r="AO68" s="193"/>
      <c r="AP68" s="193"/>
      <c r="AQ68" s="193"/>
      <c r="AR68" s="193"/>
      <c r="AS68" s="193"/>
      <c r="AT68" s="193"/>
      <c r="AU68" s="193"/>
      <c r="AV68" s="193"/>
      <c r="AW68" s="193"/>
      <c r="AX68" s="193"/>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74"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Z68"/>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69</v>
      </c>
    </row>
    <row r="2" spans="1:26" s="14" customFormat="1" ht="20.25">
      <c r="A2" s="9" t="s">
        <v>9</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10</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11</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12</v>
      </c>
      <c r="B6" s="24"/>
      <c r="C6" s="24"/>
      <c r="D6" s="24"/>
      <c r="E6" s="24"/>
      <c r="F6" s="24"/>
      <c r="G6" s="24"/>
      <c r="H6" s="137" t="s">
        <v>190</v>
      </c>
      <c r="I6" s="138"/>
      <c r="J6" s="138"/>
      <c r="K6" s="138"/>
      <c r="L6" s="138"/>
      <c r="M6" s="138"/>
      <c r="N6" s="138"/>
      <c r="O6" s="139"/>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14</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15</v>
      </c>
      <c r="E9" s="37"/>
      <c r="F9" s="37"/>
      <c r="G9" s="37"/>
      <c r="H9" s="37"/>
      <c r="I9" s="37"/>
      <c r="J9" s="38" t="s">
        <v>16</v>
      </c>
      <c r="K9" s="39"/>
      <c r="L9" s="39"/>
      <c r="M9" s="39"/>
      <c r="N9" s="39"/>
      <c r="O9" s="40"/>
      <c r="Q9" s="27"/>
      <c r="R9" s="27"/>
      <c r="S9" s="27"/>
      <c r="T9" s="27"/>
      <c r="U9" s="27"/>
      <c r="V9" s="27"/>
    </row>
    <row r="10" spans="1:26" ht="12" customHeight="1">
      <c r="A10" s="34"/>
      <c r="B10" s="35"/>
      <c r="C10" s="35"/>
      <c r="D10" s="41" t="s">
        <v>17</v>
      </c>
      <c r="E10" s="42"/>
      <c r="F10" s="42"/>
      <c r="G10" s="42"/>
      <c r="H10" s="42"/>
      <c r="I10" s="42"/>
      <c r="J10" s="43" t="s">
        <v>18</v>
      </c>
      <c r="K10" s="44"/>
      <c r="L10" s="44"/>
      <c r="M10" s="44"/>
      <c r="N10" s="44"/>
      <c r="O10" s="45"/>
      <c r="Q10" s="27"/>
      <c r="R10" s="27"/>
      <c r="S10" s="27"/>
      <c r="T10" s="27"/>
      <c r="U10" s="27"/>
      <c r="V10" s="27"/>
    </row>
    <row r="11" spans="1:26" ht="12" customHeight="1">
      <c r="A11" s="34"/>
      <c r="B11" s="35"/>
      <c r="C11" s="35"/>
      <c r="D11" s="46" t="s">
        <v>19</v>
      </c>
      <c r="E11" s="47"/>
      <c r="F11" s="46" t="s">
        <v>20</v>
      </c>
      <c r="G11" s="47"/>
      <c r="H11" s="46" t="s">
        <v>21</v>
      </c>
      <c r="I11" s="47"/>
      <c r="J11" s="48" t="s">
        <v>19</v>
      </c>
      <c r="K11" s="49"/>
      <c r="L11" s="48" t="s">
        <v>20</v>
      </c>
      <c r="M11" s="49"/>
      <c r="N11" s="50" t="s">
        <v>21</v>
      </c>
      <c r="O11" s="51"/>
      <c r="Q11" s="27"/>
      <c r="R11" s="27"/>
      <c r="S11" s="27"/>
      <c r="T11" s="27"/>
      <c r="U11" s="27"/>
      <c r="V11" s="27"/>
    </row>
    <row r="12" spans="1:26" ht="27" customHeight="1">
      <c r="A12" s="52" t="s">
        <v>22</v>
      </c>
      <c r="B12" s="53" t="s">
        <v>23</v>
      </c>
      <c r="C12" s="35"/>
      <c r="D12" s="54">
        <v>1</v>
      </c>
      <c r="E12" s="55">
        <v>235073</v>
      </c>
      <c r="F12" s="54">
        <v>2</v>
      </c>
      <c r="G12" s="55">
        <v>4677</v>
      </c>
      <c r="H12" s="54">
        <v>3</v>
      </c>
      <c r="I12" s="55">
        <v>259</v>
      </c>
      <c r="J12" s="54">
        <v>4</v>
      </c>
      <c r="K12" s="55">
        <v>1714868</v>
      </c>
      <c r="L12" s="54">
        <v>5</v>
      </c>
      <c r="M12" s="55">
        <v>20168</v>
      </c>
      <c r="N12" s="54">
        <v>6</v>
      </c>
      <c r="O12" s="55">
        <v>10387</v>
      </c>
      <c r="Q12" s="56"/>
      <c r="R12" s="56"/>
      <c r="S12" s="56"/>
      <c r="T12" s="56"/>
      <c r="U12" s="56"/>
      <c r="V12" s="56"/>
    </row>
    <row r="13" spans="1:26" ht="14.1" customHeight="1">
      <c r="A13" s="57" t="s">
        <v>24</v>
      </c>
      <c r="B13" s="58" t="s">
        <v>25</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26</v>
      </c>
      <c r="C14" s="65"/>
      <c r="D14" s="66"/>
      <c r="E14" s="67">
        <v>599996</v>
      </c>
      <c r="F14" s="68"/>
      <c r="G14" s="69"/>
      <c r="H14" s="68"/>
      <c r="I14" s="69"/>
      <c r="J14" s="66"/>
      <c r="K14" s="67">
        <v>3382335</v>
      </c>
      <c r="L14" s="68"/>
      <c r="M14" s="69"/>
      <c r="N14" s="68"/>
      <c r="O14" s="69"/>
      <c r="Q14" s="27"/>
      <c r="R14" s="27"/>
      <c r="S14" s="27"/>
      <c r="T14" s="27"/>
      <c r="U14" s="27"/>
      <c r="V14" s="27"/>
    </row>
    <row r="15" spans="1:26" ht="14.1" customHeight="1">
      <c r="A15" s="57" t="s">
        <v>27</v>
      </c>
      <c r="B15" s="58" t="s">
        <v>28</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29</v>
      </c>
      <c r="C16" s="65"/>
      <c r="D16" s="66"/>
      <c r="E16" s="67">
        <v>10507</v>
      </c>
      <c r="F16" s="68"/>
      <c r="G16" s="69"/>
      <c r="H16" s="66"/>
      <c r="I16" s="67">
        <v>6426</v>
      </c>
      <c r="J16" s="66"/>
      <c r="K16" s="67">
        <v>48130</v>
      </c>
      <c r="L16" s="68"/>
      <c r="M16" s="69"/>
      <c r="N16" s="66"/>
      <c r="O16" s="67">
        <v>24824</v>
      </c>
      <c r="Q16" s="27"/>
      <c r="R16" s="27"/>
      <c r="S16" s="27"/>
      <c r="T16" s="27"/>
      <c r="U16" s="27"/>
      <c r="V16" s="27"/>
    </row>
    <row r="17" spans="1:26" ht="14.1" customHeight="1">
      <c r="A17" s="57" t="s">
        <v>30</v>
      </c>
      <c r="B17" s="71" t="s">
        <v>31</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32</v>
      </c>
      <c r="C18" s="73"/>
      <c r="D18" s="68"/>
      <c r="E18" s="69"/>
      <c r="F18" s="68"/>
      <c r="G18" s="69"/>
      <c r="H18" s="66"/>
      <c r="I18" s="67">
        <v>339</v>
      </c>
      <c r="J18" s="68"/>
      <c r="K18" s="69"/>
      <c r="L18" s="68"/>
      <c r="M18" s="69"/>
      <c r="N18" s="66"/>
      <c r="O18" s="67">
        <v>13308</v>
      </c>
      <c r="Q18" s="27"/>
      <c r="R18" s="27"/>
      <c r="S18" s="27"/>
      <c r="T18" s="27"/>
      <c r="U18" s="27"/>
      <c r="V18" s="27"/>
    </row>
    <row r="19" spans="1:26" s="81" customFormat="1" ht="16.5" customHeight="1">
      <c r="A19" s="74" t="s">
        <v>33</v>
      </c>
      <c r="B19" s="53" t="s">
        <v>34</v>
      </c>
      <c r="C19" s="53"/>
      <c r="D19" s="75"/>
      <c r="E19" s="75"/>
      <c r="F19" s="75"/>
      <c r="G19" s="75"/>
      <c r="H19" s="75"/>
      <c r="I19" s="75"/>
      <c r="J19" s="76"/>
      <c r="K19" s="76"/>
      <c r="L19" s="76"/>
      <c r="M19" s="77"/>
      <c r="N19" s="78">
        <v>15</v>
      </c>
      <c r="O19" s="79">
        <v>1949941</v>
      </c>
      <c r="P19" s="80"/>
      <c r="Q19" s="27"/>
      <c r="R19" s="27"/>
      <c r="S19" s="27"/>
      <c r="T19" s="27"/>
      <c r="U19" s="27"/>
      <c r="V19" s="27"/>
      <c r="W19" s="80"/>
      <c r="X19" s="80"/>
      <c r="Y19" s="80"/>
      <c r="Z19" s="80"/>
    </row>
    <row r="20" spans="1:26" s="81" customFormat="1" ht="16.5" customHeight="1">
      <c r="A20" s="74" t="s">
        <v>35</v>
      </c>
      <c r="B20" s="53" t="s">
        <v>36</v>
      </c>
      <c r="C20" s="53"/>
      <c r="D20" s="75"/>
      <c r="E20" s="75"/>
      <c r="F20" s="75"/>
      <c r="G20" s="75"/>
      <c r="H20" s="75"/>
      <c r="I20" s="75"/>
      <c r="J20" s="76"/>
      <c r="K20" s="76"/>
      <c r="L20" s="76"/>
      <c r="M20" s="77"/>
      <c r="N20" s="82">
        <v>16</v>
      </c>
      <c r="O20" s="83">
        <v>24845</v>
      </c>
      <c r="P20" s="80"/>
      <c r="Q20" s="27"/>
      <c r="R20" s="27"/>
      <c r="S20" s="27"/>
      <c r="T20" s="27"/>
      <c r="U20" s="27"/>
      <c r="V20" s="27"/>
      <c r="W20" s="80"/>
      <c r="X20" s="80"/>
      <c r="Y20" s="80"/>
      <c r="Z20" s="80"/>
    </row>
    <row r="21" spans="1:26" s="81" customFormat="1" ht="16.5" customHeight="1">
      <c r="A21" s="74" t="s">
        <v>37</v>
      </c>
      <c r="B21" s="53" t="s">
        <v>38</v>
      </c>
      <c r="C21" s="53"/>
      <c r="D21" s="75"/>
      <c r="E21" s="75"/>
      <c r="F21" s="75"/>
      <c r="G21" s="75"/>
      <c r="H21" s="75"/>
      <c r="I21" s="75"/>
      <c r="J21" s="76"/>
      <c r="K21" s="76"/>
      <c r="L21" s="76"/>
      <c r="M21" s="77"/>
      <c r="N21" s="82">
        <v>17</v>
      </c>
      <c r="O21" s="83">
        <v>10646</v>
      </c>
      <c r="P21" s="80"/>
      <c r="Q21" s="27"/>
      <c r="R21" s="27"/>
      <c r="S21" s="27"/>
      <c r="T21" s="27"/>
      <c r="U21" s="27"/>
      <c r="V21" s="27"/>
      <c r="W21" s="80"/>
      <c r="X21" s="80"/>
      <c r="Y21" s="80"/>
      <c r="Z21" s="80"/>
    </row>
    <row r="22" spans="1:26" s="81" customFormat="1" ht="16.5" customHeight="1">
      <c r="A22" s="74" t="s">
        <v>39</v>
      </c>
      <c r="B22" s="53" t="s">
        <v>40</v>
      </c>
      <c r="C22" s="53"/>
      <c r="D22" s="53"/>
      <c r="E22" s="53"/>
      <c r="F22" s="53"/>
      <c r="G22" s="53"/>
      <c r="H22" s="53"/>
      <c r="I22" s="53"/>
      <c r="J22" s="84"/>
      <c r="K22" s="84"/>
      <c r="L22" s="84"/>
      <c r="M22" s="85"/>
      <c r="N22" s="86">
        <v>18</v>
      </c>
      <c r="O22" s="79">
        <v>3982331</v>
      </c>
      <c r="P22" s="80"/>
      <c r="Q22" s="27"/>
      <c r="R22" s="27"/>
      <c r="S22" s="27"/>
      <c r="T22" s="27"/>
      <c r="U22" s="27"/>
      <c r="V22" s="27"/>
      <c r="W22" s="80"/>
      <c r="X22" s="80"/>
      <c r="Y22" s="80"/>
      <c r="Z22" s="80"/>
    </row>
    <row r="23" spans="1:26" s="81" customFormat="1" ht="16.5" customHeight="1">
      <c r="A23" s="74" t="s">
        <v>41</v>
      </c>
      <c r="B23" s="53" t="s">
        <v>42</v>
      </c>
      <c r="C23" s="53"/>
      <c r="D23" s="53"/>
      <c r="E23" s="53"/>
      <c r="F23" s="53"/>
      <c r="G23" s="53"/>
      <c r="H23" s="53"/>
      <c r="I23" s="53"/>
      <c r="J23" s="84"/>
      <c r="K23" s="84"/>
      <c r="L23" s="84"/>
      <c r="M23" s="85"/>
      <c r="N23" s="86">
        <v>19</v>
      </c>
      <c r="O23" s="79">
        <v>58637</v>
      </c>
      <c r="P23" s="80"/>
      <c r="Q23" s="27"/>
      <c r="R23" s="27"/>
      <c r="S23" s="27"/>
      <c r="T23" s="27"/>
      <c r="U23" s="27"/>
      <c r="V23" s="27"/>
      <c r="W23" s="80"/>
      <c r="X23" s="80"/>
      <c r="Y23" s="80"/>
      <c r="Z23" s="80"/>
    </row>
    <row r="24" spans="1:26" s="81" customFormat="1" ht="16.5" customHeight="1">
      <c r="A24" s="74" t="s">
        <v>43</v>
      </c>
      <c r="B24" s="53" t="s">
        <v>44</v>
      </c>
      <c r="C24" s="53"/>
      <c r="D24" s="53"/>
      <c r="E24" s="53"/>
      <c r="F24" s="53"/>
      <c r="G24" s="53"/>
      <c r="H24" s="53"/>
      <c r="I24" s="53"/>
      <c r="J24" s="84"/>
      <c r="K24" s="84"/>
      <c r="L24" s="84"/>
      <c r="M24" s="85"/>
      <c r="N24" s="86">
        <v>20</v>
      </c>
      <c r="O24" s="87">
        <v>31250</v>
      </c>
      <c r="P24" s="80"/>
      <c r="Q24" s="27"/>
      <c r="R24" s="27"/>
      <c r="S24" s="27"/>
      <c r="T24" s="27"/>
      <c r="U24" s="27"/>
      <c r="V24" s="27"/>
      <c r="W24" s="80"/>
      <c r="X24" s="80"/>
      <c r="Y24" s="80"/>
      <c r="Z24" s="80"/>
    </row>
    <row r="25" spans="1:26" s="81" customFormat="1" ht="16.5" customHeight="1">
      <c r="A25" s="74" t="s">
        <v>45</v>
      </c>
      <c r="B25" s="53" t="s">
        <v>46</v>
      </c>
      <c r="C25" s="53"/>
      <c r="D25" s="53"/>
      <c r="E25" s="53"/>
      <c r="F25" s="53"/>
      <c r="G25" s="53"/>
      <c r="H25" s="53"/>
      <c r="I25" s="53"/>
      <c r="J25" s="84"/>
      <c r="K25" s="84"/>
      <c r="L25" s="84"/>
      <c r="M25" s="85"/>
      <c r="N25" s="88">
        <v>21</v>
      </c>
      <c r="O25" s="89">
        <v>13647</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47</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48</v>
      </c>
      <c r="B28" s="98" t="s">
        <v>49</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50</v>
      </c>
      <c r="B29" s="98" t="s">
        <v>51</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52</v>
      </c>
      <c r="B30" s="98" t="s">
        <v>53</v>
      </c>
      <c r="C30" s="98"/>
      <c r="D30" s="99"/>
      <c r="E30" s="98"/>
      <c r="F30" s="98"/>
      <c r="G30" s="98"/>
      <c r="H30" s="98"/>
      <c r="I30" s="98"/>
      <c r="J30" s="103"/>
      <c r="K30" s="103"/>
      <c r="L30" s="103"/>
      <c r="M30" s="103"/>
      <c r="N30" s="101">
        <v>24</v>
      </c>
      <c r="O30" s="102">
        <v>0</v>
      </c>
      <c r="R30" s="27"/>
      <c r="S30" s="27"/>
      <c r="T30" s="27"/>
      <c r="U30" s="27"/>
      <c r="V30" s="27"/>
    </row>
    <row r="31" spans="1:26" ht="15.75" customHeight="1">
      <c r="A31" s="97" t="s">
        <v>54</v>
      </c>
      <c r="B31" s="98" t="s">
        <v>55</v>
      </c>
      <c r="C31" s="98"/>
      <c r="D31" s="99"/>
      <c r="E31" s="98"/>
      <c r="F31" s="98"/>
      <c r="G31" s="98"/>
      <c r="H31" s="98"/>
      <c r="I31" s="98"/>
      <c r="J31" s="103"/>
      <c r="K31" s="103"/>
      <c r="L31" s="103"/>
      <c r="M31" s="103"/>
      <c r="N31" s="101">
        <v>25</v>
      </c>
      <c r="O31" s="102">
        <v>2151628</v>
      </c>
      <c r="R31" s="27"/>
      <c r="S31" s="27"/>
      <c r="T31" s="27"/>
      <c r="U31" s="27"/>
      <c r="V31" s="27"/>
    </row>
    <row r="32" spans="1:26" ht="15.75" customHeight="1">
      <c r="A32" s="97" t="s">
        <v>56</v>
      </c>
      <c r="B32" s="98" t="s">
        <v>57</v>
      </c>
      <c r="C32" s="98"/>
      <c r="D32" s="99"/>
      <c r="E32" s="98"/>
      <c r="F32" s="98"/>
      <c r="G32" s="98"/>
      <c r="H32" s="98"/>
      <c r="I32" s="98"/>
      <c r="J32" s="103"/>
      <c r="K32" s="104"/>
      <c r="L32" s="103"/>
      <c r="M32" s="103"/>
      <c r="N32" s="54">
        <v>26</v>
      </c>
      <c r="O32" s="55">
        <v>2151628</v>
      </c>
    </row>
    <row r="33" spans="1:26" ht="15.75" customHeight="1">
      <c r="A33" s="97" t="s">
        <v>58</v>
      </c>
      <c r="B33" s="98" t="s">
        <v>59</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60</v>
      </c>
      <c r="B35" s="115"/>
      <c r="C35" s="115"/>
      <c r="D35" s="116"/>
      <c r="E35" s="115"/>
      <c r="F35" s="115"/>
      <c r="G35" s="115"/>
      <c r="H35" s="115"/>
      <c r="I35" s="115"/>
      <c r="J35" s="117"/>
      <c r="K35" s="118"/>
      <c r="L35" s="119"/>
      <c r="M35" s="120" t="s">
        <v>61</v>
      </c>
      <c r="N35" s="120"/>
      <c r="O35" s="121"/>
      <c r="P35" s="122"/>
      <c r="Q35" s="8"/>
      <c r="R35" s="8"/>
      <c r="S35" s="8"/>
      <c r="T35" s="8"/>
      <c r="U35" s="8"/>
      <c r="V35" s="8"/>
      <c r="W35" s="122"/>
      <c r="X35" s="122"/>
      <c r="Y35" s="122"/>
      <c r="Z35" s="122"/>
    </row>
    <row r="36" spans="1:26" ht="17.25" customHeight="1">
      <c r="A36" s="97" t="s">
        <v>62</v>
      </c>
      <c r="B36" s="98" t="s">
        <v>63</v>
      </c>
      <c r="C36" s="98"/>
      <c r="D36" s="99"/>
      <c r="E36" s="98"/>
      <c r="F36" s="98"/>
      <c r="G36" s="98"/>
      <c r="H36" s="98"/>
      <c r="I36" s="98"/>
      <c r="J36" s="100"/>
      <c r="K36" s="100"/>
      <c r="L36" s="100"/>
      <c r="M36" s="100"/>
      <c r="N36" s="124">
        <v>28</v>
      </c>
      <c r="O36" s="125">
        <v>555182835</v>
      </c>
    </row>
    <row r="37" spans="1:26" ht="17.25" customHeight="1">
      <c r="A37" s="97" t="s">
        <v>64</v>
      </c>
      <c r="B37" s="98" t="s">
        <v>65</v>
      </c>
      <c r="C37" s="98"/>
      <c r="D37" s="99"/>
      <c r="E37" s="98"/>
      <c r="F37" s="98"/>
      <c r="G37" s="98"/>
      <c r="H37" s="98"/>
      <c r="I37" s="98"/>
      <c r="J37" s="103"/>
      <c r="K37" s="103"/>
      <c r="L37" s="103"/>
      <c r="M37" s="103"/>
      <c r="N37" s="124">
        <v>29</v>
      </c>
      <c r="O37" s="125">
        <v>5231520</v>
      </c>
    </row>
    <row r="38" spans="1:26" ht="17.25" customHeight="1">
      <c r="A38" s="97" t="s">
        <v>66</v>
      </c>
      <c r="B38" s="98" t="s">
        <v>67</v>
      </c>
      <c r="C38" s="98"/>
      <c r="D38" s="99"/>
      <c r="E38" s="98"/>
      <c r="F38" s="98"/>
      <c r="G38" s="98"/>
      <c r="H38" s="98"/>
      <c r="I38" s="98"/>
      <c r="J38" s="103"/>
      <c r="K38" s="103"/>
      <c r="L38" s="103"/>
      <c r="M38" s="103"/>
      <c r="N38" s="126">
        <v>30</v>
      </c>
      <c r="O38" s="127">
        <v>560414355</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4</v>
      </c>
      <c r="B40" s="131"/>
      <c r="C40" s="131"/>
      <c r="D40" s="131"/>
      <c r="E40" s="131"/>
      <c r="F40" s="131"/>
      <c r="G40" s="131"/>
      <c r="H40" s="131"/>
      <c r="I40" s="131"/>
      <c r="J40" s="131"/>
      <c r="K40" s="131"/>
      <c r="L40" s="131"/>
      <c r="M40" s="131"/>
      <c r="N40" s="131"/>
      <c r="O40" s="132"/>
      <c r="Q40" s="27"/>
    </row>
    <row r="41" spans="1:26" ht="51" customHeight="1">
      <c r="A41" s="225" t="s">
        <v>8</v>
      </c>
      <c r="B41" s="226"/>
      <c r="C41" s="226"/>
      <c r="D41" s="226"/>
      <c r="E41" s="226"/>
      <c r="F41" s="226"/>
      <c r="G41" s="226"/>
      <c r="H41" s="226"/>
      <c r="I41" s="226"/>
      <c r="J41" s="226"/>
      <c r="K41" s="226"/>
      <c r="L41" s="226"/>
      <c r="M41" s="226"/>
      <c r="N41" s="226"/>
      <c r="O41" s="227"/>
      <c r="Q41" s="27"/>
    </row>
    <row r="42" spans="1:26">
      <c r="L42" s="133" t="s">
        <v>68</v>
      </c>
      <c r="M42" s="134"/>
      <c r="N42" s="135"/>
      <c r="O42" s="136">
        <v>1137274560</v>
      </c>
    </row>
    <row r="68" s="2" customFormat="1"/>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5" right="0.5" top="0.5" bottom="0.5" header="0.25" footer="0.25"/>
  <pageSetup scale="87" orientation="portrait" r:id="rId1"/>
  <headerFooter alignWithMargins="0">
    <oddHeader>&amp;L&amp;"Arial,Regular"STATE OF CALIFORNIA
HEALTH AND HUMAN SERVICES AGENCY&amp;R&amp;"Arial,Regular"CALIFORNIA DEPARTMENT OF SOCIAL SERVICES
DATA SYSTEMS AND SURVEY DESIGN BUREAU</oddHeader>
    <oddFooter>&amp;C&amp;"Arial,Regular"&amp;P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dimension ref="A1:AX68"/>
  <sheetViews>
    <sheetView showGridLines="0" zoomScale="85" zoomScaleNormal="85" workbookViewId="0"/>
  </sheetViews>
  <sheetFormatPr defaultColWidth="23.42578125" defaultRowHeight="15"/>
  <cols>
    <col min="1" max="1" width="25.28515625" style="203" customWidth="1"/>
    <col min="2" max="31" width="15.7109375" style="204" customWidth="1"/>
    <col min="32" max="32" width="1.42578125" style="192" customWidth="1"/>
    <col min="33" max="33" width="18.85546875" style="192" bestFit="1" customWidth="1"/>
    <col min="34" max="50" width="23.42578125" style="192"/>
    <col min="51" max="16384" width="23.42578125" style="193"/>
  </cols>
  <sheetData>
    <row r="1" spans="1:50" s="142" customFormat="1" ht="13.15" customHeight="1">
      <c r="A1" s="140" t="s">
        <v>191</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G1" s="143"/>
      <c r="AH1" s="143"/>
      <c r="AI1" s="143"/>
      <c r="AJ1" s="143"/>
      <c r="AK1" s="143"/>
      <c r="AL1" s="143"/>
      <c r="AM1" s="143"/>
      <c r="AN1" s="143"/>
      <c r="AO1" s="143"/>
      <c r="AP1" s="143"/>
      <c r="AQ1" s="143"/>
      <c r="AR1" s="143"/>
      <c r="AS1" s="143"/>
      <c r="AT1" s="143"/>
      <c r="AU1" s="143"/>
      <c r="AV1" s="143"/>
      <c r="AW1" s="143"/>
      <c r="AX1" s="143"/>
    </row>
    <row r="2" spans="1:50" s="141" customFormat="1" ht="15.75">
      <c r="A2" s="144"/>
      <c r="B2" s="145" t="s">
        <v>14</v>
      </c>
      <c r="C2" s="146"/>
      <c r="D2" s="146"/>
      <c r="E2" s="146"/>
      <c r="F2" s="146"/>
      <c r="G2" s="146"/>
      <c r="H2" s="146"/>
      <c r="I2" s="146"/>
      <c r="J2" s="146"/>
      <c r="K2" s="145" t="s">
        <v>14</v>
      </c>
      <c r="L2" s="146"/>
      <c r="M2" s="146"/>
      <c r="N2" s="146"/>
      <c r="O2" s="146"/>
      <c r="P2" s="146"/>
      <c r="Q2" s="146"/>
      <c r="R2" s="146"/>
      <c r="S2" s="146"/>
      <c r="T2" s="146"/>
      <c r="U2" s="146"/>
      <c r="V2" s="147"/>
      <c r="W2" s="148" t="s">
        <v>70</v>
      </c>
      <c r="X2" s="149"/>
      <c r="Y2" s="149"/>
      <c r="Z2" s="149"/>
      <c r="AA2" s="149"/>
      <c r="AB2" s="150"/>
      <c r="AC2" s="151" t="s">
        <v>60</v>
      </c>
      <c r="AD2" s="152"/>
      <c r="AE2" s="153"/>
    </row>
    <row r="3" spans="1:50" s="141" customFormat="1" ht="15.75">
      <c r="A3" s="154" t="s">
        <v>190</v>
      </c>
      <c r="B3" s="155" t="s">
        <v>71</v>
      </c>
      <c r="C3" s="156"/>
      <c r="D3" s="156"/>
      <c r="E3" s="156"/>
      <c r="F3" s="156"/>
      <c r="G3" s="156"/>
      <c r="H3" s="156"/>
      <c r="I3" s="156"/>
      <c r="J3" s="157"/>
      <c r="K3" s="151" t="s">
        <v>72</v>
      </c>
      <c r="L3" s="152"/>
      <c r="M3" s="153"/>
      <c r="N3" s="158" t="s">
        <v>73</v>
      </c>
      <c r="O3" s="159"/>
      <c r="P3" s="159"/>
      <c r="Q3" s="159"/>
      <c r="R3" s="159"/>
      <c r="S3" s="160"/>
      <c r="T3" s="151" t="s">
        <v>74</v>
      </c>
      <c r="U3" s="152"/>
      <c r="V3" s="153"/>
      <c r="W3" s="161"/>
      <c r="X3" s="162"/>
      <c r="Y3" s="162"/>
      <c r="Z3" s="162"/>
      <c r="AA3" s="162"/>
      <c r="AB3" s="163"/>
      <c r="AC3" s="164"/>
      <c r="AD3" s="165"/>
      <c r="AE3" s="166"/>
    </row>
    <row r="4" spans="1:50" s="141" customFormat="1" ht="15.75">
      <c r="A4" s="167"/>
      <c r="B4" s="145" t="s">
        <v>75</v>
      </c>
      <c r="C4" s="146"/>
      <c r="D4" s="147"/>
      <c r="E4" s="145" t="s">
        <v>76</v>
      </c>
      <c r="F4" s="146"/>
      <c r="G4" s="147"/>
      <c r="H4" s="145" t="s">
        <v>77</v>
      </c>
      <c r="I4" s="146"/>
      <c r="J4" s="147"/>
      <c r="K4" s="168"/>
      <c r="L4" s="168"/>
      <c r="M4" s="169"/>
      <c r="N4" s="145" t="s">
        <v>78</v>
      </c>
      <c r="O4" s="147"/>
      <c r="P4" s="145" t="s">
        <v>79</v>
      </c>
      <c r="Q4" s="147"/>
      <c r="R4" s="145" t="s">
        <v>77</v>
      </c>
      <c r="S4" s="147"/>
      <c r="T4" s="168"/>
      <c r="U4" s="168"/>
      <c r="V4" s="170"/>
      <c r="W4" s="171"/>
      <c r="X4" s="168"/>
      <c r="Y4" s="168"/>
      <c r="Z4" s="170"/>
      <c r="AA4" s="170"/>
      <c r="AB4" s="168"/>
      <c r="AC4" s="171"/>
      <c r="AD4" s="168"/>
      <c r="AE4" s="168"/>
    </row>
    <row r="5" spans="1:50" s="141" customFormat="1" ht="15.75">
      <c r="A5" s="167"/>
      <c r="B5" s="172"/>
      <c r="C5" s="173"/>
      <c r="D5" s="174"/>
      <c r="E5" s="172"/>
      <c r="F5" s="173"/>
      <c r="G5" s="174"/>
      <c r="H5" s="172"/>
      <c r="I5" s="173"/>
      <c r="J5" s="174"/>
      <c r="K5" s="173" t="s">
        <v>80</v>
      </c>
      <c r="L5" s="173" t="s">
        <v>81</v>
      </c>
      <c r="M5" s="175"/>
      <c r="N5" s="172"/>
      <c r="O5" s="173"/>
      <c r="P5" s="176"/>
      <c r="Q5" s="173"/>
      <c r="R5" s="172"/>
      <c r="S5" s="173"/>
      <c r="T5" s="173" t="s">
        <v>80</v>
      </c>
      <c r="U5" s="173" t="s">
        <v>81</v>
      </c>
      <c r="V5" s="176"/>
      <c r="W5" s="172"/>
      <c r="X5" s="173" t="s">
        <v>82</v>
      </c>
      <c r="Y5" s="173" t="s">
        <v>83</v>
      </c>
      <c r="Z5" s="174"/>
      <c r="AA5" s="174"/>
      <c r="AB5" s="173" t="s">
        <v>84</v>
      </c>
      <c r="AC5" s="177"/>
      <c r="AD5" s="177"/>
      <c r="AE5" s="177"/>
    </row>
    <row r="6" spans="1:50" s="141" customFormat="1" ht="15.75">
      <c r="A6" s="167"/>
      <c r="B6" s="172"/>
      <c r="C6" s="173" t="s">
        <v>85</v>
      </c>
      <c r="D6" s="174"/>
      <c r="E6" s="172"/>
      <c r="F6" s="173" t="s">
        <v>85</v>
      </c>
      <c r="G6" s="174"/>
      <c r="H6" s="172"/>
      <c r="I6" s="173" t="s">
        <v>85</v>
      </c>
      <c r="J6" s="174"/>
      <c r="K6" s="173" t="s">
        <v>86</v>
      </c>
      <c r="L6" s="173" t="s">
        <v>87</v>
      </c>
      <c r="M6" s="174"/>
      <c r="N6" s="172"/>
      <c r="O6" s="173"/>
      <c r="P6" s="176"/>
      <c r="Q6" s="173"/>
      <c r="R6" s="172"/>
      <c r="S6" s="173"/>
      <c r="T6" s="172" t="s">
        <v>86</v>
      </c>
      <c r="U6" s="173" t="s">
        <v>87</v>
      </c>
      <c r="V6" s="178" t="s">
        <v>77</v>
      </c>
      <c r="W6" s="172"/>
      <c r="X6" s="173" t="s">
        <v>88</v>
      </c>
      <c r="Y6" s="173" t="s">
        <v>88</v>
      </c>
      <c r="Z6" s="174" t="s">
        <v>84</v>
      </c>
      <c r="AA6" s="174"/>
      <c r="AB6" s="173" t="s">
        <v>89</v>
      </c>
      <c r="AC6" s="177" t="s">
        <v>19</v>
      </c>
      <c r="AD6" s="177" t="s">
        <v>21</v>
      </c>
      <c r="AE6" s="177" t="s">
        <v>90</v>
      </c>
    </row>
    <row r="7" spans="1:50" s="141" customFormat="1" ht="15.75">
      <c r="A7" s="167"/>
      <c r="B7" s="179" t="s">
        <v>19</v>
      </c>
      <c r="C7" s="180" t="s">
        <v>21</v>
      </c>
      <c r="D7" s="181" t="s">
        <v>21</v>
      </c>
      <c r="E7" s="179" t="s">
        <v>19</v>
      </c>
      <c r="F7" s="180" t="s">
        <v>21</v>
      </c>
      <c r="G7" s="181" t="s">
        <v>21</v>
      </c>
      <c r="H7" s="179" t="s">
        <v>19</v>
      </c>
      <c r="I7" s="180" t="s">
        <v>21</v>
      </c>
      <c r="J7" s="181" t="s">
        <v>21</v>
      </c>
      <c r="K7" s="180" t="s">
        <v>91</v>
      </c>
      <c r="L7" s="180" t="s">
        <v>91</v>
      </c>
      <c r="M7" s="181" t="s">
        <v>77</v>
      </c>
      <c r="N7" s="179" t="s">
        <v>19</v>
      </c>
      <c r="O7" s="180" t="s">
        <v>21</v>
      </c>
      <c r="P7" s="182" t="s">
        <v>19</v>
      </c>
      <c r="Q7" s="180" t="s">
        <v>21</v>
      </c>
      <c r="R7" s="179" t="s">
        <v>19</v>
      </c>
      <c r="S7" s="180" t="s">
        <v>21</v>
      </c>
      <c r="T7" s="179" t="s">
        <v>91</v>
      </c>
      <c r="U7" s="180" t="s">
        <v>91</v>
      </c>
      <c r="V7" s="183"/>
      <c r="W7" s="179" t="s">
        <v>92</v>
      </c>
      <c r="X7" s="180" t="s">
        <v>93</v>
      </c>
      <c r="Y7" s="180" t="s">
        <v>93</v>
      </c>
      <c r="Z7" s="181" t="s">
        <v>94</v>
      </c>
      <c r="AA7" s="181" t="s">
        <v>77</v>
      </c>
      <c r="AB7" s="180" t="s">
        <v>95</v>
      </c>
      <c r="AC7" s="179" t="s">
        <v>96</v>
      </c>
      <c r="AD7" s="180" t="s">
        <v>96</v>
      </c>
      <c r="AE7" s="180" t="s">
        <v>97</v>
      </c>
    </row>
    <row r="8" spans="1:50" s="187" customFormat="1" ht="18.75" customHeight="1">
      <c r="A8" s="184" t="s">
        <v>98</v>
      </c>
      <c r="B8" s="185" t="s">
        <v>99</v>
      </c>
      <c r="C8" s="185" t="s">
        <v>100</v>
      </c>
      <c r="D8" s="185" t="s">
        <v>101</v>
      </c>
      <c r="E8" s="185" t="s">
        <v>102</v>
      </c>
      <c r="F8" s="185" t="s">
        <v>103</v>
      </c>
      <c r="G8" s="185" t="s">
        <v>104</v>
      </c>
      <c r="H8" s="185" t="s">
        <v>105</v>
      </c>
      <c r="I8" s="185" t="s">
        <v>106</v>
      </c>
      <c r="J8" s="185" t="s">
        <v>107</v>
      </c>
      <c r="K8" s="185" t="s">
        <v>108</v>
      </c>
      <c r="L8" s="185" t="s">
        <v>109</v>
      </c>
      <c r="M8" s="185" t="s">
        <v>110</v>
      </c>
      <c r="N8" s="185" t="s">
        <v>111</v>
      </c>
      <c r="O8" s="185" t="s">
        <v>112</v>
      </c>
      <c r="P8" s="185" t="s">
        <v>113</v>
      </c>
      <c r="Q8" s="185" t="s">
        <v>114</v>
      </c>
      <c r="R8" s="185" t="s">
        <v>115</v>
      </c>
      <c r="S8" s="185" t="s">
        <v>116</v>
      </c>
      <c r="T8" s="185" t="s">
        <v>117</v>
      </c>
      <c r="U8" s="185" t="s">
        <v>118</v>
      </c>
      <c r="V8" s="185" t="s">
        <v>119</v>
      </c>
      <c r="W8" s="185" t="s">
        <v>120</v>
      </c>
      <c r="X8" s="185" t="s">
        <v>121</v>
      </c>
      <c r="Y8" s="185" t="s">
        <v>122</v>
      </c>
      <c r="Z8" s="185" t="s">
        <v>123</v>
      </c>
      <c r="AA8" s="185" t="s">
        <v>124</v>
      </c>
      <c r="AB8" s="185" t="s">
        <v>125</v>
      </c>
      <c r="AC8" s="185" t="s">
        <v>126</v>
      </c>
      <c r="AD8" s="185" t="s">
        <v>127</v>
      </c>
      <c r="AE8" s="185" t="s">
        <v>128</v>
      </c>
      <c r="AF8" s="186"/>
      <c r="AG8" s="186"/>
      <c r="AH8" s="186"/>
      <c r="AI8" s="186"/>
      <c r="AJ8" s="186"/>
      <c r="AK8" s="186"/>
      <c r="AL8" s="186"/>
      <c r="AM8" s="186"/>
      <c r="AN8" s="186"/>
      <c r="AO8" s="186"/>
      <c r="AP8" s="186"/>
      <c r="AQ8" s="186"/>
      <c r="AR8" s="186"/>
      <c r="AS8" s="186"/>
      <c r="AT8" s="186"/>
      <c r="AU8" s="186"/>
      <c r="AV8" s="186"/>
      <c r="AW8" s="186"/>
      <c r="AX8" s="186"/>
    </row>
    <row r="9" spans="1:50" ht="15" customHeight="1">
      <c r="A9" s="188" t="s">
        <v>129</v>
      </c>
      <c r="B9" s="189">
        <v>4963</v>
      </c>
      <c r="C9" s="189">
        <v>195</v>
      </c>
      <c r="D9" s="189">
        <v>8</v>
      </c>
      <c r="E9" s="189">
        <v>50104</v>
      </c>
      <c r="F9" s="189">
        <v>1412</v>
      </c>
      <c r="G9" s="189">
        <v>700</v>
      </c>
      <c r="H9" s="189">
        <v>55067</v>
      </c>
      <c r="I9" s="189">
        <v>1607</v>
      </c>
      <c r="J9" s="189">
        <v>708</v>
      </c>
      <c r="K9" s="189">
        <v>11407</v>
      </c>
      <c r="L9" s="189">
        <v>89635</v>
      </c>
      <c r="M9" s="189">
        <v>101042</v>
      </c>
      <c r="N9" s="189">
        <v>463</v>
      </c>
      <c r="O9" s="189">
        <v>271</v>
      </c>
      <c r="P9" s="189">
        <v>3134</v>
      </c>
      <c r="Q9" s="189">
        <v>1848</v>
      </c>
      <c r="R9" s="189">
        <v>3597</v>
      </c>
      <c r="S9" s="189">
        <v>2119</v>
      </c>
      <c r="T9" s="189">
        <v>14</v>
      </c>
      <c r="U9" s="189">
        <v>922</v>
      </c>
      <c r="V9" s="189">
        <v>936</v>
      </c>
      <c r="W9" s="190" t="s">
        <v>130</v>
      </c>
      <c r="X9" s="190" t="s">
        <v>130</v>
      </c>
      <c r="Y9" s="190" t="s">
        <v>130</v>
      </c>
      <c r="Z9" s="189">
        <v>57382</v>
      </c>
      <c r="AA9" s="189">
        <v>57382</v>
      </c>
      <c r="AB9" s="189">
        <v>0</v>
      </c>
      <c r="AC9" s="189">
        <v>14855580</v>
      </c>
      <c r="AD9" s="189">
        <v>345370</v>
      </c>
      <c r="AE9" s="191">
        <v>15200950</v>
      </c>
    </row>
    <row r="10" spans="1:50" ht="15" customHeight="1">
      <c r="A10" s="188" t="s">
        <v>131</v>
      </c>
      <c r="B10" s="189">
        <v>3</v>
      </c>
      <c r="C10" s="189">
        <v>0</v>
      </c>
      <c r="D10" s="189">
        <v>0</v>
      </c>
      <c r="E10" s="189">
        <v>75</v>
      </c>
      <c r="F10" s="189">
        <v>0</v>
      </c>
      <c r="G10" s="189">
        <v>0</v>
      </c>
      <c r="H10" s="189">
        <v>78</v>
      </c>
      <c r="I10" s="189">
        <v>0</v>
      </c>
      <c r="J10" s="189">
        <v>0</v>
      </c>
      <c r="K10" s="189">
        <v>3</v>
      </c>
      <c r="L10" s="189">
        <v>134</v>
      </c>
      <c r="M10" s="189">
        <v>137</v>
      </c>
      <c r="N10" s="189">
        <v>0</v>
      </c>
      <c r="O10" s="189">
        <v>0</v>
      </c>
      <c r="P10" s="189">
        <v>0</v>
      </c>
      <c r="Q10" s="189">
        <v>0</v>
      </c>
      <c r="R10" s="189">
        <v>0</v>
      </c>
      <c r="S10" s="189">
        <v>0</v>
      </c>
      <c r="T10" s="189">
        <v>0</v>
      </c>
      <c r="U10" s="189">
        <v>0</v>
      </c>
      <c r="V10" s="189">
        <v>0</v>
      </c>
      <c r="W10" s="190" t="s">
        <v>130</v>
      </c>
      <c r="X10" s="190" t="s">
        <v>130</v>
      </c>
      <c r="Y10" s="190" t="s">
        <v>130</v>
      </c>
      <c r="Z10" s="189">
        <v>83</v>
      </c>
      <c r="AA10" s="189">
        <v>83</v>
      </c>
      <c r="AB10" s="189">
        <v>0</v>
      </c>
      <c r="AC10" s="189">
        <v>17084</v>
      </c>
      <c r="AD10" s="189">
        <v>0</v>
      </c>
      <c r="AE10" s="191">
        <v>17084</v>
      </c>
    </row>
    <row r="11" spans="1:50" ht="15" customHeight="1">
      <c r="A11" s="188" t="s">
        <v>132</v>
      </c>
      <c r="B11" s="189">
        <v>118</v>
      </c>
      <c r="C11" s="189">
        <v>0</v>
      </c>
      <c r="D11" s="189">
        <v>0</v>
      </c>
      <c r="E11" s="189">
        <v>1547</v>
      </c>
      <c r="F11" s="189">
        <v>1</v>
      </c>
      <c r="G11" s="189">
        <v>0</v>
      </c>
      <c r="H11" s="189">
        <v>1665</v>
      </c>
      <c r="I11" s="189">
        <v>1</v>
      </c>
      <c r="J11" s="189">
        <v>0</v>
      </c>
      <c r="K11" s="189">
        <v>298</v>
      </c>
      <c r="L11" s="189">
        <v>2709</v>
      </c>
      <c r="M11" s="189">
        <v>3007</v>
      </c>
      <c r="N11" s="189">
        <v>0</v>
      </c>
      <c r="O11" s="189">
        <v>0</v>
      </c>
      <c r="P11" s="189">
        <v>5</v>
      </c>
      <c r="Q11" s="189">
        <v>1</v>
      </c>
      <c r="R11" s="189">
        <v>5</v>
      </c>
      <c r="S11" s="189">
        <v>1</v>
      </c>
      <c r="T11" s="189">
        <v>0</v>
      </c>
      <c r="U11" s="189">
        <v>0</v>
      </c>
      <c r="V11" s="189">
        <v>0</v>
      </c>
      <c r="W11" s="190" t="s">
        <v>130</v>
      </c>
      <c r="X11" s="190" t="s">
        <v>130</v>
      </c>
      <c r="Y11" s="190" t="s">
        <v>130</v>
      </c>
      <c r="Z11" s="189">
        <v>1732</v>
      </c>
      <c r="AA11" s="189">
        <v>1732</v>
      </c>
      <c r="AB11" s="189">
        <v>0</v>
      </c>
      <c r="AC11" s="189">
        <v>396478</v>
      </c>
      <c r="AD11" s="189">
        <v>308</v>
      </c>
      <c r="AE11" s="191">
        <v>396786</v>
      </c>
    </row>
    <row r="12" spans="1:50" ht="15" customHeight="1">
      <c r="A12" s="188" t="s">
        <v>133</v>
      </c>
      <c r="B12" s="189">
        <v>1540</v>
      </c>
      <c r="C12" s="189">
        <v>7</v>
      </c>
      <c r="D12" s="189">
        <v>0</v>
      </c>
      <c r="E12" s="189">
        <v>14934</v>
      </c>
      <c r="F12" s="189">
        <v>38</v>
      </c>
      <c r="G12" s="189">
        <v>25</v>
      </c>
      <c r="H12" s="189">
        <v>16474</v>
      </c>
      <c r="I12" s="189">
        <v>45</v>
      </c>
      <c r="J12" s="189">
        <v>25</v>
      </c>
      <c r="K12" s="189">
        <v>3851</v>
      </c>
      <c r="L12" s="189">
        <v>26812</v>
      </c>
      <c r="M12" s="189">
        <v>30663</v>
      </c>
      <c r="N12" s="189">
        <v>19</v>
      </c>
      <c r="O12" s="189">
        <v>8</v>
      </c>
      <c r="P12" s="189">
        <v>99</v>
      </c>
      <c r="Q12" s="189">
        <v>39</v>
      </c>
      <c r="R12" s="189">
        <v>118</v>
      </c>
      <c r="S12" s="189">
        <v>47</v>
      </c>
      <c r="T12" s="189">
        <v>0</v>
      </c>
      <c r="U12" s="189">
        <v>30</v>
      </c>
      <c r="V12" s="189">
        <v>30</v>
      </c>
      <c r="W12" s="190" t="s">
        <v>130</v>
      </c>
      <c r="X12" s="190" t="s">
        <v>130</v>
      </c>
      <c r="Y12" s="190" t="s">
        <v>130</v>
      </c>
      <c r="Z12" s="189">
        <v>17603</v>
      </c>
      <c r="AA12" s="189">
        <v>17603</v>
      </c>
      <c r="AB12" s="189">
        <v>0</v>
      </c>
      <c r="AC12" s="189">
        <v>4176162</v>
      </c>
      <c r="AD12" s="189">
        <v>10355</v>
      </c>
      <c r="AE12" s="191">
        <v>4186517</v>
      </c>
    </row>
    <row r="13" spans="1:50" ht="15" customHeight="1">
      <c r="A13" s="188" t="s">
        <v>134</v>
      </c>
      <c r="B13" s="189">
        <v>205</v>
      </c>
      <c r="C13" s="189">
        <v>0</v>
      </c>
      <c r="D13" s="189">
        <v>0</v>
      </c>
      <c r="E13" s="189">
        <v>2592</v>
      </c>
      <c r="F13" s="189">
        <v>4</v>
      </c>
      <c r="G13" s="189">
        <v>3</v>
      </c>
      <c r="H13" s="189">
        <v>2797</v>
      </c>
      <c r="I13" s="189">
        <v>4</v>
      </c>
      <c r="J13" s="189">
        <v>3</v>
      </c>
      <c r="K13" s="189">
        <v>536</v>
      </c>
      <c r="L13" s="189">
        <v>4473</v>
      </c>
      <c r="M13" s="189">
        <v>5009</v>
      </c>
      <c r="N13" s="189">
        <v>0</v>
      </c>
      <c r="O13" s="189">
        <v>0</v>
      </c>
      <c r="P13" s="189">
        <v>7</v>
      </c>
      <c r="Q13" s="189">
        <v>5</v>
      </c>
      <c r="R13" s="189">
        <v>7</v>
      </c>
      <c r="S13" s="189">
        <v>5</v>
      </c>
      <c r="T13" s="189">
        <v>0</v>
      </c>
      <c r="U13" s="189">
        <v>4</v>
      </c>
      <c r="V13" s="189">
        <v>4</v>
      </c>
      <c r="W13" s="190" t="s">
        <v>130</v>
      </c>
      <c r="X13" s="190" t="s">
        <v>130</v>
      </c>
      <c r="Y13" s="190" t="s">
        <v>130</v>
      </c>
      <c r="Z13" s="189">
        <v>2937</v>
      </c>
      <c r="AA13" s="189">
        <v>2937</v>
      </c>
      <c r="AB13" s="189">
        <v>0</v>
      </c>
      <c r="AC13" s="189">
        <v>665330</v>
      </c>
      <c r="AD13" s="189">
        <v>1146</v>
      </c>
      <c r="AE13" s="191">
        <v>666476</v>
      </c>
    </row>
    <row r="14" spans="1:50" ht="15" customHeight="1">
      <c r="A14" s="188" t="s">
        <v>135</v>
      </c>
      <c r="B14" s="189">
        <v>75</v>
      </c>
      <c r="C14" s="189">
        <v>2</v>
      </c>
      <c r="D14" s="189">
        <v>0</v>
      </c>
      <c r="E14" s="189">
        <v>610</v>
      </c>
      <c r="F14" s="189">
        <v>3</v>
      </c>
      <c r="G14" s="189">
        <v>2</v>
      </c>
      <c r="H14" s="189">
        <v>685</v>
      </c>
      <c r="I14" s="189">
        <v>5</v>
      </c>
      <c r="J14" s="189">
        <v>2</v>
      </c>
      <c r="K14" s="189">
        <v>179</v>
      </c>
      <c r="L14" s="189">
        <v>1331</v>
      </c>
      <c r="M14" s="189">
        <v>1510</v>
      </c>
      <c r="N14" s="189">
        <v>5</v>
      </c>
      <c r="O14" s="189">
        <v>2</v>
      </c>
      <c r="P14" s="189">
        <v>12</v>
      </c>
      <c r="Q14" s="189">
        <v>4</v>
      </c>
      <c r="R14" s="189">
        <v>17</v>
      </c>
      <c r="S14" s="189">
        <v>6</v>
      </c>
      <c r="T14" s="189">
        <v>0</v>
      </c>
      <c r="U14" s="189">
        <v>2</v>
      </c>
      <c r="V14" s="189">
        <v>2</v>
      </c>
      <c r="W14" s="190" t="s">
        <v>130</v>
      </c>
      <c r="X14" s="190" t="s">
        <v>130</v>
      </c>
      <c r="Y14" s="190" t="s">
        <v>130</v>
      </c>
      <c r="Z14" s="189">
        <v>749</v>
      </c>
      <c r="AA14" s="189">
        <v>749</v>
      </c>
      <c r="AB14" s="189">
        <v>0</v>
      </c>
      <c r="AC14" s="189">
        <v>186792</v>
      </c>
      <c r="AD14" s="189">
        <v>589</v>
      </c>
      <c r="AE14" s="191">
        <v>187381</v>
      </c>
    </row>
    <row r="15" spans="1:50" ht="15" customHeight="1">
      <c r="A15" s="188" t="s">
        <v>136</v>
      </c>
      <c r="B15" s="189">
        <v>3532</v>
      </c>
      <c r="C15" s="189">
        <v>109</v>
      </c>
      <c r="D15" s="189">
        <v>2</v>
      </c>
      <c r="E15" s="189">
        <v>27423</v>
      </c>
      <c r="F15" s="189">
        <v>411</v>
      </c>
      <c r="G15" s="189">
        <v>129</v>
      </c>
      <c r="H15" s="189">
        <v>30955</v>
      </c>
      <c r="I15" s="189">
        <v>520</v>
      </c>
      <c r="J15" s="189">
        <v>131</v>
      </c>
      <c r="K15" s="189">
        <v>8259</v>
      </c>
      <c r="L15" s="189">
        <v>52241</v>
      </c>
      <c r="M15" s="189">
        <v>60500</v>
      </c>
      <c r="N15" s="189">
        <v>259</v>
      </c>
      <c r="O15" s="189">
        <v>163</v>
      </c>
      <c r="P15" s="189">
        <v>988</v>
      </c>
      <c r="Q15" s="189">
        <v>549</v>
      </c>
      <c r="R15" s="189">
        <v>1247</v>
      </c>
      <c r="S15" s="189">
        <v>712</v>
      </c>
      <c r="T15" s="189">
        <v>4</v>
      </c>
      <c r="U15" s="189">
        <v>164</v>
      </c>
      <c r="V15" s="189">
        <v>168</v>
      </c>
      <c r="W15" s="190" t="s">
        <v>130</v>
      </c>
      <c r="X15" s="190" t="s">
        <v>130</v>
      </c>
      <c r="Y15" s="190" t="s">
        <v>130</v>
      </c>
      <c r="Z15" s="189">
        <v>36841</v>
      </c>
      <c r="AA15" s="189">
        <v>36841</v>
      </c>
      <c r="AB15" s="189">
        <v>0</v>
      </c>
      <c r="AC15" s="189">
        <v>8742634</v>
      </c>
      <c r="AD15" s="189">
        <v>88318</v>
      </c>
      <c r="AE15" s="191">
        <v>8830952</v>
      </c>
    </row>
    <row r="16" spans="1:50" ht="15" customHeight="1">
      <c r="A16" s="188" t="s">
        <v>137</v>
      </c>
      <c r="B16" s="189">
        <v>356</v>
      </c>
      <c r="C16" s="189">
        <v>0</v>
      </c>
      <c r="D16" s="189">
        <v>0</v>
      </c>
      <c r="E16" s="189">
        <v>2218</v>
      </c>
      <c r="F16" s="189">
        <v>1</v>
      </c>
      <c r="G16" s="189">
        <v>2</v>
      </c>
      <c r="H16" s="189">
        <v>2574</v>
      </c>
      <c r="I16" s="189">
        <v>1</v>
      </c>
      <c r="J16" s="189">
        <v>2</v>
      </c>
      <c r="K16" s="189">
        <v>1001</v>
      </c>
      <c r="L16" s="189">
        <v>4271</v>
      </c>
      <c r="M16" s="189">
        <v>5272</v>
      </c>
      <c r="N16" s="189">
        <v>0</v>
      </c>
      <c r="O16" s="189">
        <v>0</v>
      </c>
      <c r="P16" s="189">
        <v>2</v>
      </c>
      <c r="Q16" s="189">
        <v>1</v>
      </c>
      <c r="R16" s="189">
        <v>2</v>
      </c>
      <c r="S16" s="189">
        <v>1</v>
      </c>
      <c r="T16" s="189">
        <v>0</v>
      </c>
      <c r="U16" s="189">
        <v>5</v>
      </c>
      <c r="V16" s="189">
        <v>5</v>
      </c>
      <c r="W16" s="190" t="s">
        <v>130</v>
      </c>
      <c r="X16" s="190" t="s">
        <v>130</v>
      </c>
      <c r="Y16" s="190" t="s">
        <v>130</v>
      </c>
      <c r="Z16" s="189">
        <v>2697</v>
      </c>
      <c r="AA16" s="189">
        <v>2697</v>
      </c>
      <c r="AB16" s="189">
        <v>0</v>
      </c>
      <c r="AC16" s="189">
        <v>692545</v>
      </c>
      <c r="AD16" s="189">
        <v>511</v>
      </c>
      <c r="AE16" s="191">
        <v>693056</v>
      </c>
      <c r="AF16" s="193"/>
      <c r="AG16" s="193"/>
      <c r="AH16" s="193"/>
      <c r="AI16" s="193"/>
      <c r="AJ16" s="193"/>
      <c r="AK16" s="193"/>
      <c r="AL16" s="193"/>
      <c r="AM16" s="193"/>
      <c r="AN16" s="193"/>
      <c r="AO16" s="193"/>
      <c r="AP16" s="193"/>
      <c r="AQ16" s="193"/>
      <c r="AR16" s="193"/>
      <c r="AS16" s="193"/>
      <c r="AT16" s="193"/>
      <c r="AU16" s="193"/>
      <c r="AV16" s="193"/>
      <c r="AW16" s="193"/>
      <c r="AX16" s="193"/>
    </row>
    <row r="17" spans="1:50" ht="15" customHeight="1">
      <c r="A17" s="188" t="s">
        <v>138</v>
      </c>
      <c r="B17" s="189">
        <v>495</v>
      </c>
      <c r="C17" s="189">
        <v>2</v>
      </c>
      <c r="D17" s="189">
        <v>0</v>
      </c>
      <c r="E17" s="189">
        <v>6262</v>
      </c>
      <c r="F17" s="189">
        <v>23</v>
      </c>
      <c r="G17" s="189">
        <v>7</v>
      </c>
      <c r="H17" s="189">
        <v>6757</v>
      </c>
      <c r="I17" s="189">
        <v>25</v>
      </c>
      <c r="J17" s="189">
        <v>7</v>
      </c>
      <c r="K17" s="189">
        <v>1170</v>
      </c>
      <c r="L17" s="189">
        <v>10691</v>
      </c>
      <c r="M17" s="189">
        <v>11861</v>
      </c>
      <c r="N17" s="189">
        <v>2</v>
      </c>
      <c r="O17" s="189">
        <v>2</v>
      </c>
      <c r="P17" s="189">
        <v>64</v>
      </c>
      <c r="Q17" s="189">
        <v>30</v>
      </c>
      <c r="R17" s="189">
        <v>66</v>
      </c>
      <c r="S17" s="189">
        <v>32</v>
      </c>
      <c r="T17" s="189">
        <v>0</v>
      </c>
      <c r="U17" s="189">
        <v>7</v>
      </c>
      <c r="V17" s="189">
        <v>7</v>
      </c>
      <c r="W17" s="190" t="s">
        <v>130</v>
      </c>
      <c r="X17" s="190" t="s">
        <v>130</v>
      </c>
      <c r="Y17" s="190" t="s">
        <v>130</v>
      </c>
      <c r="Z17" s="189">
        <v>7093</v>
      </c>
      <c r="AA17" s="189">
        <v>7093</v>
      </c>
      <c r="AB17" s="189">
        <v>0</v>
      </c>
      <c r="AC17" s="189">
        <v>1573888</v>
      </c>
      <c r="AD17" s="189">
        <v>3010</v>
      </c>
      <c r="AE17" s="191">
        <v>1576898</v>
      </c>
      <c r="AF17" s="193"/>
      <c r="AG17" s="193"/>
      <c r="AH17" s="193"/>
      <c r="AI17" s="193"/>
      <c r="AJ17" s="193"/>
      <c r="AK17" s="193"/>
      <c r="AL17" s="193"/>
      <c r="AM17" s="193"/>
      <c r="AN17" s="193"/>
      <c r="AO17" s="193"/>
      <c r="AP17" s="193"/>
      <c r="AQ17" s="193"/>
      <c r="AR17" s="193"/>
      <c r="AS17" s="193"/>
      <c r="AT17" s="193"/>
      <c r="AU17" s="193"/>
      <c r="AV17" s="193"/>
      <c r="AW17" s="193"/>
      <c r="AX17" s="193"/>
    </row>
    <row r="18" spans="1:50" ht="15" customHeight="1">
      <c r="A18" s="188" t="s">
        <v>139</v>
      </c>
      <c r="B18" s="189">
        <v>11282</v>
      </c>
      <c r="C18" s="189">
        <v>169</v>
      </c>
      <c r="D18" s="189">
        <v>8</v>
      </c>
      <c r="E18" s="189">
        <v>76327</v>
      </c>
      <c r="F18" s="189">
        <v>639</v>
      </c>
      <c r="G18" s="189">
        <v>240</v>
      </c>
      <c r="H18" s="189">
        <v>87609</v>
      </c>
      <c r="I18" s="189">
        <v>808</v>
      </c>
      <c r="J18" s="189">
        <v>248</v>
      </c>
      <c r="K18" s="189">
        <v>30532</v>
      </c>
      <c r="L18" s="189">
        <v>170997</v>
      </c>
      <c r="M18" s="189">
        <v>201529</v>
      </c>
      <c r="N18" s="189">
        <v>426</v>
      </c>
      <c r="O18" s="189">
        <v>211</v>
      </c>
      <c r="P18" s="189">
        <v>1776</v>
      </c>
      <c r="Q18" s="189">
        <v>738</v>
      </c>
      <c r="R18" s="189">
        <v>2202</v>
      </c>
      <c r="S18" s="189">
        <v>949</v>
      </c>
      <c r="T18" s="189">
        <v>10</v>
      </c>
      <c r="U18" s="189">
        <v>302</v>
      </c>
      <c r="V18" s="189">
        <v>312</v>
      </c>
      <c r="W18" s="190" t="s">
        <v>130</v>
      </c>
      <c r="X18" s="190" t="s">
        <v>130</v>
      </c>
      <c r="Y18" s="190" t="s">
        <v>130</v>
      </c>
      <c r="Z18" s="189">
        <v>102153</v>
      </c>
      <c r="AA18" s="189">
        <v>102153</v>
      </c>
      <c r="AB18" s="189">
        <v>0</v>
      </c>
      <c r="AC18" s="189">
        <v>29662115</v>
      </c>
      <c r="AD18" s="189">
        <v>157508</v>
      </c>
      <c r="AE18" s="191">
        <v>29819623</v>
      </c>
      <c r="AF18" s="193"/>
      <c r="AG18" s="193"/>
      <c r="AH18" s="193"/>
      <c r="AI18" s="193"/>
      <c r="AJ18" s="193"/>
      <c r="AK18" s="193"/>
      <c r="AL18" s="193"/>
      <c r="AM18" s="193"/>
      <c r="AN18" s="193"/>
      <c r="AO18" s="193"/>
      <c r="AP18" s="193"/>
      <c r="AQ18" s="193"/>
      <c r="AR18" s="193"/>
      <c r="AS18" s="193"/>
      <c r="AT18" s="193"/>
      <c r="AU18" s="193"/>
      <c r="AV18" s="193"/>
      <c r="AW18" s="193"/>
      <c r="AX18" s="193"/>
    </row>
    <row r="19" spans="1:50" ht="15" customHeight="1">
      <c r="A19" s="188" t="s">
        <v>140</v>
      </c>
      <c r="B19" s="189">
        <v>186</v>
      </c>
      <c r="C19" s="189">
        <v>1</v>
      </c>
      <c r="D19" s="189">
        <v>0</v>
      </c>
      <c r="E19" s="189">
        <v>1313</v>
      </c>
      <c r="F19" s="189">
        <v>8</v>
      </c>
      <c r="G19" s="189">
        <v>0</v>
      </c>
      <c r="H19" s="189">
        <v>1499</v>
      </c>
      <c r="I19" s="189">
        <v>9</v>
      </c>
      <c r="J19" s="189">
        <v>0</v>
      </c>
      <c r="K19" s="189">
        <v>473</v>
      </c>
      <c r="L19" s="189">
        <v>2945</v>
      </c>
      <c r="M19" s="189">
        <v>3418</v>
      </c>
      <c r="N19" s="189">
        <v>5</v>
      </c>
      <c r="O19" s="189">
        <v>1</v>
      </c>
      <c r="P19" s="189">
        <v>24</v>
      </c>
      <c r="Q19" s="189">
        <v>8</v>
      </c>
      <c r="R19" s="189">
        <v>29</v>
      </c>
      <c r="S19" s="189">
        <v>9</v>
      </c>
      <c r="T19" s="189">
        <v>0</v>
      </c>
      <c r="U19" s="189">
        <v>0</v>
      </c>
      <c r="V19" s="189">
        <v>0</v>
      </c>
      <c r="W19" s="190" t="s">
        <v>130</v>
      </c>
      <c r="X19" s="190" t="s">
        <v>130</v>
      </c>
      <c r="Y19" s="190" t="s">
        <v>130</v>
      </c>
      <c r="Z19" s="189">
        <v>1635</v>
      </c>
      <c r="AA19" s="189">
        <v>1635</v>
      </c>
      <c r="AB19" s="189">
        <v>0</v>
      </c>
      <c r="AC19" s="189">
        <v>414206</v>
      </c>
      <c r="AD19" s="189">
        <v>454</v>
      </c>
      <c r="AE19" s="191">
        <v>414660</v>
      </c>
      <c r="AF19" s="193"/>
      <c r="AG19" s="193"/>
      <c r="AH19" s="193"/>
      <c r="AI19" s="193"/>
      <c r="AJ19" s="193"/>
      <c r="AK19" s="193"/>
      <c r="AL19" s="193"/>
      <c r="AM19" s="193"/>
      <c r="AN19" s="193"/>
      <c r="AO19" s="193"/>
      <c r="AP19" s="193"/>
      <c r="AQ19" s="193"/>
      <c r="AR19" s="193"/>
      <c r="AS19" s="193"/>
      <c r="AT19" s="193"/>
      <c r="AU19" s="193"/>
      <c r="AV19" s="193"/>
      <c r="AW19" s="193"/>
      <c r="AX19" s="193"/>
    </row>
    <row r="20" spans="1:50" ht="15" customHeight="1">
      <c r="A20" s="188" t="s">
        <v>141</v>
      </c>
      <c r="B20" s="189">
        <v>824</v>
      </c>
      <c r="C20" s="189">
        <v>1</v>
      </c>
      <c r="D20" s="189">
        <v>0</v>
      </c>
      <c r="E20" s="189">
        <v>11123</v>
      </c>
      <c r="F20" s="189">
        <v>36</v>
      </c>
      <c r="G20" s="189">
        <v>7</v>
      </c>
      <c r="H20" s="189">
        <v>11947</v>
      </c>
      <c r="I20" s="189">
        <v>37</v>
      </c>
      <c r="J20" s="189">
        <v>7</v>
      </c>
      <c r="K20" s="189">
        <v>2049</v>
      </c>
      <c r="L20" s="189">
        <v>18174</v>
      </c>
      <c r="M20" s="189">
        <v>20223</v>
      </c>
      <c r="N20" s="189">
        <v>1</v>
      </c>
      <c r="O20" s="189">
        <v>1</v>
      </c>
      <c r="P20" s="189">
        <v>75</v>
      </c>
      <c r="Q20" s="189">
        <v>42</v>
      </c>
      <c r="R20" s="189">
        <v>76</v>
      </c>
      <c r="S20" s="189">
        <v>43</v>
      </c>
      <c r="T20" s="189">
        <v>0</v>
      </c>
      <c r="U20" s="189">
        <v>8</v>
      </c>
      <c r="V20" s="189">
        <v>8</v>
      </c>
      <c r="W20" s="190" t="s">
        <v>130</v>
      </c>
      <c r="X20" s="190" t="s">
        <v>130</v>
      </c>
      <c r="Y20" s="190" t="s">
        <v>130</v>
      </c>
      <c r="Z20" s="189">
        <v>12696</v>
      </c>
      <c r="AA20" s="189">
        <v>12696</v>
      </c>
      <c r="AB20" s="189">
        <v>0</v>
      </c>
      <c r="AC20" s="189">
        <v>2808312</v>
      </c>
      <c r="AD20" s="189">
        <v>5165</v>
      </c>
      <c r="AE20" s="191">
        <v>2813477</v>
      </c>
      <c r="AF20" s="193"/>
      <c r="AG20" s="193"/>
      <c r="AH20" s="193"/>
      <c r="AI20" s="193"/>
      <c r="AJ20" s="193"/>
      <c r="AK20" s="193"/>
      <c r="AL20" s="193"/>
      <c r="AM20" s="193"/>
      <c r="AN20" s="193"/>
      <c r="AO20" s="193"/>
      <c r="AP20" s="193"/>
      <c r="AQ20" s="193"/>
      <c r="AR20" s="193"/>
      <c r="AS20" s="193"/>
      <c r="AT20" s="193"/>
      <c r="AU20" s="193"/>
      <c r="AV20" s="193"/>
      <c r="AW20" s="193"/>
      <c r="AX20" s="193"/>
    </row>
    <row r="21" spans="1:50" ht="15" customHeight="1">
      <c r="A21" s="188" t="s">
        <v>142</v>
      </c>
      <c r="B21" s="189">
        <v>2184</v>
      </c>
      <c r="C21" s="189">
        <v>23</v>
      </c>
      <c r="D21" s="189">
        <v>0</v>
      </c>
      <c r="E21" s="189">
        <v>14811</v>
      </c>
      <c r="F21" s="189">
        <v>308</v>
      </c>
      <c r="G21" s="189">
        <v>62</v>
      </c>
      <c r="H21" s="189">
        <v>16995</v>
      </c>
      <c r="I21" s="189">
        <v>331</v>
      </c>
      <c r="J21" s="189">
        <v>62</v>
      </c>
      <c r="K21" s="189">
        <v>6221</v>
      </c>
      <c r="L21" s="189">
        <v>34583</v>
      </c>
      <c r="M21" s="189">
        <v>40804</v>
      </c>
      <c r="N21" s="189">
        <v>56</v>
      </c>
      <c r="O21" s="189">
        <v>23</v>
      </c>
      <c r="P21" s="189">
        <v>853</v>
      </c>
      <c r="Q21" s="189">
        <v>335</v>
      </c>
      <c r="R21" s="189">
        <v>909</v>
      </c>
      <c r="S21" s="189">
        <v>358</v>
      </c>
      <c r="T21" s="189">
        <v>0</v>
      </c>
      <c r="U21" s="189">
        <v>65</v>
      </c>
      <c r="V21" s="189">
        <v>65</v>
      </c>
      <c r="W21" s="190" t="s">
        <v>130</v>
      </c>
      <c r="X21" s="190" t="s">
        <v>130</v>
      </c>
      <c r="Y21" s="190" t="s">
        <v>130</v>
      </c>
      <c r="Z21" s="189">
        <v>18469</v>
      </c>
      <c r="AA21" s="189">
        <v>18469</v>
      </c>
      <c r="AB21" s="189">
        <v>0</v>
      </c>
      <c r="AC21" s="189">
        <v>5263933</v>
      </c>
      <c r="AD21" s="189">
        <v>43934</v>
      </c>
      <c r="AE21" s="191">
        <v>5307867</v>
      </c>
      <c r="AF21" s="193"/>
      <c r="AG21" s="193"/>
      <c r="AH21" s="193"/>
      <c r="AI21" s="193"/>
      <c r="AJ21" s="193"/>
      <c r="AK21" s="193"/>
      <c r="AL21" s="193"/>
      <c r="AM21" s="193"/>
      <c r="AN21" s="193"/>
      <c r="AO21" s="193"/>
      <c r="AP21" s="193"/>
      <c r="AQ21" s="193"/>
      <c r="AR21" s="193"/>
      <c r="AS21" s="193"/>
      <c r="AT21" s="193"/>
      <c r="AU21" s="193"/>
      <c r="AV21" s="193"/>
      <c r="AW21" s="193"/>
      <c r="AX21" s="193"/>
    </row>
    <row r="22" spans="1:50" ht="15" customHeight="1">
      <c r="A22" s="188" t="s">
        <v>143</v>
      </c>
      <c r="B22" s="189">
        <v>83</v>
      </c>
      <c r="C22" s="189">
        <v>0</v>
      </c>
      <c r="D22" s="189">
        <v>0</v>
      </c>
      <c r="E22" s="189">
        <v>927</v>
      </c>
      <c r="F22" s="189">
        <v>5</v>
      </c>
      <c r="G22" s="189">
        <v>2</v>
      </c>
      <c r="H22" s="189">
        <v>1010</v>
      </c>
      <c r="I22" s="189">
        <v>5</v>
      </c>
      <c r="J22" s="189">
        <v>2</v>
      </c>
      <c r="K22" s="189">
        <v>232</v>
      </c>
      <c r="L22" s="189">
        <v>1714</v>
      </c>
      <c r="M22" s="189">
        <v>1946</v>
      </c>
      <c r="N22" s="189">
        <v>0</v>
      </c>
      <c r="O22" s="189">
        <v>0</v>
      </c>
      <c r="P22" s="189">
        <v>12</v>
      </c>
      <c r="Q22" s="189">
        <v>5</v>
      </c>
      <c r="R22" s="189">
        <v>12</v>
      </c>
      <c r="S22" s="189">
        <v>5</v>
      </c>
      <c r="T22" s="189">
        <v>0</v>
      </c>
      <c r="U22" s="189">
        <v>2</v>
      </c>
      <c r="V22" s="189">
        <v>2</v>
      </c>
      <c r="W22" s="190" t="s">
        <v>130</v>
      </c>
      <c r="X22" s="190" t="s">
        <v>130</v>
      </c>
      <c r="Y22" s="190" t="s">
        <v>130</v>
      </c>
      <c r="Z22" s="189">
        <v>1047</v>
      </c>
      <c r="AA22" s="189">
        <v>1047</v>
      </c>
      <c r="AB22" s="189">
        <v>0</v>
      </c>
      <c r="AC22" s="189">
        <v>247129</v>
      </c>
      <c r="AD22" s="189">
        <v>504</v>
      </c>
      <c r="AE22" s="191">
        <v>247633</v>
      </c>
      <c r="AF22" s="193"/>
      <c r="AG22" s="193"/>
      <c r="AH22" s="193"/>
      <c r="AI22" s="193"/>
      <c r="AJ22" s="193"/>
      <c r="AK22" s="193"/>
      <c r="AL22" s="193"/>
      <c r="AM22" s="193"/>
      <c r="AN22" s="193"/>
      <c r="AO22" s="193"/>
      <c r="AP22" s="193"/>
      <c r="AQ22" s="193"/>
      <c r="AR22" s="193"/>
      <c r="AS22" s="193"/>
      <c r="AT22" s="193"/>
      <c r="AU22" s="193"/>
      <c r="AV22" s="193"/>
      <c r="AW22" s="193"/>
      <c r="AX22" s="193"/>
    </row>
    <row r="23" spans="1:50" ht="15" customHeight="1">
      <c r="A23" s="188" t="s">
        <v>144</v>
      </c>
      <c r="B23" s="189">
        <v>9340</v>
      </c>
      <c r="C23" s="189">
        <v>30</v>
      </c>
      <c r="D23" s="189">
        <v>3</v>
      </c>
      <c r="E23" s="189">
        <v>58877</v>
      </c>
      <c r="F23" s="189">
        <v>419</v>
      </c>
      <c r="G23" s="189">
        <v>272</v>
      </c>
      <c r="H23" s="189">
        <v>68217</v>
      </c>
      <c r="I23" s="189">
        <v>449</v>
      </c>
      <c r="J23" s="189">
        <v>275</v>
      </c>
      <c r="K23" s="189">
        <v>24914</v>
      </c>
      <c r="L23" s="189">
        <v>132612</v>
      </c>
      <c r="M23" s="189">
        <v>157526</v>
      </c>
      <c r="N23" s="189">
        <v>69</v>
      </c>
      <c r="O23" s="189">
        <v>34</v>
      </c>
      <c r="P23" s="189">
        <v>1182</v>
      </c>
      <c r="Q23" s="189">
        <v>468</v>
      </c>
      <c r="R23" s="189">
        <v>1251</v>
      </c>
      <c r="S23" s="189">
        <v>502</v>
      </c>
      <c r="T23" s="189">
        <v>3</v>
      </c>
      <c r="U23" s="189">
        <v>421</v>
      </c>
      <c r="V23" s="189">
        <v>424</v>
      </c>
      <c r="W23" s="190" t="s">
        <v>130</v>
      </c>
      <c r="X23" s="190" t="s">
        <v>130</v>
      </c>
      <c r="Y23" s="190" t="s">
        <v>130</v>
      </c>
      <c r="Z23" s="189">
        <v>72959</v>
      </c>
      <c r="AA23" s="189">
        <v>72959</v>
      </c>
      <c r="AB23" s="189">
        <v>0</v>
      </c>
      <c r="AC23" s="189">
        <v>20932718</v>
      </c>
      <c r="AD23" s="189">
        <v>122340</v>
      </c>
      <c r="AE23" s="191">
        <v>21055058</v>
      </c>
      <c r="AF23" s="193"/>
      <c r="AG23" s="193"/>
      <c r="AH23" s="193"/>
      <c r="AI23" s="193"/>
      <c r="AJ23" s="193"/>
      <c r="AK23" s="193"/>
      <c r="AL23" s="193"/>
      <c r="AM23" s="193"/>
      <c r="AN23" s="193"/>
      <c r="AO23" s="193"/>
      <c r="AP23" s="193"/>
      <c r="AQ23" s="193"/>
      <c r="AR23" s="193"/>
      <c r="AS23" s="193"/>
      <c r="AT23" s="193"/>
      <c r="AU23" s="193"/>
      <c r="AV23" s="193"/>
      <c r="AW23" s="193"/>
      <c r="AX23" s="193"/>
    </row>
    <row r="24" spans="1:50" ht="15" customHeight="1">
      <c r="A24" s="188" t="s">
        <v>145</v>
      </c>
      <c r="B24" s="189">
        <v>1405</v>
      </c>
      <c r="C24" s="189">
        <v>16</v>
      </c>
      <c r="D24" s="189">
        <v>0</v>
      </c>
      <c r="E24" s="189">
        <v>9023</v>
      </c>
      <c r="F24" s="189">
        <v>112</v>
      </c>
      <c r="G24" s="189">
        <v>29</v>
      </c>
      <c r="H24" s="189">
        <v>10428</v>
      </c>
      <c r="I24" s="189">
        <v>128</v>
      </c>
      <c r="J24" s="189">
        <v>29</v>
      </c>
      <c r="K24" s="189">
        <v>3800</v>
      </c>
      <c r="L24" s="189">
        <v>19510</v>
      </c>
      <c r="M24" s="189">
        <v>23310</v>
      </c>
      <c r="N24" s="189">
        <v>43</v>
      </c>
      <c r="O24" s="189">
        <v>16</v>
      </c>
      <c r="P24" s="189">
        <v>341</v>
      </c>
      <c r="Q24" s="189">
        <v>121</v>
      </c>
      <c r="R24" s="189">
        <v>384</v>
      </c>
      <c r="S24" s="189">
        <v>137</v>
      </c>
      <c r="T24" s="189">
        <v>0</v>
      </c>
      <c r="U24" s="189">
        <v>35</v>
      </c>
      <c r="V24" s="189">
        <v>35</v>
      </c>
      <c r="W24" s="190" t="s">
        <v>130</v>
      </c>
      <c r="X24" s="190" t="s">
        <v>130</v>
      </c>
      <c r="Y24" s="190" t="s">
        <v>130</v>
      </c>
      <c r="Z24" s="189">
        <v>11184</v>
      </c>
      <c r="AA24" s="189">
        <v>11184</v>
      </c>
      <c r="AB24" s="189">
        <v>0</v>
      </c>
      <c r="AC24" s="189">
        <v>2981925</v>
      </c>
      <c r="AD24" s="189">
        <v>17682</v>
      </c>
      <c r="AE24" s="191">
        <v>2999607</v>
      </c>
      <c r="AF24" s="193"/>
      <c r="AG24" s="193"/>
      <c r="AH24" s="193"/>
      <c r="AI24" s="193"/>
      <c r="AJ24" s="193"/>
      <c r="AK24" s="193"/>
      <c r="AL24" s="193"/>
      <c r="AM24" s="193"/>
      <c r="AN24" s="193"/>
      <c r="AO24" s="193"/>
      <c r="AP24" s="193"/>
      <c r="AQ24" s="193"/>
      <c r="AR24" s="193"/>
      <c r="AS24" s="193"/>
      <c r="AT24" s="193"/>
      <c r="AU24" s="193"/>
      <c r="AV24" s="193"/>
      <c r="AW24" s="193"/>
      <c r="AX24" s="193"/>
    </row>
    <row r="25" spans="1:50" ht="15" customHeight="1">
      <c r="A25" s="188" t="s">
        <v>146</v>
      </c>
      <c r="B25" s="189">
        <v>549</v>
      </c>
      <c r="C25" s="189">
        <v>4</v>
      </c>
      <c r="D25" s="189">
        <v>0</v>
      </c>
      <c r="E25" s="189">
        <v>5828</v>
      </c>
      <c r="F25" s="189">
        <v>22</v>
      </c>
      <c r="G25" s="189">
        <v>3</v>
      </c>
      <c r="H25" s="189">
        <v>6377</v>
      </c>
      <c r="I25" s="189">
        <v>26</v>
      </c>
      <c r="J25" s="189">
        <v>3</v>
      </c>
      <c r="K25" s="189">
        <v>1393</v>
      </c>
      <c r="L25" s="189">
        <v>10354</v>
      </c>
      <c r="M25" s="189">
        <v>11747</v>
      </c>
      <c r="N25" s="189">
        <v>9</v>
      </c>
      <c r="O25" s="189">
        <v>5</v>
      </c>
      <c r="P25" s="189">
        <v>54</v>
      </c>
      <c r="Q25" s="189">
        <v>25</v>
      </c>
      <c r="R25" s="189">
        <v>63</v>
      </c>
      <c r="S25" s="189">
        <v>30</v>
      </c>
      <c r="T25" s="189">
        <v>0</v>
      </c>
      <c r="U25" s="189">
        <v>6</v>
      </c>
      <c r="V25" s="189">
        <v>6</v>
      </c>
      <c r="W25" s="190" t="s">
        <v>130</v>
      </c>
      <c r="X25" s="190" t="s">
        <v>130</v>
      </c>
      <c r="Y25" s="190" t="s">
        <v>130</v>
      </c>
      <c r="Z25" s="189">
        <v>6767</v>
      </c>
      <c r="AA25" s="189">
        <v>6767</v>
      </c>
      <c r="AB25" s="189">
        <v>0</v>
      </c>
      <c r="AC25" s="189">
        <v>1585722</v>
      </c>
      <c r="AD25" s="189">
        <v>3318</v>
      </c>
      <c r="AE25" s="191">
        <v>1589040</v>
      </c>
      <c r="AF25" s="193"/>
      <c r="AG25" s="193"/>
      <c r="AH25" s="193"/>
      <c r="AI25" s="193"/>
      <c r="AJ25" s="193"/>
      <c r="AK25" s="193"/>
      <c r="AL25" s="193"/>
      <c r="AM25" s="193"/>
      <c r="AN25" s="193"/>
      <c r="AO25" s="193"/>
      <c r="AP25" s="193"/>
      <c r="AQ25" s="193"/>
      <c r="AR25" s="193"/>
      <c r="AS25" s="193"/>
      <c r="AT25" s="193"/>
      <c r="AU25" s="193"/>
      <c r="AV25" s="193"/>
      <c r="AW25" s="193"/>
      <c r="AX25" s="193"/>
    </row>
    <row r="26" spans="1:50" ht="15" customHeight="1">
      <c r="A26" s="188" t="s">
        <v>147</v>
      </c>
      <c r="B26" s="189">
        <v>229</v>
      </c>
      <c r="C26" s="189">
        <v>0</v>
      </c>
      <c r="D26" s="189">
        <v>0</v>
      </c>
      <c r="E26" s="189">
        <v>1351</v>
      </c>
      <c r="F26" s="189">
        <v>1</v>
      </c>
      <c r="G26" s="189">
        <v>1</v>
      </c>
      <c r="H26" s="189">
        <v>1580</v>
      </c>
      <c r="I26" s="189">
        <v>1</v>
      </c>
      <c r="J26" s="189">
        <v>1</v>
      </c>
      <c r="K26" s="189">
        <v>628</v>
      </c>
      <c r="L26" s="189">
        <v>2539</v>
      </c>
      <c r="M26" s="189">
        <v>3167</v>
      </c>
      <c r="N26" s="189">
        <v>0</v>
      </c>
      <c r="O26" s="189">
        <v>0</v>
      </c>
      <c r="P26" s="189">
        <v>3</v>
      </c>
      <c r="Q26" s="189">
        <v>1</v>
      </c>
      <c r="R26" s="189">
        <v>3</v>
      </c>
      <c r="S26" s="189">
        <v>1</v>
      </c>
      <c r="T26" s="189">
        <v>0</v>
      </c>
      <c r="U26" s="189">
        <v>1</v>
      </c>
      <c r="V26" s="189">
        <v>1</v>
      </c>
      <c r="W26" s="190" t="s">
        <v>130</v>
      </c>
      <c r="X26" s="190" t="s">
        <v>130</v>
      </c>
      <c r="Y26" s="190" t="s">
        <v>130</v>
      </c>
      <c r="Z26" s="189">
        <v>1673</v>
      </c>
      <c r="AA26" s="189">
        <v>1673</v>
      </c>
      <c r="AB26" s="189">
        <v>0</v>
      </c>
      <c r="AC26" s="189">
        <v>434609</v>
      </c>
      <c r="AD26" s="189">
        <v>68</v>
      </c>
      <c r="AE26" s="191">
        <v>434677</v>
      </c>
      <c r="AF26" s="193"/>
      <c r="AG26" s="193"/>
      <c r="AH26" s="193"/>
      <c r="AI26" s="193"/>
      <c r="AJ26" s="193"/>
      <c r="AK26" s="193"/>
      <c r="AL26" s="193"/>
      <c r="AM26" s="193"/>
      <c r="AN26" s="193"/>
      <c r="AO26" s="193"/>
      <c r="AP26" s="193"/>
      <c r="AQ26" s="193"/>
      <c r="AR26" s="193"/>
      <c r="AS26" s="193"/>
      <c r="AT26" s="193"/>
      <c r="AU26" s="193"/>
      <c r="AV26" s="193"/>
      <c r="AW26" s="193"/>
      <c r="AX26" s="193"/>
    </row>
    <row r="27" spans="1:50" ht="15" customHeight="1">
      <c r="A27" s="188" t="s">
        <v>148</v>
      </c>
      <c r="B27" s="189">
        <v>78887</v>
      </c>
      <c r="C27" s="189">
        <v>2184</v>
      </c>
      <c r="D27" s="189">
        <v>184</v>
      </c>
      <c r="E27" s="189">
        <v>449743</v>
      </c>
      <c r="F27" s="189">
        <v>5301</v>
      </c>
      <c r="G27" s="189">
        <v>3359</v>
      </c>
      <c r="H27" s="189">
        <v>528630</v>
      </c>
      <c r="I27" s="189">
        <v>7485</v>
      </c>
      <c r="J27" s="189">
        <v>3543</v>
      </c>
      <c r="K27" s="189">
        <v>192199</v>
      </c>
      <c r="L27" s="189">
        <v>857131</v>
      </c>
      <c r="M27" s="189">
        <v>1049330</v>
      </c>
      <c r="N27" s="189">
        <v>4568</v>
      </c>
      <c r="O27" s="189">
        <v>3035</v>
      </c>
      <c r="P27" s="189">
        <v>12264</v>
      </c>
      <c r="Q27" s="189">
        <v>6589</v>
      </c>
      <c r="R27" s="189">
        <v>16832</v>
      </c>
      <c r="S27" s="189">
        <v>9624</v>
      </c>
      <c r="T27" s="189">
        <v>237</v>
      </c>
      <c r="U27" s="189">
        <v>4283</v>
      </c>
      <c r="V27" s="189">
        <v>4520</v>
      </c>
      <c r="W27" s="190" t="s">
        <v>130</v>
      </c>
      <c r="X27" s="190" t="s">
        <v>130</v>
      </c>
      <c r="Y27" s="190" t="s">
        <v>130</v>
      </c>
      <c r="Z27" s="189">
        <v>578342</v>
      </c>
      <c r="AA27" s="189">
        <v>578342</v>
      </c>
      <c r="AB27" s="189">
        <v>0</v>
      </c>
      <c r="AC27" s="189">
        <v>152442576</v>
      </c>
      <c r="AD27" s="189">
        <v>1754892</v>
      </c>
      <c r="AE27" s="191">
        <v>154197468</v>
      </c>
      <c r="AF27" s="193"/>
      <c r="AG27" s="193"/>
      <c r="AH27" s="193"/>
      <c r="AI27" s="193"/>
      <c r="AJ27" s="193"/>
      <c r="AK27" s="193"/>
      <c r="AL27" s="193"/>
      <c r="AM27" s="193"/>
      <c r="AN27" s="193"/>
      <c r="AO27" s="193"/>
      <c r="AP27" s="193"/>
      <c r="AQ27" s="193"/>
      <c r="AR27" s="193"/>
      <c r="AS27" s="193"/>
      <c r="AT27" s="193"/>
      <c r="AU27" s="193"/>
      <c r="AV27" s="193"/>
      <c r="AW27" s="193"/>
      <c r="AX27" s="193"/>
    </row>
    <row r="28" spans="1:50" ht="15" customHeight="1">
      <c r="A28" s="188" t="s">
        <v>149</v>
      </c>
      <c r="B28" s="189">
        <v>1564</v>
      </c>
      <c r="C28" s="189">
        <v>12</v>
      </c>
      <c r="D28" s="189">
        <v>1</v>
      </c>
      <c r="E28" s="189">
        <v>9665</v>
      </c>
      <c r="F28" s="189">
        <v>64</v>
      </c>
      <c r="G28" s="189">
        <v>6</v>
      </c>
      <c r="H28" s="189">
        <v>11229</v>
      </c>
      <c r="I28" s="189">
        <v>76</v>
      </c>
      <c r="J28" s="189">
        <v>7</v>
      </c>
      <c r="K28" s="189">
        <v>4290</v>
      </c>
      <c r="L28" s="189">
        <v>22853</v>
      </c>
      <c r="M28" s="189">
        <v>27143</v>
      </c>
      <c r="N28" s="189">
        <v>30</v>
      </c>
      <c r="O28" s="189">
        <v>12</v>
      </c>
      <c r="P28" s="189">
        <v>180</v>
      </c>
      <c r="Q28" s="189">
        <v>67</v>
      </c>
      <c r="R28" s="189">
        <v>210</v>
      </c>
      <c r="S28" s="189">
        <v>79</v>
      </c>
      <c r="T28" s="189">
        <v>1</v>
      </c>
      <c r="U28" s="189">
        <v>12</v>
      </c>
      <c r="V28" s="189">
        <v>13</v>
      </c>
      <c r="W28" s="190" t="s">
        <v>130</v>
      </c>
      <c r="X28" s="190" t="s">
        <v>130</v>
      </c>
      <c r="Y28" s="190" t="s">
        <v>130</v>
      </c>
      <c r="Z28" s="189">
        <v>8440</v>
      </c>
      <c r="AA28" s="189">
        <v>8440</v>
      </c>
      <c r="AB28" s="189">
        <v>0</v>
      </c>
      <c r="AC28" s="189">
        <v>3576320</v>
      </c>
      <c r="AD28" s="189">
        <v>8026</v>
      </c>
      <c r="AE28" s="191">
        <v>3584346</v>
      </c>
      <c r="AF28" s="193"/>
      <c r="AG28" s="193"/>
      <c r="AH28" s="193"/>
      <c r="AI28" s="193"/>
      <c r="AJ28" s="193"/>
      <c r="AK28" s="193"/>
      <c r="AL28" s="193"/>
      <c r="AM28" s="193"/>
      <c r="AN28" s="193"/>
      <c r="AO28" s="193"/>
      <c r="AP28" s="193"/>
      <c r="AQ28" s="193"/>
      <c r="AR28" s="193"/>
      <c r="AS28" s="193"/>
      <c r="AT28" s="193"/>
      <c r="AU28" s="193"/>
      <c r="AV28" s="193"/>
      <c r="AW28" s="193"/>
      <c r="AX28" s="193"/>
    </row>
    <row r="29" spans="1:50" ht="15" customHeight="1">
      <c r="A29" s="188" t="s">
        <v>150</v>
      </c>
      <c r="B29" s="189">
        <v>507</v>
      </c>
      <c r="C29" s="189">
        <v>38</v>
      </c>
      <c r="D29" s="189">
        <v>1</v>
      </c>
      <c r="E29" s="189">
        <v>5128</v>
      </c>
      <c r="F29" s="189">
        <v>230</v>
      </c>
      <c r="G29" s="189">
        <v>68</v>
      </c>
      <c r="H29" s="189">
        <v>5635</v>
      </c>
      <c r="I29" s="189">
        <v>268</v>
      </c>
      <c r="J29" s="189">
        <v>69</v>
      </c>
      <c r="K29" s="189">
        <v>1148</v>
      </c>
      <c r="L29" s="189">
        <v>7806</v>
      </c>
      <c r="M29" s="189">
        <v>8954</v>
      </c>
      <c r="N29" s="189">
        <v>76</v>
      </c>
      <c r="O29" s="189">
        <v>43</v>
      </c>
      <c r="P29" s="189">
        <v>469</v>
      </c>
      <c r="Q29" s="189">
        <v>274</v>
      </c>
      <c r="R29" s="189">
        <v>545</v>
      </c>
      <c r="S29" s="189">
        <v>317</v>
      </c>
      <c r="T29" s="189">
        <v>1</v>
      </c>
      <c r="U29" s="189">
        <v>80</v>
      </c>
      <c r="V29" s="189">
        <v>81</v>
      </c>
      <c r="W29" s="190" t="s">
        <v>130</v>
      </c>
      <c r="X29" s="190" t="s">
        <v>130</v>
      </c>
      <c r="Y29" s="190" t="s">
        <v>130</v>
      </c>
      <c r="Z29" s="189">
        <v>6232</v>
      </c>
      <c r="AA29" s="189">
        <v>6232</v>
      </c>
      <c r="AB29" s="189">
        <v>0</v>
      </c>
      <c r="AC29" s="189">
        <v>1343759</v>
      </c>
      <c r="AD29" s="189">
        <v>33550</v>
      </c>
      <c r="AE29" s="191">
        <v>1377309</v>
      </c>
      <c r="AF29" s="193"/>
      <c r="AG29" s="193"/>
      <c r="AH29" s="193"/>
      <c r="AI29" s="193"/>
      <c r="AJ29" s="193"/>
      <c r="AK29" s="193"/>
      <c r="AL29" s="193"/>
      <c r="AM29" s="193"/>
      <c r="AN29" s="193"/>
      <c r="AO29" s="193"/>
      <c r="AP29" s="193"/>
      <c r="AQ29" s="193"/>
      <c r="AR29" s="193"/>
      <c r="AS29" s="193"/>
      <c r="AT29" s="193"/>
      <c r="AU29" s="193"/>
      <c r="AV29" s="193"/>
      <c r="AW29" s="193"/>
      <c r="AX29" s="193"/>
    </row>
    <row r="30" spans="1:50" ht="15" customHeight="1">
      <c r="A30" s="188" t="s">
        <v>151</v>
      </c>
      <c r="B30" s="189">
        <v>80</v>
      </c>
      <c r="C30" s="189">
        <v>1</v>
      </c>
      <c r="D30" s="189">
        <v>0</v>
      </c>
      <c r="E30" s="189">
        <v>940</v>
      </c>
      <c r="F30" s="189">
        <v>1</v>
      </c>
      <c r="G30" s="189">
        <v>1</v>
      </c>
      <c r="H30" s="189">
        <v>1020</v>
      </c>
      <c r="I30" s="189">
        <v>2</v>
      </c>
      <c r="J30" s="189">
        <v>1</v>
      </c>
      <c r="K30" s="189">
        <v>211</v>
      </c>
      <c r="L30" s="189">
        <v>1637</v>
      </c>
      <c r="M30" s="189">
        <v>1848</v>
      </c>
      <c r="N30" s="189">
        <v>1</v>
      </c>
      <c r="O30" s="189">
        <v>1</v>
      </c>
      <c r="P30" s="189">
        <v>4</v>
      </c>
      <c r="Q30" s="189">
        <v>1</v>
      </c>
      <c r="R30" s="189">
        <v>5</v>
      </c>
      <c r="S30" s="189">
        <v>2</v>
      </c>
      <c r="T30" s="189">
        <v>0</v>
      </c>
      <c r="U30" s="189">
        <v>1</v>
      </c>
      <c r="V30" s="189">
        <v>1</v>
      </c>
      <c r="W30" s="190" t="s">
        <v>130</v>
      </c>
      <c r="X30" s="190" t="s">
        <v>130</v>
      </c>
      <c r="Y30" s="190" t="s">
        <v>130</v>
      </c>
      <c r="Z30" s="189">
        <v>1853</v>
      </c>
      <c r="AA30" s="189">
        <v>1853</v>
      </c>
      <c r="AB30" s="189">
        <v>0</v>
      </c>
      <c r="AC30" s="189">
        <v>315432</v>
      </c>
      <c r="AD30" s="189">
        <v>386</v>
      </c>
      <c r="AE30" s="191">
        <v>315818</v>
      </c>
      <c r="AF30" s="193"/>
      <c r="AG30" s="193"/>
      <c r="AH30" s="193"/>
      <c r="AI30" s="193"/>
      <c r="AJ30" s="193"/>
      <c r="AK30" s="193"/>
      <c r="AL30" s="193"/>
      <c r="AM30" s="193"/>
      <c r="AN30" s="193"/>
      <c r="AO30" s="193"/>
      <c r="AP30" s="193"/>
      <c r="AQ30" s="193"/>
      <c r="AR30" s="193"/>
      <c r="AS30" s="193"/>
      <c r="AT30" s="193"/>
      <c r="AU30" s="193"/>
      <c r="AV30" s="193"/>
      <c r="AW30" s="193"/>
      <c r="AX30" s="193"/>
    </row>
    <row r="31" spans="1:50" ht="15" customHeight="1">
      <c r="A31" s="188" t="s">
        <v>152</v>
      </c>
      <c r="B31" s="189">
        <v>506</v>
      </c>
      <c r="C31" s="189">
        <v>3</v>
      </c>
      <c r="D31" s="189">
        <v>0</v>
      </c>
      <c r="E31" s="189">
        <v>5764</v>
      </c>
      <c r="F31" s="189">
        <v>35</v>
      </c>
      <c r="G31" s="189">
        <v>12</v>
      </c>
      <c r="H31" s="189">
        <v>6270</v>
      </c>
      <c r="I31" s="189">
        <v>38</v>
      </c>
      <c r="J31" s="189">
        <v>12</v>
      </c>
      <c r="K31" s="189">
        <v>1257</v>
      </c>
      <c r="L31" s="189">
        <v>10331</v>
      </c>
      <c r="M31" s="189">
        <v>11588</v>
      </c>
      <c r="N31" s="189">
        <v>10</v>
      </c>
      <c r="O31" s="189">
        <v>3</v>
      </c>
      <c r="P31" s="189">
        <v>82</v>
      </c>
      <c r="Q31" s="189">
        <v>38</v>
      </c>
      <c r="R31" s="189">
        <v>92</v>
      </c>
      <c r="S31" s="189">
        <v>41</v>
      </c>
      <c r="T31" s="189">
        <v>0</v>
      </c>
      <c r="U31" s="189">
        <v>15</v>
      </c>
      <c r="V31" s="189">
        <v>15</v>
      </c>
      <c r="W31" s="190" t="s">
        <v>130</v>
      </c>
      <c r="X31" s="190" t="s">
        <v>130</v>
      </c>
      <c r="Y31" s="190" t="s">
        <v>130</v>
      </c>
      <c r="Z31" s="189">
        <v>6740</v>
      </c>
      <c r="AA31" s="189">
        <v>6740</v>
      </c>
      <c r="AB31" s="189">
        <v>0</v>
      </c>
      <c r="AC31" s="189">
        <v>1631818</v>
      </c>
      <c r="AD31" s="189">
        <v>6286</v>
      </c>
      <c r="AE31" s="191">
        <v>1638104</v>
      </c>
      <c r="AF31" s="193"/>
      <c r="AG31" s="193"/>
      <c r="AH31" s="193"/>
      <c r="AI31" s="193"/>
      <c r="AJ31" s="193"/>
      <c r="AK31" s="193"/>
      <c r="AL31" s="193"/>
      <c r="AM31" s="193"/>
      <c r="AN31" s="193"/>
      <c r="AO31" s="193"/>
      <c r="AP31" s="193"/>
      <c r="AQ31" s="193"/>
      <c r="AR31" s="193"/>
      <c r="AS31" s="193"/>
      <c r="AT31" s="193"/>
      <c r="AU31" s="193"/>
      <c r="AV31" s="193"/>
      <c r="AW31" s="193"/>
      <c r="AX31" s="193"/>
    </row>
    <row r="32" spans="1:50" ht="15" customHeight="1">
      <c r="A32" s="188" t="s">
        <v>153</v>
      </c>
      <c r="B32" s="189">
        <v>3380</v>
      </c>
      <c r="C32" s="189">
        <v>20</v>
      </c>
      <c r="D32" s="189">
        <v>0</v>
      </c>
      <c r="E32" s="189">
        <v>19939</v>
      </c>
      <c r="F32" s="189">
        <v>87</v>
      </c>
      <c r="G32" s="189">
        <v>13</v>
      </c>
      <c r="H32" s="189">
        <v>23319</v>
      </c>
      <c r="I32" s="189">
        <v>107</v>
      </c>
      <c r="J32" s="189">
        <v>13</v>
      </c>
      <c r="K32" s="189">
        <v>9180</v>
      </c>
      <c r="L32" s="189">
        <v>44595</v>
      </c>
      <c r="M32" s="189">
        <v>53775</v>
      </c>
      <c r="N32" s="189">
        <v>51</v>
      </c>
      <c r="O32" s="189">
        <v>20</v>
      </c>
      <c r="P32" s="189">
        <v>237</v>
      </c>
      <c r="Q32" s="189">
        <v>97</v>
      </c>
      <c r="R32" s="189">
        <v>288</v>
      </c>
      <c r="S32" s="189">
        <v>117</v>
      </c>
      <c r="T32" s="189">
        <v>0</v>
      </c>
      <c r="U32" s="189">
        <v>13</v>
      </c>
      <c r="V32" s="189">
        <v>13</v>
      </c>
      <c r="W32" s="190" t="s">
        <v>130</v>
      </c>
      <c r="X32" s="190" t="s">
        <v>130</v>
      </c>
      <c r="Y32" s="190" t="s">
        <v>130</v>
      </c>
      <c r="Z32" s="189">
        <v>24579</v>
      </c>
      <c r="AA32" s="189">
        <v>24579</v>
      </c>
      <c r="AB32" s="189">
        <v>0</v>
      </c>
      <c r="AC32" s="189">
        <v>7050003</v>
      </c>
      <c r="AD32" s="189">
        <v>10870</v>
      </c>
      <c r="AE32" s="191">
        <v>7060873</v>
      </c>
      <c r="AF32" s="193"/>
      <c r="AG32" s="193"/>
      <c r="AH32" s="193"/>
      <c r="AI32" s="193"/>
      <c r="AJ32" s="193"/>
      <c r="AK32" s="193"/>
      <c r="AL32" s="193"/>
      <c r="AM32" s="193"/>
      <c r="AN32" s="193"/>
      <c r="AO32" s="193"/>
      <c r="AP32" s="193"/>
      <c r="AQ32" s="193"/>
      <c r="AR32" s="193"/>
      <c r="AS32" s="193"/>
      <c r="AT32" s="193"/>
      <c r="AU32" s="193"/>
      <c r="AV32" s="193"/>
      <c r="AW32" s="193"/>
      <c r="AX32" s="193"/>
    </row>
    <row r="33" spans="1:50" ht="15" customHeight="1">
      <c r="A33" s="188" t="s">
        <v>154</v>
      </c>
      <c r="B33" s="189">
        <v>76</v>
      </c>
      <c r="C33" s="189">
        <v>1</v>
      </c>
      <c r="D33" s="189">
        <v>0</v>
      </c>
      <c r="E33" s="189">
        <v>466</v>
      </c>
      <c r="F33" s="189">
        <v>0</v>
      </c>
      <c r="G33" s="189">
        <v>1</v>
      </c>
      <c r="H33" s="189">
        <v>542</v>
      </c>
      <c r="I33" s="189">
        <v>1</v>
      </c>
      <c r="J33" s="189">
        <v>1</v>
      </c>
      <c r="K33" s="189">
        <v>196</v>
      </c>
      <c r="L33" s="189">
        <v>972</v>
      </c>
      <c r="M33" s="189">
        <v>1168</v>
      </c>
      <c r="N33" s="189">
        <v>1</v>
      </c>
      <c r="O33" s="189">
        <v>1</v>
      </c>
      <c r="P33" s="189">
        <v>0</v>
      </c>
      <c r="Q33" s="189">
        <v>0</v>
      </c>
      <c r="R33" s="189">
        <v>1</v>
      </c>
      <c r="S33" s="189">
        <v>1</v>
      </c>
      <c r="T33" s="189">
        <v>0</v>
      </c>
      <c r="U33" s="189">
        <v>2</v>
      </c>
      <c r="V33" s="189">
        <v>2</v>
      </c>
      <c r="W33" s="190" t="s">
        <v>130</v>
      </c>
      <c r="X33" s="190" t="s">
        <v>130</v>
      </c>
      <c r="Y33" s="190" t="s">
        <v>130</v>
      </c>
      <c r="Z33" s="189">
        <v>580</v>
      </c>
      <c r="AA33" s="189">
        <v>580</v>
      </c>
      <c r="AB33" s="189">
        <v>0</v>
      </c>
      <c r="AC33" s="189">
        <v>155675</v>
      </c>
      <c r="AD33" s="189">
        <v>493</v>
      </c>
      <c r="AE33" s="191">
        <v>156168</v>
      </c>
      <c r="AF33" s="193"/>
      <c r="AG33" s="193"/>
      <c r="AH33" s="193"/>
      <c r="AI33" s="193"/>
      <c r="AJ33" s="193"/>
      <c r="AK33" s="193"/>
      <c r="AL33" s="193"/>
      <c r="AM33" s="193"/>
      <c r="AN33" s="193"/>
      <c r="AO33" s="193"/>
      <c r="AP33" s="193"/>
      <c r="AQ33" s="193"/>
      <c r="AR33" s="193"/>
      <c r="AS33" s="193"/>
      <c r="AT33" s="193"/>
      <c r="AU33" s="193"/>
      <c r="AV33" s="193"/>
      <c r="AW33" s="193"/>
      <c r="AX33" s="193"/>
    </row>
    <row r="34" spans="1:50" ht="15" customHeight="1">
      <c r="A34" s="188" t="s">
        <v>155</v>
      </c>
      <c r="B34" s="189">
        <v>10</v>
      </c>
      <c r="C34" s="189">
        <v>0</v>
      </c>
      <c r="D34" s="189">
        <v>0</v>
      </c>
      <c r="E34" s="189">
        <v>379</v>
      </c>
      <c r="F34" s="189">
        <v>3</v>
      </c>
      <c r="G34" s="189">
        <v>0</v>
      </c>
      <c r="H34" s="189">
        <v>389</v>
      </c>
      <c r="I34" s="189">
        <v>3</v>
      </c>
      <c r="J34" s="189">
        <v>0</v>
      </c>
      <c r="K34" s="189">
        <v>35</v>
      </c>
      <c r="L34" s="189">
        <v>629</v>
      </c>
      <c r="M34" s="189">
        <v>664</v>
      </c>
      <c r="N34" s="189">
        <v>0</v>
      </c>
      <c r="O34" s="189">
        <v>0</v>
      </c>
      <c r="P34" s="189">
        <v>8</v>
      </c>
      <c r="Q34" s="189">
        <v>3</v>
      </c>
      <c r="R34" s="189">
        <v>8</v>
      </c>
      <c r="S34" s="189">
        <v>3</v>
      </c>
      <c r="T34" s="189">
        <v>0</v>
      </c>
      <c r="U34" s="189">
        <v>0</v>
      </c>
      <c r="V34" s="189">
        <v>0</v>
      </c>
      <c r="W34" s="190" t="s">
        <v>130</v>
      </c>
      <c r="X34" s="190" t="s">
        <v>130</v>
      </c>
      <c r="Y34" s="190" t="s">
        <v>130</v>
      </c>
      <c r="Z34" s="189">
        <v>416</v>
      </c>
      <c r="AA34" s="189">
        <v>416</v>
      </c>
      <c r="AB34" s="189">
        <v>0</v>
      </c>
      <c r="AC34" s="189">
        <v>95579</v>
      </c>
      <c r="AD34" s="189">
        <v>317</v>
      </c>
      <c r="AE34" s="191">
        <v>95896</v>
      </c>
      <c r="AF34" s="193"/>
      <c r="AG34" s="193"/>
      <c r="AH34" s="193"/>
      <c r="AI34" s="193"/>
      <c r="AJ34" s="193"/>
      <c r="AK34" s="193"/>
      <c r="AL34" s="193"/>
      <c r="AM34" s="193"/>
      <c r="AN34" s="193"/>
      <c r="AO34" s="193"/>
      <c r="AP34" s="193"/>
      <c r="AQ34" s="193"/>
      <c r="AR34" s="193"/>
      <c r="AS34" s="193"/>
      <c r="AT34" s="193"/>
      <c r="AU34" s="193"/>
      <c r="AV34" s="193"/>
      <c r="AW34" s="193"/>
      <c r="AX34" s="193"/>
    </row>
    <row r="35" spans="1:50" ht="15" customHeight="1">
      <c r="A35" s="188" t="s">
        <v>156</v>
      </c>
      <c r="B35" s="189">
        <v>1982</v>
      </c>
      <c r="C35" s="189">
        <v>19</v>
      </c>
      <c r="D35" s="189">
        <v>0</v>
      </c>
      <c r="E35" s="189">
        <v>17629</v>
      </c>
      <c r="F35" s="189">
        <v>162</v>
      </c>
      <c r="G35" s="189">
        <v>30</v>
      </c>
      <c r="H35" s="189">
        <v>19611</v>
      </c>
      <c r="I35" s="189">
        <v>181</v>
      </c>
      <c r="J35" s="189">
        <v>30</v>
      </c>
      <c r="K35" s="189">
        <v>5097</v>
      </c>
      <c r="L35" s="189">
        <v>37379</v>
      </c>
      <c r="M35" s="189">
        <v>42476</v>
      </c>
      <c r="N35" s="189">
        <v>44</v>
      </c>
      <c r="O35" s="189">
        <v>21</v>
      </c>
      <c r="P35" s="189">
        <v>455</v>
      </c>
      <c r="Q35" s="189">
        <v>179</v>
      </c>
      <c r="R35" s="189">
        <v>499</v>
      </c>
      <c r="S35" s="189">
        <v>200</v>
      </c>
      <c r="T35" s="189">
        <v>0</v>
      </c>
      <c r="U35" s="189">
        <v>44</v>
      </c>
      <c r="V35" s="189">
        <v>44</v>
      </c>
      <c r="W35" s="190" t="s">
        <v>130</v>
      </c>
      <c r="X35" s="190" t="s">
        <v>130</v>
      </c>
      <c r="Y35" s="190" t="s">
        <v>130</v>
      </c>
      <c r="Z35" s="189">
        <v>20907</v>
      </c>
      <c r="AA35" s="189">
        <v>20907</v>
      </c>
      <c r="AB35" s="189">
        <v>0</v>
      </c>
      <c r="AC35" s="189">
        <v>5486364</v>
      </c>
      <c r="AD35" s="189">
        <v>20838</v>
      </c>
      <c r="AE35" s="191">
        <v>5507202</v>
      </c>
      <c r="AF35" s="193"/>
      <c r="AG35" s="193"/>
      <c r="AH35" s="193"/>
      <c r="AI35" s="193"/>
      <c r="AJ35" s="193"/>
      <c r="AK35" s="193"/>
      <c r="AL35" s="193"/>
      <c r="AM35" s="193"/>
      <c r="AN35" s="193"/>
      <c r="AO35" s="193"/>
      <c r="AP35" s="193"/>
      <c r="AQ35" s="193"/>
      <c r="AR35" s="193"/>
      <c r="AS35" s="193"/>
      <c r="AT35" s="193"/>
      <c r="AU35" s="193"/>
      <c r="AV35" s="193"/>
      <c r="AW35" s="193"/>
      <c r="AX35" s="193"/>
    </row>
    <row r="36" spans="1:50" ht="15" customHeight="1">
      <c r="A36" s="188" t="s">
        <v>157</v>
      </c>
      <c r="B36" s="189">
        <v>248</v>
      </c>
      <c r="C36" s="189">
        <v>3</v>
      </c>
      <c r="D36" s="189">
        <v>0</v>
      </c>
      <c r="E36" s="189">
        <v>2824</v>
      </c>
      <c r="F36" s="189">
        <v>48</v>
      </c>
      <c r="G36" s="189">
        <v>4</v>
      </c>
      <c r="H36" s="189">
        <v>3072</v>
      </c>
      <c r="I36" s="189">
        <v>51</v>
      </c>
      <c r="J36" s="189">
        <v>4</v>
      </c>
      <c r="K36" s="189">
        <v>590</v>
      </c>
      <c r="L36" s="189">
        <v>5451</v>
      </c>
      <c r="M36" s="189">
        <v>6041</v>
      </c>
      <c r="N36" s="189">
        <v>9</v>
      </c>
      <c r="O36" s="189">
        <v>3</v>
      </c>
      <c r="P36" s="189">
        <v>110</v>
      </c>
      <c r="Q36" s="189">
        <v>56</v>
      </c>
      <c r="R36" s="189">
        <v>119</v>
      </c>
      <c r="S36" s="189">
        <v>59</v>
      </c>
      <c r="T36" s="189">
        <v>0</v>
      </c>
      <c r="U36" s="189">
        <v>5</v>
      </c>
      <c r="V36" s="189">
        <v>5</v>
      </c>
      <c r="W36" s="190" t="s">
        <v>130</v>
      </c>
      <c r="X36" s="190" t="s">
        <v>130</v>
      </c>
      <c r="Y36" s="190" t="s">
        <v>130</v>
      </c>
      <c r="Z36" s="189">
        <v>3344</v>
      </c>
      <c r="AA36" s="189">
        <v>3344</v>
      </c>
      <c r="AB36" s="189">
        <v>0</v>
      </c>
      <c r="AC36" s="189">
        <v>771411</v>
      </c>
      <c r="AD36" s="189">
        <v>4289</v>
      </c>
      <c r="AE36" s="191">
        <v>775700</v>
      </c>
      <c r="AF36" s="193"/>
      <c r="AG36" s="193"/>
      <c r="AH36" s="193"/>
      <c r="AI36" s="193"/>
      <c r="AJ36" s="193"/>
      <c r="AK36" s="193"/>
      <c r="AL36" s="193"/>
      <c r="AM36" s="193"/>
      <c r="AN36" s="193"/>
      <c r="AO36" s="193"/>
      <c r="AP36" s="193"/>
      <c r="AQ36" s="193"/>
      <c r="AR36" s="193"/>
      <c r="AS36" s="193"/>
      <c r="AT36" s="193"/>
      <c r="AU36" s="193"/>
      <c r="AV36" s="193"/>
      <c r="AW36" s="193"/>
      <c r="AX36" s="193"/>
    </row>
    <row r="37" spans="1:50" ht="15" customHeight="1">
      <c r="A37" s="188" t="s">
        <v>158</v>
      </c>
      <c r="B37" s="189">
        <v>241</v>
      </c>
      <c r="C37" s="189">
        <v>1</v>
      </c>
      <c r="D37" s="189">
        <v>0</v>
      </c>
      <c r="E37" s="189">
        <v>3847</v>
      </c>
      <c r="F37" s="189">
        <v>11</v>
      </c>
      <c r="G37" s="189">
        <v>1</v>
      </c>
      <c r="H37" s="189">
        <v>4088</v>
      </c>
      <c r="I37" s="189">
        <v>12</v>
      </c>
      <c r="J37" s="189">
        <v>1</v>
      </c>
      <c r="K37" s="189">
        <v>618</v>
      </c>
      <c r="L37" s="189">
        <v>6428</v>
      </c>
      <c r="M37" s="189">
        <v>7046</v>
      </c>
      <c r="N37" s="189">
        <v>2</v>
      </c>
      <c r="O37" s="189">
        <v>1</v>
      </c>
      <c r="P37" s="189">
        <v>25</v>
      </c>
      <c r="Q37" s="189">
        <v>11</v>
      </c>
      <c r="R37" s="189">
        <v>27</v>
      </c>
      <c r="S37" s="189">
        <v>12</v>
      </c>
      <c r="T37" s="189">
        <v>0</v>
      </c>
      <c r="U37" s="189">
        <v>1</v>
      </c>
      <c r="V37" s="189">
        <v>1</v>
      </c>
      <c r="W37" s="190" t="s">
        <v>130</v>
      </c>
      <c r="X37" s="190" t="s">
        <v>130</v>
      </c>
      <c r="Y37" s="190" t="s">
        <v>130</v>
      </c>
      <c r="Z37" s="189">
        <v>4308</v>
      </c>
      <c r="AA37" s="189">
        <v>4308</v>
      </c>
      <c r="AB37" s="189">
        <v>0</v>
      </c>
      <c r="AC37" s="189">
        <v>967242</v>
      </c>
      <c r="AD37" s="189">
        <v>801</v>
      </c>
      <c r="AE37" s="191">
        <v>968043</v>
      </c>
      <c r="AF37" s="193"/>
      <c r="AG37" s="193"/>
      <c r="AH37" s="193"/>
      <c r="AI37" s="193"/>
      <c r="AJ37" s="193"/>
      <c r="AK37" s="193"/>
      <c r="AL37" s="193"/>
      <c r="AM37" s="193"/>
      <c r="AN37" s="193"/>
      <c r="AO37" s="193"/>
      <c r="AP37" s="193"/>
      <c r="AQ37" s="193"/>
      <c r="AR37" s="193"/>
      <c r="AS37" s="193"/>
      <c r="AT37" s="193"/>
      <c r="AU37" s="193"/>
      <c r="AV37" s="193"/>
      <c r="AW37" s="193"/>
      <c r="AX37" s="193"/>
    </row>
    <row r="38" spans="1:50" ht="15" customHeight="1">
      <c r="A38" s="188" t="s">
        <v>159</v>
      </c>
      <c r="B38" s="189">
        <v>9282</v>
      </c>
      <c r="C38" s="189">
        <v>187</v>
      </c>
      <c r="D38" s="189">
        <v>3</v>
      </c>
      <c r="E38" s="189">
        <v>102999</v>
      </c>
      <c r="F38" s="189">
        <v>2055</v>
      </c>
      <c r="G38" s="189">
        <v>1101</v>
      </c>
      <c r="H38" s="189">
        <v>112281</v>
      </c>
      <c r="I38" s="189">
        <v>2242</v>
      </c>
      <c r="J38" s="189">
        <v>1104</v>
      </c>
      <c r="K38" s="189">
        <v>23826</v>
      </c>
      <c r="L38" s="189">
        <v>200080</v>
      </c>
      <c r="M38" s="189">
        <v>223906</v>
      </c>
      <c r="N38" s="189">
        <v>408</v>
      </c>
      <c r="O38" s="189">
        <v>261</v>
      </c>
      <c r="P38" s="189">
        <v>4375</v>
      </c>
      <c r="Q38" s="189">
        <v>2598</v>
      </c>
      <c r="R38" s="189">
        <v>4783</v>
      </c>
      <c r="S38" s="189">
        <v>2859</v>
      </c>
      <c r="T38" s="189">
        <v>5</v>
      </c>
      <c r="U38" s="189">
        <v>1483</v>
      </c>
      <c r="V38" s="189">
        <v>1488</v>
      </c>
      <c r="W38" s="190" t="s">
        <v>130</v>
      </c>
      <c r="X38" s="190" t="s">
        <v>130</v>
      </c>
      <c r="Y38" s="190" t="s">
        <v>130</v>
      </c>
      <c r="Z38" s="189">
        <v>121510</v>
      </c>
      <c r="AA38" s="189">
        <v>121510</v>
      </c>
      <c r="AB38" s="189">
        <v>0</v>
      </c>
      <c r="AC38" s="189">
        <v>30802399</v>
      </c>
      <c r="AD38" s="189">
        <v>494491</v>
      </c>
      <c r="AE38" s="191">
        <v>31296890</v>
      </c>
      <c r="AF38" s="193"/>
      <c r="AG38" s="193"/>
      <c r="AH38" s="193"/>
      <c r="AI38" s="193"/>
      <c r="AJ38" s="193"/>
      <c r="AK38" s="193"/>
      <c r="AL38" s="193"/>
      <c r="AM38" s="193"/>
      <c r="AN38" s="193"/>
      <c r="AO38" s="193"/>
      <c r="AP38" s="193"/>
      <c r="AQ38" s="193"/>
      <c r="AR38" s="193"/>
      <c r="AS38" s="193"/>
      <c r="AT38" s="193"/>
      <c r="AU38" s="193"/>
      <c r="AV38" s="193"/>
      <c r="AW38" s="193"/>
      <c r="AX38" s="193"/>
    </row>
    <row r="39" spans="1:50" ht="15" customHeight="1">
      <c r="A39" s="188" t="s">
        <v>160</v>
      </c>
      <c r="B39" s="189">
        <v>626</v>
      </c>
      <c r="C39" s="189">
        <v>12</v>
      </c>
      <c r="D39" s="189">
        <v>1</v>
      </c>
      <c r="E39" s="189">
        <v>7974</v>
      </c>
      <c r="F39" s="189">
        <v>38</v>
      </c>
      <c r="G39" s="189">
        <v>35</v>
      </c>
      <c r="H39" s="189">
        <v>8600</v>
      </c>
      <c r="I39" s="189">
        <v>50</v>
      </c>
      <c r="J39" s="189">
        <v>36</v>
      </c>
      <c r="K39" s="189">
        <v>1611</v>
      </c>
      <c r="L39" s="189">
        <v>14335</v>
      </c>
      <c r="M39" s="189">
        <v>15946</v>
      </c>
      <c r="N39" s="189">
        <v>29</v>
      </c>
      <c r="O39" s="189">
        <v>19</v>
      </c>
      <c r="P39" s="189">
        <v>91</v>
      </c>
      <c r="Q39" s="189">
        <v>46</v>
      </c>
      <c r="R39" s="189">
        <v>120</v>
      </c>
      <c r="S39" s="189">
        <v>65</v>
      </c>
      <c r="T39" s="189">
        <v>3</v>
      </c>
      <c r="U39" s="189">
        <v>52</v>
      </c>
      <c r="V39" s="189">
        <v>55</v>
      </c>
      <c r="W39" s="190" t="s">
        <v>130</v>
      </c>
      <c r="X39" s="190" t="s">
        <v>130</v>
      </c>
      <c r="Y39" s="190" t="s">
        <v>130</v>
      </c>
      <c r="Z39" s="189">
        <v>9123</v>
      </c>
      <c r="AA39" s="189">
        <v>9123</v>
      </c>
      <c r="AB39" s="189">
        <v>0</v>
      </c>
      <c r="AC39" s="189">
        <v>2049019</v>
      </c>
      <c r="AD39" s="189">
        <v>15461</v>
      </c>
      <c r="AE39" s="191">
        <v>2064480</v>
      </c>
      <c r="AF39" s="193"/>
      <c r="AG39" s="193"/>
      <c r="AH39" s="193"/>
      <c r="AI39" s="193"/>
      <c r="AJ39" s="193"/>
      <c r="AK39" s="193"/>
      <c r="AL39" s="193"/>
      <c r="AM39" s="193"/>
      <c r="AN39" s="193"/>
      <c r="AO39" s="193"/>
      <c r="AP39" s="193"/>
      <c r="AQ39" s="193"/>
      <c r="AR39" s="193"/>
      <c r="AS39" s="193"/>
      <c r="AT39" s="193"/>
      <c r="AU39" s="193"/>
      <c r="AV39" s="193"/>
      <c r="AW39" s="193"/>
      <c r="AX39" s="193"/>
    </row>
    <row r="40" spans="1:50" ht="15" customHeight="1">
      <c r="A40" s="188" t="s">
        <v>161</v>
      </c>
      <c r="B40" s="189">
        <v>62</v>
      </c>
      <c r="C40" s="189">
        <v>0</v>
      </c>
      <c r="D40" s="189">
        <v>0</v>
      </c>
      <c r="E40" s="189">
        <v>1019</v>
      </c>
      <c r="F40" s="189">
        <v>1</v>
      </c>
      <c r="G40" s="189">
        <v>0</v>
      </c>
      <c r="H40" s="189">
        <v>1081</v>
      </c>
      <c r="I40" s="189">
        <v>1</v>
      </c>
      <c r="J40" s="189">
        <v>0</v>
      </c>
      <c r="K40" s="189">
        <v>149</v>
      </c>
      <c r="L40" s="189">
        <v>1807</v>
      </c>
      <c r="M40" s="189">
        <v>1956</v>
      </c>
      <c r="N40" s="189">
        <v>0</v>
      </c>
      <c r="O40" s="189">
        <v>0</v>
      </c>
      <c r="P40" s="189">
        <v>3</v>
      </c>
      <c r="Q40" s="189">
        <v>1</v>
      </c>
      <c r="R40" s="189">
        <v>3</v>
      </c>
      <c r="S40" s="189">
        <v>1</v>
      </c>
      <c r="T40" s="189">
        <v>0</v>
      </c>
      <c r="U40" s="189">
        <v>0</v>
      </c>
      <c r="V40" s="189">
        <v>0</v>
      </c>
      <c r="W40" s="190" t="s">
        <v>130</v>
      </c>
      <c r="X40" s="190" t="s">
        <v>130</v>
      </c>
      <c r="Y40" s="190" t="s">
        <v>130</v>
      </c>
      <c r="Z40" s="189">
        <v>1147</v>
      </c>
      <c r="AA40" s="189">
        <v>1147</v>
      </c>
      <c r="AB40" s="189">
        <v>0</v>
      </c>
      <c r="AC40" s="189">
        <v>264911</v>
      </c>
      <c r="AD40" s="189">
        <v>0</v>
      </c>
      <c r="AE40" s="191">
        <v>264911</v>
      </c>
      <c r="AF40" s="193"/>
      <c r="AG40" s="193"/>
      <c r="AH40" s="193"/>
      <c r="AI40" s="193"/>
      <c r="AJ40" s="193"/>
      <c r="AK40" s="193"/>
      <c r="AL40" s="193"/>
      <c r="AM40" s="193"/>
      <c r="AN40" s="193"/>
      <c r="AO40" s="193"/>
      <c r="AP40" s="193"/>
      <c r="AQ40" s="193"/>
      <c r="AR40" s="193"/>
      <c r="AS40" s="193"/>
      <c r="AT40" s="193"/>
      <c r="AU40" s="193"/>
      <c r="AV40" s="193"/>
      <c r="AW40" s="193"/>
      <c r="AX40" s="193"/>
    </row>
    <row r="41" spans="1:50" ht="15" customHeight="1">
      <c r="A41" s="188" t="s">
        <v>162</v>
      </c>
      <c r="B41" s="189">
        <v>14206</v>
      </c>
      <c r="C41" s="189">
        <v>103</v>
      </c>
      <c r="D41" s="189">
        <v>2</v>
      </c>
      <c r="E41" s="189">
        <v>107960</v>
      </c>
      <c r="F41" s="189">
        <v>708</v>
      </c>
      <c r="G41" s="189">
        <v>171</v>
      </c>
      <c r="H41" s="189">
        <v>122166</v>
      </c>
      <c r="I41" s="189">
        <v>811</v>
      </c>
      <c r="J41" s="189">
        <v>173</v>
      </c>
      <c r="K41" s="189">
        <v>38683</v>
      </c>
      <c r="L41" s="189">
        <v>229869</v>
      </c>
      <c r="M41" s="189">
        <v>268552</v>
      </c>
      <c r="N41" s="189">
        <v>273</v>
      </c>
      <c r="O41" s="189">
        <v>129</v>
      </c>
      <c r="P41" s="189">
        <v>1921</v>
      </c>
      <c r="Q41" s="189">
        <v>806</v>
      </c>
      <c r="R41" s="189">
        <v>2194</v>
      </c>
      <c r="S41" s="189">
        <v>935</v>
      </c>
      <c r="T41" s="189">
        <v>2</v>
      </c>
      <c r="U41" s="189">
        <v>226</v>
      </c>
      <c r="V41" s="189">
        <v>228</v>
      </c>
      <c r="W41" s="190" t="s">
        <v>130</v>
      </c>
      <c r="X41" s="190" t="s">
        <v>130</v>
      </c>
      <c r="Y41" s="190" t="s">
        <v>130</v>
      </c>
      <c r="Z41" s="189">
        <v>130040</v>
      </c>
      <c r="AA41" s="189">
        <v>130040</v>
      </c>
      <c r="AB41" s="189">
        <v>0</v>
      </c>
      <c r="AC41" s="189">
        <v>35762579</v>
      </c>
      <c r="AD41" s="189">
        <v>118816</v>
      </c>
      <c r="AE41" s="191">
        <v>35881395</v>
      </c>
      <c r="AF41" s="193"/>
      <c r="AG41" s="193"/>
      <c r="AH41" s="193"/>
      <c r="AI41" s="193"/>
      <c r="AJ41" s="193"/>
      <c r="AK41" s="193"/>
      <c r="AL41" s="193"/>
      <c r="AM41" s="193"/>
      <c r="AN41" s="193"/>
      <c r="AO41" s="193"/>
      <c r="AP41" s="193"/>
      <c r="AQ41" s="193"/>
      <c r="AR41" s="193"/>
      <c r="AS41" s="193"/>
      <c r="AT41" s="193"/>
      <c r="AU41" s="193"/>
      <c r="AV41" s="193"/>
      <c r="AW41" s="193"/>
      <c r="AX41" s="193"/>
    </row>
    <row r="42" spans="1:50" ht="15" customHeight="1">
      <c r="A42" s="188" t="s">
        <v>163</v>
      </c>
      <c r="B42" s="189">
        <v>13456</v>
      </c>
      <c r="C42" s="189">
        <v>546</v>
      </c>
      <c r="D42" s="189">
        <v>10</v>
      </c>
      <c r="E42" s="189">
        <v>82994</v>
      </c>
      <c r="F42" s="189">
        <v>1134</v>
      </c>
      <c r="G42" s="189">
        <v>526</v>
      </c>
      <c r="H42" s="189">
        <v>96450</v>
      </c>
      <c r="I42" s="189">
        <v>1680</v>
      </c>
      <c r="J42" s="189">
        <v>536</v>
      </c>
      <c r="K42" s="189">
        <v>35478</v>
      </c>
      <c r="L42" s="189">
        <v>162992</v>
      </c>
      <c r="M42" s="189">
        <v>198470</v>
      </c>
      <c r="N42" s="189">
        <v>1360</v>
      </c>
      <c r="O42" s="189">
        <v>910</v>
      </c>
      <c r="P42" s="189">
        <v>2654</v>
      </c>
      <c r="Q42" s="189">
        <v>1668</v>
      </c>
      <c r="R42" s="189">
        <v>4014</v>
      </c>
      <c r="S42" s="189">
        <v>2578</v>
      </c>
      <c r="T42" s="189">
        <v>12</v>
      </c>
      <c r="U42" s="189">
        <v>704</v>
      </c>
      <c r="V42" s="189">
        <v>716</v>
      </c>
      <c r="W42" s="190" t="s">
        <v>130</v>
      </c>
      <c r="X42" s="190" t="s">
        <v>130</v>
      </c>
      <c r="Y42" s="190" t="s">
        <v>130</v>
      </c>
      <c r="Z42" s="189">
        <v>113197</v>
      </c>
      <c r="AA42" s="189">
        <v>113197</v>
      </c>
      <c r="AB42" s="189">
        <v>0</v>
      </c>
      <c r="AC42" s="189">
        <v>28648364</v>
      </c>
      <c r="AD42" s="189">
        <v>375050</v>
      </c>
      <c r="AE42" s="191">
        <v>29023414</v>
      </c>
      <c r="AF42" s="193"/>
      <c r="AG42" s="193"/>
      <c r="AH42" s="193"/>
      <c r="AI42" s="193"/>
      <c r="AJ42" s="193"/>
      <c r="AK42" s="193"/>
      <c r="AL42" s="193"/>
      <c r="AM42" s="193"/>
      <c r="AN42" s="193"/>
      <c r="AO42" s="193"/>
      <c r="AP42" s="193"/>
      <c r="AQ42" s="193"/>
      <c r="AR42" s="193"/>
      <c r="AS42" s="193"/>
      <c r="AT42" s="193"/>
      <c r="AU42" s="193"/>
      <c r="AV42" s="193"/>
      <c r="AW42" s="193"/>
      <c r="AX42" s="193"/>
    </row>
    <row r="43" spans="1:50" ht="15" customHeight="1">
      <c r="A43" s="188" t="s">
        <v>164</v>
      </c>
      <c r="B43" s="189">
        <v>218</v>
      </c>
      <c r="C43" s="189">
        <v>2</v>
      </c>
      <c r="D43" s="189">
        <v>0</v>
      </c>
      <c r="E43" s="189">
        <v>1906</v>
      </c>
      <c r="F43" s="189">
        <v>18</v>
      </c>
      <c r="G43" s="189">
        <v>1</v>
      </c>
      <c r="H43" s="189">
        <v>2124</v>
      </c>
      <c r="I43" s="189">
        <v>20</v>
      </c>
      <c r="J43" s="189">
        <v>1</v>
      </c>
      <c r="K43" s="189">
        <v>576</v>
      </c>
      <c r="L43" s="189">
        <v>4111</v>
      </c>
      <c r="M43" s="189">
        <v>4687</v>
      </c>
      <c r="N43" s="189">
        <v>6</v>
      </c>
      <c r="O43" s="189">
        <v>2</v>
      </c>
      <c r="P43" s="189">
        <v>47</v>
      </c>
      <c r="Q43" s="189">
        <v>20</v>
      </c>
      <c r="R43" s="189">
        <v>53</v>
      </c>
      <c r="S43" s="189">
        <v>22</v>
      </c>
      <c r="T43" s="189">
        <v>0</v>
      </c>
      <c r="U43" s="189">
        <v>1</v>
      </c>
      <c r="V43" s="189">
        <v>1</v>
      </c>
      <c r="W43" s="190" t="s">
        <v>130</v>
      </c>
      <c r="X43" s="190" t="s">
        <v>130</v>
      </c>
      <c r="Y43" s="190" t="s">
        <v>130</v>
      </c>
      <c r="Z43" s="189">
        <v>2243</v>
      </c>
      <c r="AA43" s="189">
        <v>2243</v>
      </c>
      <c r="AB43" s="189">
        <v>0</v>
      </c>
      <c r="AC43" s="189">
        <v>605221</v>
      </c>
      <c r="AD43" s="189">
        <v>1817</v>
      </c>
      <c r="AE43" s="191">
        <v>607038</v>
      </c>
      <c r="AF43" s="193"/>
      <c r="AG43" s="193"/>
      <c r="AH43" s="193"/>
      <c r="AI43" s="193"/>
      <c r="AJ43" s="193"/>
      <c r="AK43" s="193"/>
      <c r="AL43" s="193"/>
      <c r="AM43" s="193"/>
      <c r="AN43" s="193"/>
      <c r="AO43" s="193"/>
      <c r="AP43" s="193"/>
      <c r="AQ43" s="193"/>
      <c r="AR43" s="193"/>
      <c r="AS43" s="193"/>
      <c r="AT43" s="193"/>
      <c r="AU43" s="193"/>
      <c r="AV43" s="193"/>
      <c r="AW43" s="193"/>
      <c r="AX43" s="193"/>
    </row>
    <row r="44" spans="1:50" ht="15" customHeight="1">
      <c r="A44" s="188" t="s">
        <v>165</v>
      </c>
      <c r="B44" s="189">
        <v>22401</v>
      </c>
      <c r="C44" s="189">
        <v>125</v>
      </c>
      <c r="D44" s="189">
        <v>9</v>
      </c>
      <c r="E44" s="189">
        <v>142319</v>
      </c>
      <c r="F44" s="189">
        <v>904</v>
      </c>
      <c r="G44" s="189">
        <v>295</v>
      </c>
      <c r="H44" s="189">
        <v>164720</v>
      </c>
      <c r="I44" s="189">
        <v>1029</v>
      </c>
      <c r="J44" s="189">
        <v>304</v>
      </c>
      <c r="K44" s="189">
        <v>58967</v>
      </c>
      <c r="L44" s="189">
        <v>298667</v>
      </c>
      <c r="M44" s="189">
        <v>357634</v>
      </c>
      <c r="N44" s="189">
        <v>312</v>
      </c>
      <c r="O44" s="189">
        <v>141</v>
      </c>
      <c r="P44" s="189">
        <v>2389</v>
      </c>
      <c r="Q44" s="189">
        <v>1044</v>
      </c>
      <c r="R44" s="189">
        <v>2701</v>
      </c>
      <c r="S44" s="189">
        <v>1185</v>
      </c>
      <c r="T44" s="189">
        <v>11</v>
      </c>
      <c r="U44" s="189">
        <v>407</v>
      </c>
      <c r="V44" s="189">
        <v>418</v>
      </c>
      <c r="W44" s="190" t="s">
        <v>130</v>
      </c>
      <c r="X44" s="190" t="s">
        <v>130</v>
      </c>
      <c r="Y44" s="190" t="s">
        <v>130</v>
      </c>
      <c r="Z44" s="189">
        <v>175240</v>
      </c>
      <c r="AA44" s="189">
        <v>175240</v>
      </c>
      <c r="AB44" s="189">
        <v>0</v>
      </c>
      <c r="AC44" s="189">
        <v>48760922</v>
      </c>
      <c r="AD44" s="189">
        <v>171608</v>
      </c>
      <c r="AE44" s="191">
        <v>48932530</v>
      </c>
      <c r="AF44" s="193"/>
      <c r="AG44" s="193"/>
      <c r="AH44" s="193"/>
      <c r="AI44" s="193"/>
      <c r="AJ44" s="193"/>
      <c r="AK44" s="193"/>
      <c r="AL44" s="193"/>
      <c r="AM44" s="193"/>
      <c r="AN44" s="193"/>
      <c r="AO44" s="193"/>
      <c r="AP44" s="193"/>
      <c r="AQ44" s="193"/>
      <c r="AR44" s="193"/>
      <c r="AS44" s="193"/>
      <c r="AT44" s="193"/>
      <c r="AU44" s="193"/>
      <c r="AV44" s="193"/>
      <c r="AW44" s="193"/>
      <c r="AX44" s="193"/>
    </row>
    <row r="45" spans="1:50" ht="15" customHeight="1">
      <c r="A45" s="188" t="s">
        <v>166</v>
      </c>
      <c r="B45" s="189">
        <v>11439</v>
      </c>
      <c r="C45" s="189">
        <v>306</v>
      </c>
      <c r="D45" s="189">
        <v>8</v>
      </c>
      <c r="E45" s="189">
        <v>119526</v>
      </c>
      <c r="F45" s="189">
        <v>1660</v>
      </c>
      <c r="G45" s="189">
        <v>633</v>
      </c>
      <c r="H45" s="189">
        <v>130965</v>
      </c>
      <c r="I45" s="189">
        <v>1966</v>
      </c>
      <c r="J45" s="189">
        <v>641</v>
      </c>
      <c r="K45" s="189">
        <v>31445</v>
      </c>
      <c r="L45" s="189">
        <v>228285</v>
      </c>
      <c r="M45" s="189">
        <v>259730</v>
      </c>
      <c r="N45" s="189">
        <v>674</v>
      </c>
      <c r="O45" s="189">
        <v>403</v>
      </c>
      <c r="P45" s="189">
        <v>3934</v>
      </c>
      <c r="Q45" s="189">
        <v>1948</v>
      </c>
      <c r="R45" s="189">
        <v>4608</v>
      </c>
      <c r="S45" s="189">
        <v>2351</v>
      </c>
      <c r="T45" s="189">
        <v>13</v>
      </c>
      <c r="U45" s="189">
        <v>810</v>
      </c>
      <c r="V45" s="189">
        <v>823</v>
      </c>
      <c r="W45" s="190" t="s">
        <v>130</v>
      </c>
      <c r="X45" s="190" t="s">
        <v>130</v>
      </c>
      <c r="Y45" s="190" t="s">
        <v>130</v>
      </c>
      <c r="Z45" s="189">
        <v>156917</v>
      </c>
      <c r="AA45" s="189">
        <v>156917</v>
      </c>
      <c r="AB45" s="189">
        <v>0</v>
      </c>
      <c r="AC45" s="189">
        <v>35163500</v>
      </c>
      <c r="AD45" s="189">
        <v>339811</v>
      </c>
      <c r="AE45" s="191">
        <v>35503311</v>
      </c>
      <c r="AF45" s="193"/>
      <c r="AG45" s="193"/>
      <c r="AH45" s="193"/>
      <c r="AI45" s="193"/>
      <c r="AJ45" s="193"/>
      <c r="AK45" s="193"/>
      <c r="AL45" s="193"/>
      <c r="AM45" s="193"/>
      <c r="AN45" s="193"/>
      <c r="AO45" s="193"/>
      <c r="AP45" s="193"/>
      <c r="AQ45" s="193"/>
      <c r="AR45" s="193"/>
      <c r="AS45" s="193"/>
      <c r="AT45" s="193"/>
      <c r="AU45" s="193"/>
      <c r="AV45" s="193"/>
      <c r="AW45" s="193"/>
      <c r="AX45" s="193"/>
    </row>
    <row r="46" spans="1:50" ht="15" customHeight="1">
      <c r="A46" s="188" t="s">
        <v>167</v>
      </c>
      <c r="B46" s="189">
        <v>1889</v>
      </c>
      <c r="C46" s="189">
        <v>121</v>
      </c>
      <c r="D46" s="189">
        <v>13</v>
      </c>
      <c r="E46" s="189">
        <v>30320</v>
      </c>
      <c r="F46" s="189">
        <v>723</v>
      </c>
      <c r="G46" s="189">
        <v>1086</v>
      </c>
      <c r="H46" s="189">
        <v>32209</v>
      </c>
      <c r="I46" s="189">
        <v>844</v>
      </c>
      <c r="J46" s="189">
        <v>1099</v>
      </c>
      <c r="K46" s="189">
        <v>4010</v>
      </c>
      <c r="L46" s="189">
        <v>43212</v>
      </c>
      <c r="M46" s="189">
        <v>47222</v>
      </c>
      <c r="N46" s="189">
        <v>225</v>
      </c>
      <c r="O46" s="189">
        <v>142</v>
      </c>
      <c r="P46" s="189">
        <v>1342</v>
      </c>
      <c r="Q46" s="189">
        <v>882</v>
      </c>
      <c r="R46" s="189">
        <v>1567</v>
      </c>
      <c r="S46" s="189">
        <v>1024</v>
      </c>
      <c r="T46" s="189">
        <v>15</v>
      </c>
      <c r="U46" s="189">
        <v>1109</v>
      </c>
      <c r="V46" s="189">
        <v>1124</v>
      </c>
      <c r="W46" s="190" t="s">
        <v>130</v>
      </c>
      <c r="X46" s="190" t="s">
        <v>130</v>
      </c>
      <c r="Y46" s="190" t="s">
        <v>130</v>
      </c>
      <c r="Z46" s="189">
        <v>37283</v>
      </c>
      <c r="AA46" s="189">
        <v>37283</v>
      </c>
      <c r="AB46" s="189">
        <v>0</v>
      </c>
      <c r="AC46" s="189">
        <v>7045694</v>
      </c>
      <c r="AD46" s="189">
        <v>290049</v>
      </c>
      <c r="AE46" s="191">
        <v>7335743</v>
      </c>
      <c r="AF46" s="193"/>
      <c r="AG46" s="193"/>
      <c r="AH46" s="193"/>
      <c r="AI46" s="193"/>
      <c r="AJ46" s="193"/>
      <c r="AK46" s="193"/>
      <c r="AL46" s="193"/>
      <c r="AM46" s="193"/>
      <c r="AN46" s="193"/>
      <c r="AO46" s="193"/>
      <c r="AP46" s="193"/>
      <c r="AQ46" s="193"/>
      <c r="AR46" s="193"/>
      <c r="AS46" s="193"/>
      <c r="AT46" s="193"/>
      <c r="AU46" s="193"/>
      <c r="AV46" s="193"/>
      <c r="AW46" s="193"/>
      <c r="AX46" s="193"/>
    </row>
    <row r="47" spans="1:50" ht="15" customHeight="1">
      <c r="A47" s="188" t="s">
        <v>168</v>
      </c>
      <c r="B47" s="189">
        <v>6361</v>
      </c>
      <c r="C47" s="189">
        <v>52</v>
      </c>
      <c r="D47" s="189">
        <v>2</v>
      </c>
      <c r="E47" s="189">
        <v>41148</v>
      </c>
      <c r="F47" s="189">
        <v>408</v>
      </c>
      <c r="G47" s="189">
        <v>143</v>
      </c>
      <c r="H47" s="189">
        <v>47509</v>
      </c>
      <c r="I47" s="189">
        <v>460</v>
      </c>
      <c r="J47" s="189">
        <v>145</v>
      </c>
      <c r="K47" s="189">
        <v>15585</v>
      </c>
      <c r="L47" s="189">
        <v>88770</v>
      </c>
      <c r="M47" s="189">
        <v>104355</v>
      </c>
      <c r="N47" s="189">
        <v>132</v>
      </c>
      <c r="O47" s="189">
        <v>62</v>
      </c>
      <c r="P47" s="189">
        <v>1158</v>
      </c>
      <c r="Q47" s="189">
        <v>521</v>
      </c>
      <c r="R47" s="189">
        <v>1290</v>
      </c>
      <c r="S47" s="189">
        <v>583</v>
      </c>
      <c r="T47" s="189">
        <v>2</v>
      </c>
      <c r="U47" s="189">
        <v>199</v>
      </c>
      <c r="V47" s="189">
        <v>201</v>
      </c>
      <c r="W47" s="190" t="s">
        <v>130</v>
      </c>
      <c r="X47" s="190" t="s">
        <v>130</v>
      </c>
      <c r="Y47" s="190" t="s">
        <v>130</v>
      </c>
      <c r="Z47" s="189">
        <v>50646</v>
      </c>
      <c r="AA47" s="189">
        <v>50646</v>
      </c>
      <c r="AB47" s="189">
        <v>0</v>
      </c>
      <c r="AC47" s="189">
        <v>13922280</v>
      </c>
      <c r="AD47" s="189">
        <v>82714</v>
      </c>
      <c r="AE47" s="191">
        <v>14004994</v>
      </c>
      <c r="AF47" s="193"/>
      <c r="AG47" s="193"/>
      <c r="AH47" s="193"/>
      <c r="AI47" s="193"/>
      <c r="AJ47" s="193"/>
      <c r="AK47" s="193"/>
      <c r="AL47" s="193"/>
      <c r="AM47" s="193"/>
      <c r="AN47" s="193"/>
      <c r="AO47" s="193"/>
      <c r="AP47" s="193"/>
      <c r="AQ47" s="193"/>
      <c r="AR47" s="193"/>
      <c r="AS47" s="193"/>
      <c r="AT47" s="193"/>
      <c r="AU47" s="193"/>
      <c r="AV47" s="193"/>
      <c r="AW47" s="193"/>
      <c r="AX47" s="193"/>
    </row>
    <row r="48" spans="1:50" ht="15" customHeight="1">
      <c r="A48" s="188" t="s">
        <v>169</v>
      </c>
      <c r="B48" s="189">
        <v>776</v>
      </c>
      <c r="C48" s="189">
        <v>5</v>
      </c>
      <c r="D48" s="189">
        <v>0</v>
      </c>
      <c r="E48" s="189">
        <v>8642</v>
      </c>
      <c r="F48" s="189">
        <v>26</v>
      </c>
      <c r="G48" s="189">
        <v>7</v>
      </c>
      <c r="H48" s="189">
        <v>9418</v>
      </c>
      <c r="I48" s="189">
        <v>31</v>
      </c>
      <c r="J48" s="189">
        <v>7</v>
      </c>
      <c r="K48" s="189">
        <v>1896</v>
      </c>
      <c r="L48" s="189">
        <v>14631</v>
      </c>
      <c r="M48" s="189">
        <v>16527</v>
      </c>
      <c r="N48" s="189">
        <v>20</v>
      </c>
      <c r="O48" s="189">
        <v>6</v>
      </c>
      <c r="P48" s="189">
        <v>54</v>
      </c>
      <c r="Q48" s="189">
        <v>29</v>
      </c>
      <c r="R48" s="189">
        <v>74</v>
      </c>
      <c r="S48" s="189">
        <v>35</v>
      </c>
      <c r="T48" s="189">
        <v>0</v>
      </c>
      <c r="U48" s="189">
        <v>9</v>
      </c>
      <c r="V48" s="189">
        <v>9</v>
      </c>
      <c r="W48" s="190" t="s">
        <v>130</v>
      </c>
      <c r="X48" s="190" t="s">
        <v>130</v>
      </c>
      <c r="Y48" s="190" t="s">
        <v>130</v>
      </c>
      <c r="Z48" s="189">
        <v>10010</v>
      </c>
      <c r="AA48" s="189">
        <v>10010</v>
      </c>
      <c r="AB48" s="189">
        <v>0</v>
      </c>
      <c r="AC48" s="189">
        <v>2224929</v>
      </c>
      <c r="AD48" s="189">
        <v>3462</v>
      </c>
      <c r="AE48" s="191">
        <v>2228391</v>
      </c>
      <c r="AF48" s="193"/>
      <c r="AG48" s="193"/>
      <c r="AH48" s="193"/>
      <c r="AI48" s="193"/>
      <c r="AJ48" s="193"/>
      <c r="AK48" s="193"/>
      <c r="AL48" s="193"/>
      <c r="AM48" s="193"/>
      <c r="AN48" s="193"/>
      <c r="AO48" s="193"/>
      <c r="AP48" s="193"/>
      <c r="AQ48" s="193"/>
      <c r="AR48" s="193"/>
      <c r="AS48" s="193"/>
      <c r="AT48" s="193"/>
      <c r="AU48" s="193"/>
      <c r="AV48" s="193"/>
      <c r="AW48" s="193"/>
      <c r="AX48" s="193"/>
    </row>
    <row r="49" spans="1:50" ht="15" customHeight="1">
      <c r="A49" s="188" t="s">
        <v>170</v>
      </c>
      <c r="B49" s="189">
        <v>643</v>
      </c>
      <c r="C49" s="189">
        <v>15</v>
      </c>
      <c r="D49" s="189">
        <v>0</v>
      </c>
      <c r="E49" s="189">
        <v>12220</v>
      </c>
      <c r="F49" s="189">
        <v>385</v>
      </c>
      <c r="G49" s="189">
        <v>138</v>
      </c>
      <c r="H49" s="189">
        <v>12863</v>
      </c>
      <c r="I49" s="189">
        <v>400</v>
      </c>
      <c r="J49" s="189">
        <v>138</v>
      </c>
      <c r="K49" s="189">
        <v>1570</v>
      </c>
      <c r="L49" s="189">
        <v>22475</v>
      </c>
      <c r="M49" s="189">
        <v>24045</v>
      </c>
      <c r="N49" s="189">
        <v>33</v>
      </c>
      <c r="O49" s="189">
        <v>16</v>
      </c>
      <c r="P49" s="189">
        <v>916</v>
      </c>
      <c r="Q49" s="189">
        <v>467</v>
      </c>
      <c r="R49" s="189">
        <v>949</v>
      </c>
      <c r="S49" s="189">
        <v>483</v>
      </c>
      <c r="T49" s="189">
        <v>0</v>
      </c>
      <c r="U49" s="189">
        <v>185</v>
      </c>
      <c r="V49" s="189">
        <v>185</v>
      </c>
      <c r="W49" s="190" t="s">
        <v>130</v>
      </c>
      <c r="X49" s="190" t="s">
        <v>130</v>
      </c>
      <c r="Y49" s="190" t="s">
        <v>130</v>
      </c>
      <c r="Z49" s="189">
        <v>15361</v>
      </c>
      <c r="AA49" s="189">
        <v>15361</v>
      </c>
      <c r="AB49" s="189">
        <v>0</v>
      </c>
      <c r="AC49" s="189">
        <v>3260321</v>
      </c>
      <c r="AD49" s="189">
        <v>59448</v>
      </c>
      <c r="AE49" s="191">
        <v>3319769</v>
      </c>
      <c r="AF49" s="193"/>
      <c r="AG49" s="193"/>
      <c r="AH49" s="193"/>
      <c r="AI49" s="193"/>
      <c r="AJ49" s="193"/>
      <c r="AK49" s="193"/>
      <c r="AL49" s="193"/>
      <c r="AM49" s="193"/>
      <c r="AN49" s="193"/>
      <c r="AO49" s="193"/>
      <c r="AP49" s="193"/>
      <c r="AQ49" s="193"/>
      <c r="AR49" s="193"/>
      <c r="AS49" s="193"/>
      <c r="AT49" s="193"/>
      <c r="AU49" s="193"/>
      <c r="AV49" s="193"/>
      <c r="AW49" s="193"/>
      <c r="AX49" s="193"/>
    </row>
    <row r="50" spans="1:50" ht="15" customHeight="1">
      <c r="A50" s="188" t="s">
        <v>171</v>
      </c>
      <c r="B50" s="189">
        <v>1822</v>
      </c>
      <c r="C50" s="189">
        <v>16</v>
      </c>
      <c r="D50" s="189">
        <v>0</v>
      </c>
      <c r="E50" s="189">
        <v>16105</v>
      </c>
      <c r="F50" s="189">
        <v>119</v>
      </c>
      <c r="G50" s="189">
        <v>58</v>
      </c>
      <c r="H50" s="189">
        <v>17927</v>
      </c>
      <c r="I50" s="189">
        <v>135</v>
      </c>
      <c r="J50" s="189">
        <v>58</v>
      </c>
      <c r="K50" s="189">
        <v>4828</v>
      </c>
      <c r="L50" s="189">
        <v>31104</v>
      </c>
      <c r="M50" s="189">
        <v>35932</v>
      </c>
      <c r="N50" s="189">
        <v>40</v>
      </c>
      <c r="O50" s="189">
        <v>16</v>
      </c>
      <c r="P50" s="189">
        <v>332</v>
      </c>
      <c r="Q50" s="189">
        <v>130</v>
      </c>
      <c r="R50" s="189">
        <v>372</v>
      </c>
      <c r="S50" s="189">
        <v>146</v>
      </c>
      <c r="T50" s="189">
        <v>0</v>
      </c>
      <c r="U50" s="189">
        <v>69</v>
      </c>
      <c r="V50" s="189">
        <v>69</v>
      </c>
      <c r="W50" s="190" t="s">
        <v>130</v>
      </c>
      <c r="X50" s="190" t="s">
        <v>130</v>
      </c>
      <c r="Y50" s="190" t="s">
        <v>130</v>
      </c>
      <c r="Z50" s="189">
        <v>21029</v>
      </c>
      <c r="AA50" s="189">
        <v>21029</v>
      </c>
      <c r="AB50" s="189">
        <v>0</v>
      </c>
      <c r="AC50" s="189">
        <v>4858121</v>
      </c>
      <c r="AD50" s="189">
        <v>22061</v>
      </c>
      <c r="AE50" s="191">
        <v>4880182</v>
      </c>
      <c r="AF50" s="193"/>
      <c r="AG50" s="193"/>
      <c r="AH50" s="193"/>
      <c r="AI50" s="193"/>
      <c r="AJ50" s="193"/>
      <c r="AK50" s="193"/>
      <c r="AL50" s="193"/>
      <c r="AM50" s="193"/>
      <c r="AN50" s="193"/>
      <c r="AO50" s="193"/>
      <c r="AP50" s="193"/>
      <c r="AQ50" s="193"/>
      <c r="AR50" s="193"/>
      <c r="AS50" s="193"/>
      <c r="AT50" s="193"/>
      <c r="AU50" s="193"/>
      <c r="AV50" s="193"/>
      <c r="AW50" s="193"/>
      <c r="AX50" s="193"/>
    </row>
    <row r="51" spans="1:50" ht="15" customHeight="1">
      <c r="A51" s="188" t="s">
        <v>172</v>
      </c>
      <c r="B51" s="189">
        <v>3592</v>
      </c>
      <c r="C51" s="189">
        <v>85</v>
      </c>
      <c r="D51" s="189">
        <v>3</v>
      </c>
      <c r="E51" s="189">
        <v>41820</v>
      </c>
      <c r="F51" s="189">
        <v>752</v>
      </c>
      <c r="G51" s="189">
        <v>555</v>
      </c>
      <c r="H51" s="189">
        <v>45412</v>
      </c>
      <c r="I51" s="189">
        <v>837</v>
      </c>
      <c r="J51" s="189">
        <v>558</v>
      </c>
      <c r="K51" s="189">
        <v>8690</v>
      </c>
      <c r="L51" s="189">
        <v>78464</v>
      </c>
      <c r="M51" s="189">
        <v>87154</v>
      </c>
      <c r="N51" s="189">
        <v>174</v>
      </c>
      <c r="O51" s="189">
        <v>104</v>
      </c>
      <c r="P51" s="189">
        <v>1609</v>
      </c>
      <c r="Q51" s="189">
        <v>966</v>
      </c>
      <c r="R51" s="189">
        <v>1783</v>
      </c>
      <c r="S51" s="189">
        <v>1070</v>
      </c>
      <c r="T51" s="189">
        <v>5</v>
      </c>
      <c r="U51" s="189">
        <v>792</v>
      </c>
      <c r="V51" s="189">
        <v>797</v>
      </c>
      <c r="W51" s="190" t="s">
        <v>130</v>
      </c>
      <c r="X51" s="190" t="s">
        <v>130</v>
      </c>
      <c r="Y51" s="190" t="s">
        <v>130</v>
      </c>
      <c r="Z51" s="189">
        <v>49060</v>
      </c>
      <c r="AA51" s="189">
        <v>49060</v>
      </c>
      <c r="AB51" s="189">
        <v>0</v>
      </c>
      <c r="AC51" s="189">
        <v>11913178</v>
      </c>
      <c r="AD51" s="189">
        <v>214228</v>
      </c>
      <c r="AE51" s="191">
        <v>12127406</v>
      </c>
      <c r="AF51" s="193"/>
      <c r="AG51" s="193"/>
      <c r="AH51" s="193"/>
      <c r="AI51" s="193"/>
      <c r="AJ51" s="193"/>
      <c r="AK51" s="193"/>
      <c r="AL51" s="193"/>
      <c r="AM51" s="193"/>
      <c r="AN51" s="193"/>
      <c r="AO51" s="193"/>
      <c r="AP51" s="193"/>
      <c r="AQ51" s="193"/>
      <c r="AR51" s="193"/>
      <c r="AS51" s="193"/>
      <c r="AT51" s="193"/>
      <c r="AU51" s="193"/>
      <c r="AV51" s="193"/>
      <c r="AW51" s="193"/>
      <c r="AX51" s="193"/>
    </row>
    <row r="52" spans="1:50" ht="15" customHeight="1">
      <c r="A52" s="188" t="s">
        <v>173</v>
      </c>
      <c r="B52" s="189">
        <v>977</v>
      </c>
      <c r="C52" s="189">
        <v>2</v>
      </c>
      <c r="D52" s="189">
        <v>0</v>
      </c>
      <c r="E52" s="189">
        <v>13121</v>
      </c>
      <c r="F52" s="189">
        <v>47</v>
      </c>
      <c r="G52" s="189">
        <v>9</v>
      </c>
      <c r="H52" s="189">
        <v>14098</v>
      </c>
      <c r="I52" s="189">
        <v>49</v>
      </c>
      <c r="J52" s="189">
        <v>9</v>
      </c>
      <c r="K52" s="189">
        <v>2434</v>
      </c>
      <c r="L52" s="189">
        <v>22494</v>
      </c>
      <c r="M52" s="189">
        <v>24928</v>
      </c>
      <c r="N52" s="189">
        <v>5</v>
      </c>
      <c r="O52" s="189">
        <v>2</v>
      </c>
      <c r="P52" s="189">
        <v>121</v>
      </c>
      <c r="Q52" s="189">
        <v>58</v>
      </c>
      <c r="R52" s="189">
        <v>126</v>
      </c>
      <c r="S52" s="189">
        <v>60</v>
      </c>
      <c r="T52" s="189">
        <v>0</v>
      </c>
      <c r="U52" s="189">
        <v>11</v>
      </c>
      <c r="V52" s="189">
        <v>11</v>
      </c>
      <c r="W52" s="190" t="s">
        <v>130</v>
      </c>
      <c r="X52" s="190" t="s">
        <v>130</v>
      </c>
      <c r="Y52" s="190" t="s">
        <v>130</v>
      </c>
      <c r="Z52" s="189">
        <v>15994</v>
      </c>
      <c r="AA52" s="189">
        <v>15994</v>
      </c>
      <c r="AB52" s="189">
        <v>0</v>
      </c>
      <c r="AC52" s="189">
        <v>3351226</v>
      </c>
      <c r="AD52" s="189">
        <v>7109</v>
      </c>
      <c r="AE52" s="191">
        <v>3358335</v>
      </c>
      <c r="AF52" s="193"/>
      <c r="AG52" s="193"/>
      <c r="AH52" s="193"/>
      <c r="AI52" s="193"/>
      <c r="AJ52" s="193"/>
      <c r="AK52" s="193"/>
      <c r="AL52" s="193"/>
      <c r="AM52" s="193"/>
      <c r="AN52" s="193"/>
      <c r="AO52" s="193"/>
      <c r="AP52" s="193"/>
      <c r="AQ52" s="193"/>
      <c r="AR52" s="193"/>
      <c r="AS52" s="193"/>
      <c r="AT52" s="193"/>
      <c r="AU52" s="193"/>
      <c r="AV52" s="193"/>
      <c r="AW52" s="193"/>
      <c r="AX52" s="193"/>
    </row>
    <row r="53" spans="1:50" ht="15" customHeight="1">
      <c r="A53" s="188" t="s">
        <v>174</v>
      </c>
      <c r="B53" s="189">
        <v>1138</v>
      </c>
      <c r="C53" s="189">
        <v>4</v>
      </c>
      <c r="D53" s="189">
        <v>0</v>
      </c>
      <c r="E53" s="189">
        <v>11193</v>
      </c>
      <c r="F53" s="189">
        <v>25</v>
      </c>
      <c r="G53" s="189">
        <v>15</v>
      </c>
      <c r="H53" s="189">
        <v>12331</v>
      </c>
      <c r="I53" s="189">
        <v>29</v>
      </c>
      <c r="J53" s="189">
        <v>15</v>
      </c>
      <c r="K53" s="189">
        <v>2746</v>
      </c>
      <c r="L53" s="189">
        <v>20379</v>
      </c>
      <c r="M53" s="189">
        <v>23125</v>
      </c>
      <c r="N53" s="189">
        <v>8</v>
      </c>
      <c r="O53" s="189">
        <v>4</v>
      </c>
      <c r="P53" s="189">
        <v>61</v>
      </c>
      <c r="Q53" s="189">
        <v>27</v>
      </c>
      <c r="R53" s="189">
        <v>69</v>
      </c>
      <c r="S53" s="189">
        <v>31</v>
      </c>
      <c r="T53" s="189">
        <v>0</v>
      </c>
      <c r="U53" s="189">
        <v>19</v>
      </c>
      <c r="V53" s="189">
        <v>19</v>
      </c>
      <c r="W53" s="190" t="s">
        <v>130</v>
      </c>
      <c r="X53" s="190" t="s">
        <v>130</v>
      </c>
      <c r="Y53" s="190" t="s">
        <v>130</v>
      </c>
      <c r="Z53" s="189">
        <v>13085</v>
      </c>
      <c r="AA53" s="189">
        <v>13085</v>
      </c>
      <c r="AB53" s="189">
        <v>0</v>
      </c>
      <c r="AC53" s="189">
        <v>3055210</v>
      </c>
      <c r="AD53" s="189">
        <v>6218</v>
      </c>
      <c r="AE53" s="191">
        <v>3061428</v>
      </c>
      <c r="AF53" s="193"/>
      <c r="AG53" s="193"/>
      <c r="AH53" s="193"/>
      <c r="AI53" s="193"/>
      <c r="AJ53" s="193"/>
      <c r="AK53" s="193"/>
      <c r="AL53" s="193"/>
      <c r="AM53" s="193"/>
      <c r="AN53" s="193"/>
      <c r="AO53" s="193"/>
      <c r="AP53" s="193"/>
      <c r="AQ53" s="193"/>
      <c r="AR53" s="193"/>
      <c r="AS53" s="193"/>
      <c r="AT53" s="193"/>
      <c r="AU53" s="193"/>
      <c r="AV53" s="193"/>
      <c r="AW53" s="193"/>
      <c r="AX53" s="193"/>
    </row>
    <row r="54" spans="1:50" ht="15" customHeight="1">
      <c r="A54" s="188" t="s">
        <v>175</v>
      </c>
      <c r="B54" s="189">
        <v>10</v>
      </c>
      <c r="C54" s="189">
        <v>0</v>
      </c>
      <c r="D54" s="189">
        <v>0</v>
      </c>
      <c r="E54" s="189">
        <v>150</v>
      </c>
      <c r="F54" s="189">
        <v>0</v>
      </c>
      <c r="G54" s="189">
        <v>0</v>
      </c>
      <c r="H54" s="189">
        <v>160</v>
      </c>
      <c r="I54" s="189">
        <v>0</v>
      </c>
      <c r="J54" s="189">
        <v>0</v>
      </c>
      <c r="K54" s="189">
        <v>25</v>
      </c>
      <c r="L54" s="189">
        <v>243</v>
      </c>
      <c r="M54" s="189">
        <v>268</v>
      </c>
      <c r="N54" s="189">
        <v>0</v>
      </c>
      <c r="O54" s="189">
        <v>0</v>
      </c>
      <c r="P54" s="189">
        <v>0</v>
      </c>
      <c r="Q54" s="189">
        <v>0</v>
      </c>
      <c r="R54" s="189">
        <v>0</v>
      </c>
      <c r="S54" s="189">
        <v>0</v>
      </c>
      <c r="T54" s="189">
        <v>0</v>
      </c>
      <c r="U54" s="189">
        <v>0</v>
      </c>
      <c r="V54" s="189">
        <v>0</v>
      </c>
      <c r="W54" s="190" t="s">
        <v>130</v>
      </c>
      <c r="X54" s="190" t="s">
        <v>130</v>
      </c>
      <c r="Y54" s="190" t="s">
        <v>130</v>
      </c>
      <c r="Z54" s="189">
        <v>178</v>
      </c>
      <c r="AA54" s="189">
        <v>178</v>
      </c>
      <c r="AB54" s="189">
        <v>0</v>
      </c>
      <c r="AC54" s="189">
        <v>38172</v>
      </c>
      <c r="AD54" s="189">
        <v>0</v>
      </c>
      <c r="AE54" s="191">
        <v>38172</v>
      </c>
      <c r="AF54" s="193"/>
      <c r="AG54" s="193"/>
      <c r="AH54" s="193"/>
      <c r="AI54" s="193"/>
      <c r="AJ54" s="193"/>
      <c r="AK54" s="193"/>
      <c r="AL54" s="193"/>
      <c r="AM54" s="193"/>
      <c r="AN54" s="193"/>
      <c r="AO54" s="193"/>
      <c r="AP54" s="193"/>
      <c r="AQ54" s="193"/>
      <c r="AR54" s="193"/>
      <c r="AS54" s="193"/>
      <c r="AT54" s="193"/>
      <c r="AU54" s="193"/>
      <c r="AV54" s="193"/>
      <c r="AW54" s="193"/>
      <c r="AX54" s="193"/>
    </row>
    <row r="55" spans="1:50" ht="15" customHeight="1">
      <c r="A55" s="188" t="s">
        <v>176</v>
      </c>
      <c r="B55" s="189">
        <v>338</v>
      </c>
      <c r="C55" s="189">
        <v>0</v>
      </c>
      <c r="D55" s="189">
        <v>0</v>
      </c>
      <c r="E55" s="189">
        <v>2703</v>
      </c>
      <c r="F55" s="189">
        <v>7</v>
      </c>
      <c r="G55" s="189">
        <v>2</v>
      </c>
      <c r="H55" s="189">
        <v>3041</v>
      </c>
      <c r="I55" s="189">
        <v>7</v>
      </c>
      <c r="J55" s="189">
        <v>2</v>
      </c>
      <c r="K55" s="189">
        <v>894</v>
      </c>
      <c r="L55" s="189">
        <v>5318</v>
      </c>
      <c r="M55" s="189">
        <v>6212</v>
      </c>
      <c r="N55" s="189">
        <v>0</v>
      </c>
      <c r="O55" s="189">
        <v>0</v>
      </c>
      <c r="P55" s="189">
        <v>17</v>
      </c>
      <c r="Q55" s="189">
        <v>9</v>
      </c>
      <c r="R55" s="189">
        <v>17</v>
      </c>
      <c r="S55" s="189">
        <v>9</v>
      </c>
      <c r="T55" s="189">
        <v>0</v>
      </c>
      <c r="U55" s="189">
        <v>3</v>
      </c>
      <c r="V55" s="189">
        <v>3</v>
      </c>
      <c r="W55" s="190" t="s">
        <v>130</v>
      </c>
      <c r="X55" s="190" t="s">
        <v>130</v>
      </c>
      <c r="Y55" s="190" t="s">
        <v>130</v>
      </c>
      <c r="Z55" s="189">
        <v>3251</v>
      </c>
      <c r="AA55" s="189">
        <v>3251</v>
      </c>
      <c r="AB55" s="189">
        <v>0</v>
      </c>
      <c r="AC55" s="189">
        <v>818420</v>
      </c>
      <c r="AD55" s="189">
        <v>810</v>
      </c>
      <c r="AE55" s="191">
        <v>819230</v>
      </c>
      <c r="AF55" s="193"/>
      <c r="AG55" s="193"/>
      <c r="AH55" s="193"/>
      <c r="AI55" s="193"/>
      <c r="AJ55" s="193"/>
      <c r="AK55" s="193"/>
      <c r="AL55" s="193"/>
      <c r="AM55" s="193"/>
      <c r="AN55" s="193"/>
      <c r="AO55" s="193"/>
      <c r="AP55" s="193"/>
      <c r="AQ55" s="193"/>
      <c r="AR55" s="193"/>
      <c r="AS55" s="193"/>
      <c r="AT55" s="193"/>
      <c r="AU55" s="193"/>
      <c r="AV55" s="193"/>
      <c r="AW55" s="193"/>
      <c r="AX55" s="193"/>
    </row>
    <row r="56" spans="1:50" ht="15" customHeight="1">
      <c r="A56" s="188" t="s">
        <v>177</v>
      </c>
      <c r="B56" s="189">
        <v>2282</v>
      </c>
      <c r="C56" s="189">
        <v>21</v>
      </c>
      <c r="D56" s="189">
        <v>0</v>
      </c>
      <c r="E56" s="189">
        <v>18524</v>
      </c>
      <c r="F56" s="189">
        <v>141</v>
      </c>
      <c r="G56" s="189">
        <v>63</v>
      </c>
      <c r="H56" s="189">
        <v>20806</v>
      </c>
      <c r="I56" s="189">
        <v>162</v>
      </c>
      <c r="J56" s="189">
        <v>63</v>
      </c>
      <c r="K56" s="189">
        <v>5399</v>
      </c>
      <c r="L56" s="189">
        <v>33267</v>
      </c>
      <c r="M56" s="189">
        <v>38666</v>
      </c>
      <c r="N56" s="189">
        <v>51</v>
      </c>
      <c r="O56" s="189">
        <v>22</v>
      </c>
      <c r="P56" s="189">
        <v>343</v>
      </c>
      <c r="Q56" s="189">
        <v>167</v>
      </c>
      <c r="R56" s="189">
        <v>394</v>
      </c>
      <c r="S56" s="189">
        <v>189</v>
      </c>
      <c r="T56" s="189">
        <v>0</v>
      </c>
      <c r="U56" s="189">
        <v>84</v>
      </c>
      <c r="V56" s="189">
        <v>84</v>
      </c>
      <c r="W56" s="190" t="s">
        <v>130</v>
      </c>
      <c r="X56" s="190" t="s">
        <v>130</v>
      </c>
      <c r="Y56" s="190" t="s">
        <v>130</v>
      </c>
      <c r="Z56" s="189">
        <v>22384</v>
      </c>
      <c r="AA56" s="189">
        <v>22384</v>
      </c>
      <c r="AB56" s="189">
        <v>0</v>
      </c>
      <c r="AC56" s="189">
        <v>5483707</v>
      </c>
      <c r="AD56" s="189">
        <v>30949</v>
      </c>
      <c r="AE56" s="191">
        <v>5514656</v>
      </c>
      <c r="AF56" s="193"/>
      <c r="AG56" s="193"/>
      <c r="AH56" s="193"/>
      <c r="AI56" s="193"/>
      <c r="AJ56" s="193"/>
      <c r="AK56" s="193"/>
      <c r="AL56" s="193"/>
      <c r="AM56" s="193"/>
      <c r="AN56" s="193"/>
      <c r="AO56" s="193"/>
      <c r="AP56" s="193"/>
      <c r="AQ56" s="193"/>
      <c r="AR56" s="193"/>
      <c r="AS56" s="193"/>
      <c r="AT56" s="193"/>
      <c r="AU56" s="193"/>
      <c r="AV56" s="193"/>
      <c r="AW56" s="193"/>
      <c r="AX56" s="193"/>
    </row>
    <row r="57" spans="1:50" ht="15" customHeight="1">
      <c r="A57" s="188" t="s">
        <v>178</v>
      </c>
      <c r="B57" s="189">
        <v>1192</v>
      </c>
      <c r="C57" s="189">
        <v>34</v>
      </c>
      <c r="D57" s="189">
        <v>0</v>
      </c>
      <c r="E57" s="189">
        <v>15748</v>
      </c>
      <c r="F57" s="189">
        <v>222</v>
      </c>
      <c r="G57" s="189">
        <v>46</v>
      </c>
      <c r="H57" s="189">
        <v>16940</v>
      </c>
      <c r="I57" s="189">
        <v>256</v>
      </c>
      <c r="J57" s="189">
        <v>46</v>
      </c>
      <c r="K57" s="189">
        <v>2909</v>
      </c>
      <c r="L57" s="189">
        <v>26166</v>
      </c>
      <c r="M57" s="189">
        <v>29075</v>
      </c>
      <c r="N57" s="189">
        <v>84</v>
      </c>
      <c r="O57" s="189">
        <v>41</v>
      </c>
      <c r="P57" s="189">
        <v>553</v>
      </c>
      <c r="Q57" s="189">
        <v>243</v>
      </c>
      <c r="R57" s="189">
        <v>637</v>
      </c>
      <c r="S57" s="189">
        <v>284</v>
      </c>
      <c r="T57" s="189">
        <v>0</v>
      </c>
      <c r="U57" s="189">
        <v>63</v>
      </c>
      <c r="V57" s="189">
        <v>63</v>
      </c>
      <c r="W57" s="190" t="s">
        <v>130</v>
      </c>
      <c r="X57" s="190" t="s">
        <v>130</v>
      </c>
      <c r="Y57" s="190" t="s">
        <v>130</v>
      </c>
      <c r="Z57" s="189">
        <v>19449</v>
      </c>
      <c r="AA57" s="189">
        <v>19449</v>
      </c>
      <c r="AB57" s="189">
        <v>0</v>
      </c>
      <c r="AC57" s="189">
        <v>3948892</v>
      </c>
      <c r="AD57" s="189">
        <v>29366</v>
      </c>
      <c r="AE57" s="191">
        <v>3978258</v>
      </c>
      <c r="AF57" s="193"/>
      <c r="AG57" s="193"/>
      <c r="AH57" s="193"/>
      <c r="AI57" s="193"/>
      <c r="AJ57" s="193"/>
      <c r="AK57" s="193"/>
      <c r="AL57" s="193"/>
      <c r="AM57" s="193"/>
      <c r="AN57" s="193"/>
      <c r="AO57" s="193"/>
      <c r="AP57" s="193"/>
      <c r="AQ57" s="193"/>
      <c r="AR57" s="193"/>
      <c r="AS57" s="193"/>
      <c r="AT57" s="193"/>
      <c r="AU57" s="193"/>
      <c r="AV57" s="193"/>
      <c r="AW57" s="193"/>
      <c r="AX57" s="193"/>
    </row>
    <row r="58" spans="1:50" ht="15" customHeight="1">
      <c r="A58" s="188" t="s">
        <v>179</v>
      </c>
      <c r="B58" s="189">
        <v>4997</v>
      </c>
      <c r="C58" s="189">
        <v>35</v>
      </c>
      <c r="D58" s="189">
        <v>0</v>
      </c>
      <c r="E58" s="189">
        <v>34346</v>
      </c>
      <c r="F58" s="189">
        <v>160</v>
      </c>
      <c r="G58" s="189">
        <v>30</v>
      </c>
      <c r="H58" s="189">
        <v>39343</v>
      </c>
      <c r="I58" s="189">
        <v>195</v>
      </c>
      <c r="J58" s="189">
        <v>30</v>
      </c>
      <c r="K58" s="189">
        <v>13066</v>
      </c>
      <c r="L58" s="189">
        <v>68652</v>
      </c>
      <c r="M58" s="189">
        <v>81718</v>
      </c>
      <c r="N58" s="189">
        <v>92</v>
      </c>
      <c r="O58" s="189">
        <v>40</v>
      </c>
      <c r="P58" s="189">
        <v>457</v>
      </c>
      <c r="Q58" s="189">
        <v>184</v>
      </c>
      <c r="R58" s="189">
        <v>549</v>
      </c>
      <c r="S58" s="189">
        <v>224</v>
      </c>
      <c r="T58" s="189">
        <v>0</v>
      </c>
      <c r="U58" s="189">
        <v>37</v>
      </c>
      <c r="V58" s="189">
        <v>37</v>
      </c>
      <c r="W58" s="190" t="s">
        <v>130</v>
      </c>
      <c r="X58" s="190" t="s">
        <v>130</v>
      </c>
      <c r="Y58" s="190" t="s">
        <v>130</v>
      </c>
      <c r="Z58" s="189">
        <v>41336</v>
      </c>
      <c r="AA58" s="189">
        <v>41336</v>
      </c>
      <c r="AB58" s="189">
        <v>0</v>
      </c>
      <c r="AC58" s="189">
        <v>10939695</v>
      </c>
      <c r="AD58" s="189">
        <v>23868</v>
      </c>
      <c r="AE58" s="191">
        <v>10963563</v>
      </c>
      <c r="AF58" s="193"/>
      <c r="AG58" s="193"/>
      <c r="AH58" s="193"/>
      <c r="AI58" s="193"/>
      <c r="AJ58" s="193"/>
      <c r="AK58" s="193"/>
      <c r="AL58" s="193"/>
      <c r="AM58" s="193"/>
      <c r="AN58" s="193"/>
      <c r="AO58" s="193"/>
      <c r="AP58" s="193"/>
      <c r="AQ58" s="193"/>
      <c r="AR58" s="193"/>
      <c r="AS58" s="193"/>
      <c r="AT58" s="193"/>
      <c r="AU58" s="193"/>
      <c r="AV58" s="193"/>
      <c r="AW58" s="193"/>
      <c r="AX58" s="193"/>
    </row>
    <row r="59" spans="1:50" ht="15" customHeight="1">
      <c r="A59" s="188" t="s">
        <v>180</v>
      </c>
      <c r="B59" s="189">
        <v>642</v>
      </c>
      <c r="C59" s="189">
        <v>12</v>
      </c>
      <c r="D59" s="189">
        <v>0</v>
      </c>
      <c r="E59" s="189">
        <v>4706</v>
      </c>
      <c r="F59" s="189">
        <v>40</v>
      </c>
      <c r="G59" s="189">
        <v>13</v>
      </c>
      <c r="H59" s="189">
        <v>5348</v>
      </c>
      <c r="I59" s="189">
        <v>52</v>
      </c>
      <c r="J59" s="189">
        <v>13</v>
      </c>
      <c r="K59" s="189">
        <v>1820</v>
      </c>
      <c r="L59" s="189">
        <v>10357</v>
      </c>
      <c r="M59" s="189">
        <v>12177</v>
      </c>
      <c r="N59" s="189">
        <v>29</v>
      </c>
      <c r="O59" s="189">
        <v>12</v>
      </c>
      <c r="P59" s="189">
        <v>107</v>
      </c>
      <c r="Q59" s="189">
        <v>49</v>
      </c>
      <c r="R59" s="189">
        <v>136</v>
      </c>
      <c r="S59" s="189">
        <v>61</v>
      </c>
      <c r="T59" s="189">
        <v>0</v>
      </c>
      <c r="U59" s="189">
        <v>17</v>
      </c>
      <c r="V59" s="189">
        <v>17</v>
      </c>
      <c r="W59" s="190" t="s">
        <v>130</v>
      </c>
      <c r="X59" s="190" t="s">
        <v>130</v>
      </c>
      <c r="Y59" s="190" t="s">
        <v>130</v>
      </c>
      <c r="Z59" s="189">
        <v>5671</v>
      </c>
      <c r="AA59" s="189">
        <v>5671</v>
      </c>
      <c r="AB59" s="189">
        <v>0</v>
      </c>
      <c r="AC59" s="189">
        <v>1604106</v>
      </c>
      <c r="AD59" s="189">
        <v>9017</v>
      </c>
      <c r="AE59" s="191">
        <v>1613123</v>
      </c>
      <c r="AF59" s="193"/>
      <c r="AG59" s="193"/>
      <c r="AH59" s="193"/>
      <c r="AI59" s="193"/>
      <c r="AJ59" s="193"/>
      <c r="AK59" s="193"/>
      <c r="AL59" s="193"/>
      <c r="AM59" s="193"/>
      <c r="AN59" s="193"/>
      <c r="AO59" s="193"/>
      <c r="AP59" s="193"/>
      <c r="AQ59" s="193"/>
      <c r="AR59" s="193"/>
      <c r="AS59" s="193"/>
      <c r="AT59" s="193"/>
      <c r="AU59" s="193"/>
      <c r="AV59" s="193"/>
      <c r="AW59" s="193"/>
      <c r="AX59" s="193"/>
    </row>
    <row r="60" spans="1:50" ht="15" customHeight="1">
      <c r="A60" s="188" t="s">
        <v>181</v>
      </c>
      <c r="B60" s="189">
        <v>430</v>
      </c>
      <c r="C60" s="189">
        <v>0</v>
      </c>
      <c r="D60" s="189">
        <v>0</v>
      </c>
      <c r="E60" s="189">
        <v>3855</v>
      </c>
      <c r="F60" s="189">
        <v>10</v>
      </c>
      <c r="G60" s="189">
        <v>1</v>
      </c>
      <c r="H60" s="189">
        <v>4285</v>
      </c>
      <c r="I60" s="189">
        <v>10</v>
      </c>
      <c r="J60" s="189">
        <v>1</v>
      </c>
      <c r="K60" s="189">
        <v>1118</v>
      </c>
      <c r="L60" s="189">
        <v>8187</v>
      </c>
      <c r="M60" s="189">
        <v>9305</v>
      </c>
      <c r="N60" s="189">
        <v>0</v>
      </c>
      <c r="O60" s="189">
        <v>0</v>
      </c>
      <c r="P60" s="189">
        <v>26</v>
      </c>
      <c r="Q60" s="189">
        <v>10</v>
      </c>
      <c r="R60" s="189">
        <v>26</v>
      </c>
      <c r="S60" s="189">
        <v>10</v>
      </c>
      <c r="T60" s="189">
        <v>0</v>
      </c>
      <c r="U60" s="189">
        <v>1</v>
      </c>
      <c r="V60" s="189">
        <v>1</v>
      </c>
      <c r="W60" s="190" t="s">
        <v>130</v>
      </c>
      <c r="X60" s="190" t="s">
        <v>130</v>
      </c>
      <c r="Y60" s="190" t="s">
        <v>130</v>
      </c>
      <c r="Z60" s="189">
        <v>4616</v>
      </c>
      <c r="AA60" s="189">
        <v>4616</v>
      </c>
      <c r="AB60" s="189">
        <v>0</v>
      </c>
      <c r="AC60" s="189">
        <v>1190292</v>
      </c>
      <c r="AD60" s="189">
        <v>1531</v>
      </c>
      <c r="AE60" s="191">
        <v>1191823</v>
      </c>
      <c r="AF60" s="193"/>
      <c r="AG60" s="193"/>
      <c r="AH60" s="193"/>
      <c r="AI60" s="193"/>
      <c r="AJ60" s="193"/>
      <c r="AK60" s="193"/>
      <c r="AL60" s="193"/>
      <c r="AM60" s="193"/>
      <c r="AN60" s="193"/>
      <c r="AO60" s="193"/>
      <c r="AP60" s="193"/>
      <c r="AQ60" s="193"/>
      <c r="AR60" s="193"/>
      <c r="AS60" s="193"/>
      <c r="AT60" s="193"/>
      <c r="AU60" s="193"/>
      <c r="AV60" s="193"/>
      <c r="AW60" s="193"/>
      <c r="AX60" s="193"/>
    </row>
    <row r="61" spans="1:50" ht="15" customHeight="1">
      <c r="A61" s="188" t="s">
        <v>182</v>
      </c>
      <c r="B61" s="189">
        <v>61</v>
      </c>
      <c r="C61" s="189">
        <v>0</v>
      </c>
      <c r="D61" s="189">
        <v>0</v>
      </c>
      <c r="E61" s="189">
        <v>909</v>
      </c>
      <c r="F61" s="189">
        <v>2</v>
      </c>
      <c r="G61" s="189">
        <v>0</v>
      </c>
      <c r="H61" s="189">
        <v>970</v>
      </c>
      <c r="I61" s="189">
        <v>2</v>
      </c>
      <c r="J61" s="189">
        <v>0</v>
      </c>
      <c r="K61" s="189">
        <v>139</v>
      </c>
      <c r="L61" s="189">
        <v>1562</v>
      </c>
      <c r="M61" s="189">
        <v>1701</v>
      </c>
      <c r="N61" s="189">
        <v>0</v>
      </c>
      <c r="O61" s="189">
        <v>0</v>
      </c>
      <c r="P61" s="189">
        <v>4</v>
      </c>
      <c r="Q61" s="189">
        <v>2</v>
      </c>
      <c r="R61" s="189">
        <v>4</v>
      </c>
      <c r="S61" s="189">
        <v>2</v>
      </c>
      <c r="T61" s="189">
        <v>0</v>
      </c>
      <c r="U61" s="189">
        <v>0</v>
      </c>
      <c r="V61" s="189">
        <v>0</v>
      </c>
      <c r="W61" s="190" t="s">
        <v>130</v>
      </c>
      <c r="X61" s="190" t="s">
        <v>130</v>
      </c>
      <c r="Y61" s="190" t="s">
        <v>130</v>
      </c>
      <c r="Z61" s="189">
        <v>1047</v>
      </c>
      <c r="AA61" s="189">
        <v>1047</v>
      </c>
      <c r="AB61" s="189">
        <v>0</v>
      </c>
      <c r="AC61" s="189">
        <v>237675</v>
      </c>
      <c r="AD61" s="189">
        <v>281</v>
      </c>
      <c r="AE61" s="191">
        <v>237956</v>
      </c>
      <c r="AF61" s="193"/>
      <c r="AG61" s="193"/>
      <c r="AH61" s="193"/>
      <c r="AI61" s="193"/>
      <c r="AJ61" s="193"/>
      <c r="AK61" s="193"/>
      <c r="AL61" s="193"/>
      <c r="AM61" s="193"/>
      <c r="AN61" s="193"/>
      <c r="AO61" s="193"/>
      <c r="AP61" s="193"/>
      <c r="AQ61" s="193"/>
      <c r="AR61" s="193"/>
      <c r="AS61" s="193"/>
      <c r="AT61" s="193"/>
      <c r="AU61" s="193"/>
      <c r="AV61" s="193"/>
      <c r="AW61" s="193"/>
      <c r="AX61" s="193"/>
    </row>
    <row r="62" spans="1:50" ht="15" customHeight="1">
      <c r="A62" s="188" t="s">
        <v>183</v>
      </c>
      <c r="B62" s="189">
        <v>7003</v>
      </c>
      <c r="C62" s="189">
        <v>64</v>
      </c>
      <c r="D62" s="189">
        <v>1</v>
      </c>
      <c r="E62" s="189">
        <v>42792</v>
      </c>
      <c r="F62" s="189">
        <v>711</v>
      </c>
      <c r="G62" s="189">
        <v>198</v>
      </c>
      <c r="H62" s="189">
        <v>49795</v>
      </c>
      <c r="I62" s="189">
        <v>775</v>
      </c>
      <c r="J62" s="189">
        <v>199</v>
      </c>
      <c r="K62" s="189">
        <v>19190</v>
      </c>
      <c r="L62" s="189">
        <v>94591</v>
      </c>
      <c r="M62" s="189">
        <v>113781</v>
      </c>
      <c r="N62" s="189">
        <v>162</v>
      </c>
      <c r="O62" s="189">
        <v>75</v>
      </c>
      <c r="P62" s="189">
        <v>1982</v>
      </c>
      <c r="Q62" s="189">
        <v>787</v>
      </c>
      <c r="R62" s="189">
        <v>2144</v>
      </c>
      <c r="S62" s="189">
        <v>862</v>
      </c>
      <c r="T62" s="189">
        <v>1</v>
      </c>
      <c r="U62" s="189">
        <v>243</v>
      </c>
      <c r="V62" s="189">
        <v>244</v>
      </c>
      <c r="W62" s="190" t="s">
        <v>130</v>
      </c>
      <c r="X62" s="190" t="s">
        <v>130</v>
      </c>
      <c r="Y62" s="190" t="s">
        <v>130</v>
      </c>
      <c r="Z62" s="189">
        <v>59186</v>
      </c>
      <c r="AA62" s="189">
        <v>59186</v>
      </c>
      <c r="AB62" s="189">
        <v>0</v>
      </c>
      <c r="AC62" s="189">
        <v>15748809</v>
      </c>
      <c r="AD62" s="189">
        <v>123604</v>
      </c>
      <c r="AE62" s="191">
        <v>15872413</v>
      </c>
      <c r="AF62" s="193"/>
      <c r="AG62" s="193"/>
      <c r="AH62" s="193"/>
      <c r="AI62" s="193"/>
      <c r="AJ62" s="193"/>
      <c r="AK62" s="193"/>
      <c r="AL62" s="193"/>
      <c r="AM62" s="193"/>
      <c r="AN62" s="193"/>
      <c r="AO62" s="193"/>
      <c r="AP62" s="193"/>
      <c r="AQ62" s="193"/>
      <c r="AR62" s="193"/>
      <c r="AS62" s="193"/>
      <c r="AT62" s="193"/>
      <c r="AU62" s="193"/>
      <c r="AV62" s="193"/>
      <c r="AW62" s="193"/>
      <c r="AX62" s="193"/>
    </row>
    <row r="63" spans="1:50" ht="15" customHeight="1">
      <c r="A63" s="188" t="s">
        <v>184</v>
      </c>
      <c r="B63" s="189">
        <v>245</v>
      </c>
      <c r="C63" s="189">
        <v>0</v>
      </c>
      <c r="D63" s="189">
        <v>0</v>
      </c>
      <c r="E63" s="189">
        <v>2512</v>
      </c>
      <c r="F63" s="189">
        <v>2</v>
      </c>
      <c r="G63" s="189">
        <v>3</v>
      </c>
      <c r="H63" s="189">
        <v>2757</v>
      </c>
      <c r="I63" s="189">
        <v>2</v>
      </c>
      <c r="J63" s="189">
        <v>3</v>
      </c>
      <c r="K63" s="189">
        <v>598</v>
      </c>
      <c r="L63" s="189">
        <v>4229</v>
      </c>
      <c r="M63" s="189">
        <v>4827</v>
      </c>
      <c r="N63" s="189">
        <v>0</v>
      </c>
      <c r="O63" s="189">
        <v>0</v>
      </c>
      <c r="P63" s="189">
        <v>5</v>
      </c>
      <c r="Q63" s="189">
        <v>3</v>
      </c>
      <c r="R63" s="189">
        <v>5</v>
      </c>
      <c r="S63" s="189">
        <v>3</v>
      </c>
      <c r="T63" s="189">
        <v>0</v>
      </c>
      <c r="U63" s="189">
        <v>4</v>
      </c>
      <c r="V63" s="189">
        <v>4</v>
      </c>
      <c r="W63" s="190" t="s">
        <v>130</v>
      </c>
      <c r="X63" s="190" t="s">
        <v>130</v>
      </c>
      <c r="Y63" s="190" t="s">
        <v>130</v>
      </c>
      <c r="Z63" s="189">
        <v>2897</v>
      </c>
      <c r="AA63" s="189">
        <v>2897</v>
      </c>
      <c r="AB63" s="189">
        <v>0</v>
      </c>
      <c r="AC63" s="189">
        <v>629469</v>
      </c>
      <c r="AD63" s="189">
        <v>738</v>
      </c>
      <c r="AE63" s="191">
        <v>630207</v>
      </c>
      <c r="AF63" s="193"/>
      <c r="AG63" s="193"/>
      <c r="AH63" s="193"/>
      <c r="AI63" s="193"/>
      <c r="AJ63" s="193"/>
      <c r="AK63" s="193"/>
      <c r="AL63" s="193"/>
      <c r="AM63" s="193"/>
      <c r="AN63" s="193"/>
      <c r="AO63" s="193"/>
      <c r="AP63" s="193"/>
      <c r="AQ63" s="193"/>
      <c r="AR63" s="193"/>
      <c r="AS63" s="193"/>
      <c r="AT63" s="193"/>
      <c r="AU63" s="193"/>
      <c r="AV63" s="193"/>
      <c r="AW63" s="193"/>
      <c r="AX63" s="193"/>
    </row>
    <row r="64" spans="1:50" ht="15" customHeight="1">
      <c r="A64" s="188" t="s">
        <v>185</v>
      </c>
      <c r="B64" s="189">
        <v>2567</v>
      </c>
      <c r="C64" s="189">
        <v>25</v>
      </c>
      <c r="D64" s="189">
        <v>0</v>
      </c>
      <c r="E64" s="189">
        <v>31703</v>
      </c>
      <c r="F64" s="189">
        <v>312</v>
      </c>
      <c r="G64" s="189">
        <v>218</v>
      </c>
      <c r="H64" s="189">
        <v>34270</v>
      </c>
      <c r="I64" s="189">
        <v>337</v>
      </c>
      <c r="J64" s="189">
        <v>218</v>
      </c>
      <c r="K64" s="189">
        <v>6429</v>
      </c>
      <c r="L64" s="189">
        <v>60561</v>
      </c>
      <c r="M64" s="189">
        <v>66990</v>
      </c>
      <c r="N64" s="189">
        <v>56</v>
      </c>
      <c r="O64" s="189">
        <v>34</v>
      </c>
      <c r="P64" s="189">
        <v>707</v>
      </c>
      <c r="Q64" s="189">
        <v>357</v>
      </c>
      <c r="R64" s="189">
        <v>763</v>
      </c>
      <c r="S64" s="189">
        <v>391</v>
      </c>
      <c r="T64" s="189">
        <v>0</v>
      </c>
      <c r="U64" s="189">
        <v>268</v>
      </c>
      <c r="V64" s="189">
        <v>268</v>
      </c>
      <c r="W64" s="190" t="s">
        <v>130</v>
      </c>
      <c r="X64" s="190" t="s">
        <v>130</v>
      </c>
      <c r="Y64" s="190" t="s">
        <v>130</v>
      </c>
      <c r="Z64" s="189">
        <v>40444</v>
      </c>
      <c r="AA64" s="189">
        <v>40444</v>
      </c>
      <c r="AB64" s="189">
        <v>0</v>
      </c>
      <c r="AC64" s="189">
        <v>9157536</v>
      </c>
      <c r="AD64" s="189">
        <v>117382</v>
      </c>
      <c r="AE64" s="191">
        <v>9274918</v>
      </c>
      <c r="AH64" s="193"/>
      <c r="AI64" s="193"/>
      <c r="AJ64" s="193"/>
      <c r="AK64" s="193"/>
      <c r="AL64" s="193"/>
      <c r="AM64" s="193"/>
      <c r="AN64" s="193"/>
      <c r="AO64" s="193"/>
      <c r="AP64" s="193"/>
      <c r="AQ64" s="193"/>
      <c r="AR64" s="193"/>
      <c r="AS64" s="193"/>
      <c r="AT64" s="193"/>
      <c r="AU64" s="193"/>
      <c r="AV64" s="193"/>
      <c r="AW64" s="193"/>
      <c r="AX64" s="193"/>
    </row>
    <row r="65" spans="1:50" ht="15" customHeight="1">
      <c r="A65" s="188" t="s">
        <v>186</v>
      </c>
      <c r="B65" s="189">
        <v>778</v>
      </c>
      <c r="C65" s="189">
        <v>59</v>
      </c>
      <c r="D65" s="189">
        <v>0</v>
      </c>
      <c r="E65" s="189">
        <v>8778</v>
      </c>
      <c r="F65" s="189">
        <v>147</v>
      </c>
      <c r="G65" s="189">
        <v>53</v>
      </c>
      <c r="H65" s="189">
        <v>9556</v>
      </c>
      <c r="I65" s="189">
        <v>206</v>
      </c>
      <c r="J65" s="189">
        <v>53</v>
      </c>
      <c r="K65" s="189">
        <v>2010</v>
      </c>
      <c r="L65" s="189">
        <v>15810</v>
      </c>
      <c r="M65" s="189">
        <v>17820</v>
      </c>
      <c r="N65" s="189">
        <v>171</v>
      </c>
      <c r="O65" s="189">
        <v>101</v>
      </c>
      <c r="P65" s="189">
        <v>381</v>
      </c>
      <c r="Q65" s="189">
        <v>230</v>
      </c>
      <c r="R65" s="189">
        <v>552</v>
      </c>
      <c r="S65" s="189">
        <v>331</v>
      </c>
      <c r="T65" s="189">
        <v>0</v>
      </c>
      <c r="U65" s="189">
        <v>74</v>
      </c>
      <c r="V65" s="189">
        <v>74</v>
      </c>
      <c r="W65" s="190" t="s">
        <v>130</v>
      </c>
      <c r="X65" s="190" t="s">
        <v>130</v>
      </c>
      <c r="Y65" s="190" t="s">
        <v>130</v>
      </c>
      <c r="Z65" s="189">
        <v>11486</v>
      </c>
      <c r="AA65" s="189">
        <v>11486</v>
      </c>
      <c r="AB65" s="189">
        <v>0</v>
      </c>
      <c r="AC65" s="189">
        <v>2488234</v>
      </c>
      <c r="AD65" s="189">
        <v>45309</v>
      </c>
      <c r="AE65" s="191">
        <v>2533543</v>
      </c>
      <c r="AH65" s="193"/>
      <c r="AI65" s="193"/>
      <c r="AJ65" s="193"/>
      <c r="AK65" s="193"/>
      <c r="AL65" s="193"/>
      <c r="AM65" s="193"/>
      <c r="AN65" s="193"/>
      <c r="AO65" s="193"/>
      <c r="AP65" s="193"/>
      <c r="AQ65" s="193"/>
      <c r="AR65" s="193"/>
      <c r="AS65" s="193"/>
      <c r="AT65" s="193"/>
      <c r="AU65" s="193"/>
      <c r="AV65" s="193"/>
      <c r="AW65" s="193"/>
      <c r="AX65" s="193"/>
    </row>
    <row r="66" spans="1:50" ht="15" customHeight="1" thickBot="1">
      <c r="A66" s="194" t="s">
        <v>187</v>
      </c>
      <c r="B66" s="195">
        <v>790</v>
      </c>
      <c r="C66" s="195">
        <v>5</v>
      </c>
      <c r="D66" s="195">
        <v>0</v>
      </c>
      <c r="E66" s="195">
        <v>5207</v>
      </c>
      <c r="F66" s="195">
        <v>26</v>
      </c>
      <c r="G66" s="195">
        <v>8</v>
      </c>
      <c r="H66" s="195">
        <v>5997</v>
      </c>
      <c r="I66" s="195">
        <v>31</v>
      </c>
      <c r="J66" s="195">
        <v>8</v>
      </c>
      <c r="K66" s="195">
        <v>2138</v>
      </c>
      <c r="L66" s="195">
        <v>10780</v>
      </c>
      <c r="M66" s="195">
        <v>12918</v>
      </c>
      <c r="N66" s="195">
        <v>14</v>
      </c>
      <c r="O66" s="195">
        <v>7</v>
      </c>
      <c r="P66" s="195">
        <v>76</v>
      </c>
      <c r="Q66" s="195">
        <v>37</v>
      </c>
      <c r="R66" s="195">
        <v>90</v>
      </c>
      <c r="S66" s="195">
        <v>44</v>
      </c>
      <c r="T66" s="195">
        <v>0</v>
      </c>
      <c r="U66" s="195">
        <v>8</v>
      </c>
      <c r="V66" s="195">
        <v>8</v>
      </c>
      <c r="W66" s="196" t="s">
        <v>130</v>
      </c>
      <c r="X66" s="196" t="s">
        <v>130</v>
      </c>
      <c r="Y66" s="196" t="s">
        <v>130</v>
      </c>
      <c r="Z66" s="195">
        <v>6357</v>
      </c>
      <c r="AA66" s="195">
        <v>6357</v>
      </c>
      <c r="AB66" s="195">
        <v>0</v>
      </c>
      <c r="AC66" s="195">
        <v>1736613</v>
      </c>
      <c r="AD66" s="195">
        <v>4994</v>
      </c>
      <c r="AE66" s="197">
        <v>1741607</v>
      </c>
      <c r="AG66" s="198" t="s">
        <v>68</v>
      </c>
      <c r="AH66" s="193"/>
      <c r="AI66" s="193"/>
      <c r="AJ66" s="193"/>
      <c r="AK66" s="193"/>
      <c r="AL66" s="193"/>
      <c r="AM66" s="193"/>
      <c r="AN66" s="193"/>
      <c r="AO66" s="193"/>
      <c r="AP66" s="193"/>
      <c r="AQ66" s="193"/>
      <c r="AR66" s="193"/>
      <c r="AS66" s="193"/>
      <c r="AT66" s="193"/>
      <c r="AU66" s="193"/>
      <c r="AV66" s="193"/>
      <c r="AW66" s="193"/>
      <c r="AX66" s="193"/>
    </row>
    <row r="67" spans="1:50" ht="15.75" customHeight="1" thickTop="1">
      <c r="A67" s="199" t="s">
        <v>188</v>
      </c>
      <c r="B67" s="200">
        <v>235073</v>
      </c>
      <c r="C67" s="200">
        <v>4677</v>
      </c>
      <c r="D67" s="200">
        <v>259</v>
      </c>
      <c r="E67" s="200">
        <v>1714868</v>
      </c>
      <c r="F67" s="200">
        <v>20168</v>
      </c>
      <c r="G67" s="200">
        <v>10387</v>
      </c>
      <c r="H67" s="200">
        <v>1949941</v>
      </c>
      <c r="I67" s="200">
        <v>24845</v>
      </c>
      <c r="J67" s="200">
        <v>10646</v>
      </c>
      <c r="K67" s="200">
        <v>599996</v>
      </c>
      <c r="L67" s="200">
        <v>3382335</v>
      </c>
      <c r="M67" s="200">
        <v>3982331</v>
      </c>
      <c r="N67" s="200">
        <v>10507</v>
      </c>
      <c r="O67" s="200">
        <v>6426</v>
      </c>
      <c r="P67" s="200">
        <v>48130</v>
      </c>
      <c r="Q67" s="200">
        <v>24824</v>
      </c>
      <c r="R67" s="200">
        <v>58637</v>
      </c>
      <c r="S67" s="200">
        <v>31250</v>
      </c>
      <c r="T67" s="200">
        <v>339</v>
      </c>
      <c r="U67" s="200">
        <v>13308</v>
      </c>
      <c r="V67" s="200">
        <v>13647</v>
      </c>
      <c r="W67" s="201"/>
      <c r="X67" s="201"/>
      <c r="Y67" s="201"/>
      <c r="Z67" s="200">
        <v>2151628</v>
      </c>
      <c r="AA67" s="200">
        <v>2151628</v>
      </c>
      <c r="AB67" s="200">
        <v>0</v>
      </c>
      <c r="AC67" s="200">
        <v>555182835</v>
      </c>
      <c r="AD67" s="200">
        <v>5231520</v>
      </c>
      <c r="AE67" s="200">
        <v>560414355</v>
      </c>
      <c r="AG67" s="202">
        <v>1137274560</v>
      </c>
      <c r="AH67" s="193"/>
      <c r="AI67" s="193"/>
      <c r="AJ67" s="193"/>
      <c r="AK67" s="193"/>
      <c r="AL67" s="193"/>
      <c r="AM67" s="193"/>
      <c r="AN67" s="193"/>
      <c r="AO67" s="193"/>
      <c r="AP67" s="193"/>
      <c r="AQ67" s="193"/>
      <c r="AR67" s="193"/>
      <c r="AS67" s="193"/>
      <c r="AT67" s="193"/>
      <c r="AU67" s="193"/>
      <c r="AV67" s="193"/>
      <c r="AW67" s="193"/>
      <c r="AX67" s="193"/>
    </row>
    <row r="68" spans="1:50" ht="10.5" customHeight="1">
      <c r="AH68" s="193"/>
      <c r="AI68" s="193"/>
      <c r="AJ68" s="193"/>
      <c r="AK68" s="193"/>
      <c r="AL68" s="193"/>
      <c r="AM68" s="193"/>
      <c r="AN68" s="193"/>
      <c r="AO68" s="193"/>
      <c r="AP68" s="193"/>
      <c r="AQ68" s="193"/>
      <c r="AR68" s="193"/>
      <c r="AS68" s="193"/>
      <c r="AT68" s="193"/>
      <c r="AU68" s="193"/>
      <c r="AV68" s="193"/>
      <c r="AW68" s="193"/>
      <c r="AX68" s="193"/>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73"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Z68"/>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69</v>
      </c>
    </row>
    <row r="2" spans="1:26" s="14" customFormat="1" ht="20.25">
      <c r="A2" s="9" t="s">
        <v>9</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10</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11</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12</v>
      </c>
      <c r="B6" s="24"/>
      <c r="C6" s="24"/>
      <c r="D6" s="24"/>
      <c r="E6" s="24"/>
      <c r="F6" s="24"/>
      <c r="G6" s="24"/>
      <c r="H6" s="137" t="s">
        <v>192</v>
      </c>
      <c r="I6" s="138"/>
      <c r="J6" s="138"/>
      <c r="K6" s="138"/>
      <c r="L6" s="138"/>
      <c r="M6" s="138"/>
      <c r="N6" s="138"/>
      <c r="O6" s="139"/>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14</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15</v>
      </c>
      <c r="E9" s="37"/>
      <c r="F9" s="37"/>
      <c r="G9" s="37"/>
      <c r="H9" s="37"/>
      <c r="I9" s="37"/>
      <c r="J9" s="38" t="s">
        <v>16</v>
      </c>
      <c r="K9" s="39"/>
      <c r="L9" s="39"/>
      <c r="M9" s="39"/>
      <c r="N9" s="39"/>
      <c r="O9" s="40"/>
      <c r="Q9" s="27"/>
      <c r="R9" s="27"/>
      <c r="S9" s="27"/>
      <c r="T9" s="27"/>
      <c r="U9" s="27"/>
      <c r="V9" s="27"/>
    </row>
    <row r="10" spans="1:26" ht="12" customHeight="1">
      <c r="A10" s="34"/>
      <c r="B10" s="35"/>
      <c r="C10" s="35"/>
      <c r="D10" s="41" t="s">
        <v>17</v>
      </c>
      <c r="E10" s="42"/>
      <c r="F10" s="42"/>
      <c r="G10" s="42"/>
      <c r="H10" s="42"/>
      <c r="I10" s="42"/>
      <c r="J10" s="43" t="s">
        <v>18</v>
      </c>
      <c r="K10" s="44"/>
      <c r="L10" s="44"/>
      <c r="M10" s="44"/>
      <c r="N10" s="44"/>
      <c r="O10" s="45"/>
      <c r="Q10" s="27"/>
      <c r="R10" s="27"/>
      <c r="S10" s="27"/>
      <c r="T10" s="27"/>
      <c r="U10" s="27"/>
      <c r="V10" s="27"/>
    </row>
    <row r="11" spans="1:26" ht="12" customHeight="1">
      <c r="A11" s="34"/>
      <c r="B11" s="35"/>
      <c r="C11" s="35"/>
      <c r="D11" s="46" t="s">
        <v>19</v>
      </c>
      <c r="E11" s="47"/>
      <c r="F11" s="46" t="s">
        <v>20</v>
      </c>
      <c r="G11" s="47"/>
      <c r="H11" s="46" t="s">
        <v>21</v>
      </c>
      <c r="I11" s="47"/>
      <c r="J11" s="48" t="s">
        <v>19</v>
      </c>
      <c r="K11" s="49"/>
      <c r="L11" s="48" t="s">
        <v>20</v>
      </c>
      <c r="M11" s="49"/>
      <c r="N11" s="50" t="s">
        <v>21</v>
      </c>
      <c r="O11" s="51"/>
      <c r="Q11" s="27"/>
      <c r="R11" s="27"/>
      <c r="S11" s="27"/>
      <c r="T11" s="27"/>
      <c r="U11" s="27"/>
      <c r="V11" s="27"/>
    </row>
    <row r="12" spans="1:26" ht="27" customHeight="1">
      <c r="A12" s="52" t="s">
        <v>22</v>
      </c>
      <c r="B12" s="53" t="s">
        <v>23</v>
      </c>
      <c r="C12" s="35"/>
      <c r="D12" s="54">
        <v>1</v>
      </c>
      <c r="E12" s="55">
        <v>233519</v>
      </c>
      <c r="F12" s="54">
        <v>2</v>
      </c>
      <c r="G12" s="55">
        <v>4665</v>
      </c>
      <c r="H12" s="54">
        <v>3</v>
      </c>
      <c r="I12" s="55">
        <v>245</v>
      </c>
      <c r="J12" s="54">
        <v>4</v>
      </c>
      <c r="K12" s="55">
        <v>1715034</v>
      </c>
      <c r="L12" s="54">
        <v>5</v>
      </c>
      <c r="M12" s="55">
        <v>20213</v>
      </c>
      <c r="N12" s="54">
        <v>6</v>
      </c>
      <c r="O12" s="55">
        <v>10345</v>
      </c>
      <c r="Q12" s="56"/>
      <c r="R12" s="56"/>
      <c r="S12" s="56"/>
      <c r="T12" s="56"/>
      <c r="U12" s="56"/>
      <c r="V12" s="56"/>
    </row>
    <row r="13" spans="1:26" ht="14.1" customHeight="1">
      <c r="A13" s="57" t="s">
        <v>24</v>
      </c>
      <c r="B13" s="58" t="s">
        <v>25</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26</v>
      </c>
      <c r="C14" s="65"/>
      <c r="D14" s="66"/>
      <c r="E14" s="67">
        <v>596672</v>
      </c>
      <c r="F14" s="68"/>
      <c r="G14" s="69"/>
      <c r="H14" s="68"/>
      <c r="I14" s="69"/>
      <c r="J14" s="66"/>
      <c r="K14" s="67">
        <v>3384916</v>
      </c>
      <c r="L14" s="68"/>
      <c r="M14" s="69"/>
      <c r="N14" s="68"/>
      <c r="O14" s="69"/>
      <c r="Q14" s="27"/>
      <c r="R14" s="27"/>
      <c r="S14" s="27"/>
      <c r="T14" s="27"/>
      <c r="U14" s="27"/>
      <c r="V14" s="27"/>
    </row>
    <row r="15" spans="1:26" ht="14.1" customHeight="1">
      <c r="A15" s="57" t="s">
        <v>27</v>
      </c>
      <c r="B15" s="58" t="s">
        <v>28</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29</v>
      </c>
      <c r="C16" s="65"/>
      <c r="D16" s="66"/>
      <c r="E16" s="67">
        <v>10506</v>
      </c>
      <c r="F16" s="68"/>
      <c r="G16" s="69"/>
      <c r="H16" s="66"/>
      <c r="I16" s="67">
        <v>6387</v>
      </c>
      <c r="J16" s="66"/>
      <c r="K16" s="67">
        <v>48219</v>
      </c>
      <c r="L16" s="68"/>
      <c r="M16" s="69"/>
      <c r="N16" s="66"/>
      <c r="O16" s="67">
        <v>24889</v>
      </c>
      <c r="Q16" s="27"/>
      <c r="R16" s="27"/>
      <c r="S16" s="27"/>
      <c r="T16" s="27"/>
      <c r="U16" s="27"/>
      <c r="V16" s="27"/>
    </row>
    <row r="17" spans="1:26" ht="14.1" customHeight="1">
      <c r="A17" s="57" t="s">
        <v>30</v>
      </c>
      <c r="B17" s="71" t="s">
        <v>31</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32</v>
      </c>
      <c r="C18" s="73"/>
      <c r="D18" s="68"/>
      <c r="E18" s="69"/>
      <c r="F18" s="68"/>
      <c r="G18" s="69"/>
      <c r="H18" s="66"/>
      <c r="I18" s="67">
        <v>321</v>
      </c>
      <c r="J18" s="68"/>
      <c r="K18" s="69"/>
      <c r="L18" s="68"/>
      <c r="M18" s="69"/>
      <c r="N18" s="66"/>
      <c r="O18" s="67">
        <v>13241</v>
      </c>
      <c r="Q18" s="27"/>
      <c r="R18" s="27"/>
      <c r="S18" s="27"/>
      <c r="T18" s="27"/>
      <c r="U18" s="27"/>
      <c r="V18" s="27"/>
    </row>
    <row r="19" spans="1:26" s="81" customFormat="1" ht="16.5" customHeight="1">
      <c r="A19" s="74" t="s">
        <v>33</v>
      </c>
      <c r="B19" s="53" t="s">
        <v>34</v>
      </c>
      <c r="C19" s="53"/>
      <c r="D19" s="75"/>
      <c r="E19" s="75"/>
      <c r="F19" s="75"/>
      <c r="G19" s="75"/>
      <c r="H19" s="75"/>
      <c r="I19" s="75"/>
      <c r="J19" s="76"/>
      <c r="K19" s="76"/>
      <c r="L19" s="76"/>
      <c r="M19" s="77"/>
      <c r="N19" s="78">
        <v>15</v>
      </c>
      <c r="O19" s="79">
        <v>1948553</v>
      </c>
      <c r="P19" s="80"/>
      <c r="Q19" s="27"/>
      <c r="R19" s="27"/>
      <c r="S19" s="27"/>
      <c r="T19" s="27"/>
      <c r="U19" s="27"/>
      <c r="V19" s="27"/>
      <c r="W19" s="80"/>
      <c r="X19" s="80"/>
      <c r="Y19" s="80"/>
      <c r="Z19" s="80"/>
    </row>
    <row r="20" spans="1:26" s="81" customFormat="1" ht="16.5" customHeight="1">
      <c r="A20" s="74" t="s">
        <v>35</v>
      </c>
      <c r="B20" s="53" t="s">
        <v>36</v>
      </c>
      <c r="C20" s="53"/>
      <c r="D20" s="75"/>
      <c r="E20" s="75"/>
      <c r="F20" s="75"/>
      <c r="G20" s="75"/>
      <c r="H20" s="75"/>
      <c r="I20" s="75"/>
      <c r="J20" s="76"/>
      <c r="K20" s="76"/>
      <c r="L20" s="76"/>
      <c r="M20" s="77"/>
      <c r="N20" s="82">
        <v>16</v>
      </c>
      <c r="O20" s="83">
        <v>24878</v>
      </c>
      <c r="P20" s="80"/>
      <c r="Q20" s="27"/>
      <c r="R20" s="27"/>
      <c r="S20" s="27"/>
      <c r="T20" s="27"/>
      <c r="U20" s="27"/>
      <c r="V20" s="27"/>
      <c r="W20" s="80"/>
      <c r="X20" s="80"/>
      <c r="Y20" s="80"/>
      <c r="Z20" s="80"/>
    </row>
    <row r="21" spans="1:26" s="81" customFormat="1" ht="16.5" customHeight="1">
      <c r="A21" s="74" t="s">
        <v>37</v>
      </c>
      <c r="B21" s="53" t="s">
        <v>38</v>
      </c>
      <c r="C21" s="53"/>
      <c r="D21" s="75"/>
      <c r="E21" s="75"/>
      <c r="F21" s="75"/>
      <c r="G21" s="75"/>
      <c r="H21" s="75"/>
      <c r="I21" s="75"/>
      <c r="J21" s="76"/>
      <c r="K21" s="76"/>
      <c r="L21" s="76"/>
      <c r="M21" s="77"/>
      <c r="N21" s="82">
        <v>17</v>
      </c>
      <c r="O21" s="83">
        <v>10590</v>
      </c>
      <c r="P21" s="80"/>
      <c r="Q21" s="27"/>
      <c r="R21" s="27"/>
      <c r="S21" s="27"/>
      <c r="T21" s="27"/>
      <c r="U21" s="27"/>
      <c r="V21" s="27"/>
      <c r="W21" s="80"/>
      <c r="X21" s="80"/>
      <c r="Y21" s="80"/>
      <c r="Z21" s="80"/>
    </row>
    <row r="22" spans="1:26" s="81" customFormat="1" ht="16.5" customHeight="1">
      <c r="A22" s="74" t="s">
        <v>39</v>
      </c>
      <c r="B22" s="53" t="s">
        <v>40</v>
      </c>
      <c r="C22" s="53"/>
      <c r="D22" s="53"/>
      <c r="E22" s="53"/>
      <c r="F22" s="53"/>
      <c r="G22" s="53"/>
      <c r="H22" s="53"/>
      <c r="I22" s="53"/>
      <c r="J22" s="84"/>
      <c r="K22" s="84"/>
      <c r="L22" s="84"/>
      <c r="M22" s="85"/>
      <c r="N22" s="86">
        <v>18</v>
      </c>
      <c r="O22" s="79">
        <v>3981588</v>
      </c>
      <c r="P22" s="80"/>
      <c r="Q22" s="27"/>
      <c r="R22" s="27"/>
      <c r="S22" s="27"/>
      <c r="T22" s="27"/>
      <c r="U22" s="27"/>
      <c r="V22" s="27"/>
      <c r="W22" s="80"/>
      <c r="X22" s="80"/>
      <c r="Y22" s="80"/>
      <c r="Z22" s="80"/>
    </row>
    <row r="23" spans="1:26" s="81" customFormat="1" ht="16.5" customHeight="1">
      <c r="A23" s="74" t="s">
        <v>41</v>
      </c>
      <c r="B23" s="53" t="s">
        <v>42</v>
      </c>
      <c r="C23" s="53"/>
      <c r="D23" s="53"/>
      <c r="E23" s="53"/>
      <c r="F23" s="53"/>
      <c r="G23" s="53"/>
      <c r="H23" s="53"/>
      <c r="I23" s="53"/>
      <c r="J23" s="84"/>
      <c r="K23" s="84"/>
      <c r="L23" s="84"/>
      <c r="M23" s="85"/>
      <c r="N23" s="86">
        <v>19</v>
      </c>
      <c r="O23" s="79">
        <v>58725</v>
      </c>
      <c r="P23" s="80"/>
      <c r="Q23" s="27"/>
      <c r="R23" s="27"/>
      <c r="S23" s="27"/>
      <c r="T23" s="27"/>
      <c r="U23" s="27"/>
      <c r="V23" s="27"/>
      <c r="W23" s="80"/>
      <c r="X23" s="80"/>
      <c r="Y23" s="80"/>
      <c r="Z23" s="80"/>
    </row>
    <row r="24" spans="1:26" s="81" customFormat="1" ht="16.5" customHeight="1">
      <c r="A24" s="74" t="s">
        <v>43</v>
      </c>
      <c r="B24" s="53" t="s">
        <v>44</v>
      </c>
      <c r="C24" s="53"/>
      <c r="D24" s="53"/>
      <c r="E24" s="53"/>
      <c r="F24" s="53"/>
      <c r="G24" s="53"/>
      <c r="H24" s="53"/>
      <c r="I24" s="53"/>
      <c r="J24" s="84"/>
      <c r="K24" s="84"/>
      <c r="L24" s="84"/>
      <c r="M24" s="85"/>
      <c r="N24" s="86">
        <v>20</v>
      </c>
      <c r="O24" s="87">
        <v>31276</v>
      </c>
      <c r="P24" s="80"/>
      <c r="Q24" s="27"/>
      <c r="R24" s="27"/>
      <c r="S24" s="27"/>
      <c r="T24" s="27"/>
      <c r="U24" s="27"/>
      <c r="V24" s="27"/>
      <c r="W24" s="80"/>
      <c r="X24" s="80"/>
      <c r="Y24" s="80"/>
      <c r="Z24" s="80"/>
    </row>
    <row r="25" spans="1:26" s="81" customFormat="1" ht="16.5" customHeight="1">
      <c r="A25" s="74" t="s">
        <v>45</v>
      </c>
      <c r="B25" s="53" t="s">
        <v>46</v>
      </c>
      <c r="C25" s="53"/>
      <c r="D25" s="53"/>
      <c r="E25" s="53"/>
      <c r="F25" s="53"/>
      <c r="G25" s="53"/>
      <c r="H25" s="53"/>
      <c r="I25" s="53"/>
      <c r="J25" s="84"/>
      <c r="K25" s="84"/>
      <c r="L25" s="84"/>
      <c r="M25" s="85"/>
      <c r="N25" s="88">
        <v>21</v>
      </c>
      <c r="O25" s="89">
        <v>13562</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47</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48</v>
      </c>
      <c r="B28" s="98" t="s">
        <v>49</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50</v>
      </c>
      <c r="B29" s="98" t="s">
        <v>51</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52</v>
      </c>
      <c r="B30" s="98" t="s">
        <v>53</v>
      </c>
      <c r="C30" s="98"/>
      <c r="D30" s="99"/>
      <c r="E30" s="98"/>
      <c r="F30" s="98"/>
      <c r="G30" s="98"/>
      <c r="H30" s="98"/>
      <c r="I30" s="98"/>
      <c r="J30" s="103"/>
      <c r="K30" s="103"/>
      <c r="L30" s="103"/>
      <c r="M30" s="103"/>
      <c r="N30" s="101">
        <v>24</v>
      </c>
      <c r="O30" s="102">
        <v>0</v>
      </c>
      <c r="R30" s="27"/>
      <c r="S30" s="27"/>
      <c r="T30" s="27"/>
      <c r="U30" s="27"/>
      <c r="V30" s="27"/>
    </row>
    <row r="31" spans="1:26" ht="15.75" customHeight="1">
      <c r="A31" s="97" t="s">
        <v>54</v>
      </c>
      <c r="B31" s="98" t="s">
        <v>55</v>
      </c>
      <c r="C31" s="98"/>
      <c r="D31" s="99"/>
      <c r="E31" s="98"/>
      <c r="F31" s="98"/>
      <c r="G31" s="98"/>
      <c r="H31" s="98"/>
      <c r="I31" s="98"/>
      <c r="J31" s="103"/>
      <c r="K31" s="103"/>
      <c r="L31" s="103"/>
      <c r="M31" s="103"/>
      <c r="N31" s="101">
        <v>25</v>
      </c>
      <c r="O31" s="102">
        <v>2134491</v>
      </c>
      <c r="R31" s="27"/>
      <c r="S31" s="27"/>
      <c r="T31" s="27"/>
      <c r="U31" s="27"/>
      <c r="V31" s="27"/>
    </row>
    <row r="32" spans="1:26" ht="15.75" customHeight="1">
      <c r="A32" s="97" t="s">
        <v>56</v>
      </c>
      <c r="B32" s="98" t="s">
        <v>57</v>
      </c>
      <c r="C32" s="98"/>
      <c r="D32" s="99"/>
      <c r="E32" s="98"/>
      <c r="F32" s="98"/>
      <c r="G32" s="98"/>
      <c r="H32" s="98"/>
      <c r="I32" s="98"/>
      <c r="J32" s="103"/>
      <c r="K32" s="104"/>
      <c r="L32" s="103"/>
      <c r="M32" s="103"/>
      <c r="N32" s="54">
        <v>26</v>
      </c>
      <c r="O32" s="55">
        <v>2134491</v>
      </c>
    </row>
    <row r="33" spans="1:26" ht="15.75" customHeight="1">
      <c r="A33" s="97" t="s">
        <v>58</v>
      </c>
      <c r="B33" s="98" t="s">
        <v>59</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60</v>
      </c>
      <c r="B35" s="115"/>
      <c r="C35" s="115"/>
      <c r="D35" s="116"/>
      <c r="E35" s="115"/>
      <c r="F35" s="115"/>
      <c r="G35" s="115"/>
      <c r="H35" s="115"/>
      <c r="I35" s="115"/>
      <c r="J35" s="117"/>
      <c r="K35" s="118"/>
      <c r="L35" s="119"/>
      <c r="M35" s="120" t="s">
        <v>61</v>
      </c>
      <c r="N35" s="120"/>
      <c r="O35" s="121"/>
      <c r="P35" s="122"/>
      <c r="Q35" s="8"/>
      <c r="R35" s="8"/>
      <c r="S35" s="8"/>
      <c r="T35" s="8"/>
      <c r="U35" s="8"/>
      <c r="V35" s="8"/>
      <c r="W35" s="122"/>
      <c r="X35" s="122"/>
      <c r="Y35" s="122"/>
      <c r="Z35" s="122"/>
    </row>
    <row r="36" spans="1:26" ht="17.25" customHeight="1">
      <c r="A36" s="97" t="s">
        <v>62</v>
      </c>
      <c r="B36" s="98" t="s">
        <v>63</v>
      </c>
      <c r="C36" s="98"/>
      <c r="D36" s="99"/>
      <c r="E36" s="98"/>
      <c r="F36" s="98"/>
      <c r="G36" s="98"/>
      <c r="H36" s="98"/>
      <c r="I36" s="98"/>
      <c r="J36" s="100"/>
      <c r="K36" s="100"/>
      <c r="L36" s="100"/>
      <c r="M36" s="100"/>
      <c r="N36" s="124">
        <v>28</v>
      </c>
      <c r="O36" s="125">
        <v>551003332</v>
      </c>
    </row>
    <row r="37" spans="1:26" ht="17.25" customHeight="1">
      <c r="A37" s="97" t="s">
        <v>64</v>
      </c>
      <c r="B37" s="98" t="s">
        <v>65</v>
      </c>
      <c r="C37" s="98"/>
      <c r="D37" s="99"/>
      <c r="E37" s="98"/>
      <c r="F37" s="98"/>
      <c r="G37" s="98"/>
      <c r="H37" s="98"/>
      <c r="I37" s="98"/>
      <c r="J37" s="103"/>
      <c r="K37" s="103"/>
      <c r="L37" s="103"/>
      <c r="M37" s="103"/>
      <c r="N37" s="124">
        <v>29</v>
      </c>
      <c r="O37" s="125">
        <v>5128839</v>
      </c>
    </row>
    <row r="38" spans="1:26" ht="17.25" customHeight="1">
      <c r="A38" s="97" t="s">
        <v>66</v>
      </c>
      <c r="B38" s="98" t="s">
        <v>67</v>
      </c>
      <c r="C38" s="98"/>
      <c r="D38" s="99"/>
      <c r="E38" s="98"/>
      <c r="F38" s="98"/>
      <c r="G38" s="98"/>
      <c r="H38" s="98"/>
      <c r="I38" s="98"/>
      <c r="J38" s="103"/>
      <c r="K38" s="103"/>
      <c r="L38" s="103"/>
      <c r="M38" s="103"/>
      <c r="N38" s="126">
        <v>30</v>
      </c>
      <c r="O38" s="127">
        <v>556132171</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4</v>
      </c>
      <c r="B40" s="131"/>
      <c r="C40" s="131"/>
      <c r="D40" s="131"/>
      <c r="E40" s="131"/>
      <c r="F40" s="131"/>
      <c r="G40" s="131"/>
      <c r="H40" s="131"/>
      <c r="I40" s="131"/>
      <c r="J40" s="131"/>
      <c r="K40" s="131"/>
      <c r="L40" s="131"/>
      <c r="M40" s="131"/>
      <c r="N40" s="131"/>
      <c r="O40" s="132"/>
      <c r="Q40" s="27"/>
    </row>
    <row r="41" spans="1:26" ht="51" customHeight="1">
      <c r="A41" s="225" t="s">
        <v>7</v>
      </c>
      <c r="B41" s="226"/>
      <c r="C41" s="226"/>
      <c r="D41" s="226"/>
      <c r="E41" s="226"/>
      <c r="F41" s="226"/>
      <c r="G41" s="226"/>
      <c r="H41" s="226"/>
      <c r="I41" s="226"/>
      <c r="J41" s="226"/>
      <c r="K41" s="226"/>
      <c r="L41" s="226"/>
      <c r="M41" s="226"/>
      <c r="N41" s="226"/>
      <c r="O41" s="227"/>
      <c r="Q41" s="27"/>
    </row>
    <row r="42" spans="1:26">
      <c r="L42" s="133" t="s">
        <v>68</v>
      </c>
      <c r="M42" s="134"/>
      <c r="N42" s="135"/>
      <c r="O42" s="136">
        <v>1128671668</v>
      </c>
    </row>
    <row r="68" s="2" customFormat="1"/>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5" right="0.5" top="0.5" bottom="0.5" header="0.25" footer="0.25"/>
  <pageSetup scale="87" orientation="portrait" r:id="rId1"/>
  <headerFooter alignWithMargins="0">
    <oddHeader>&amp;L&amp;"Arial,Regular"STATE OF CALIFORNIA
HEALTH AND HUMAN SERVICES AGENCY&amp;R&amp;"Arial,Regular"CALIFORNIA DEPARTMENT OF SOCIAL SERVICES
DATA SYSTEMS AND SURVEY DESIGN BUREAU</oddHeader>
    <oddFooter>&amp;C&amp;"Arial,Regular"&amp;P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AX68"/>
  <sheetViews>
    <sheetView showGridLines="0" zoomScale="85" zoomScaleNormal="85" workbookViewId="0"/>
  </sheetViews>
  <sheetFormatPr defaultColWidth="23.42578125" defaultRowHeight="15"/>
  <cols>
    <col min="1" max="1" width="25.28515625" style="203" customWidth="1"/>
    <col min="2" max="31" width="15.7109375" style="204" customWidth="1"/>
    <col min="32" max="32" width="1.42578125" style="192" customWidth="1"/>
    <col min="33" max="33" width="18.85546875" style="192" bestFit="1" customWidth="1"/>
    <col min="34" max="50" width="23.42578125" style="192"/>
    <col min="51" max="16384" width="23.42578125" style="193"/>
  </cols>
  <sheetData>
    <row r="1" spans="1:50" s="142" customFormat="1" ht="13.15" customHeight="1">
      <c r="A1" s="140" t="s">
        <v>193</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G1" s="143"/>
      <c r="AH1" s="143"/>
      <c r="AI1" s="143"/>
      <c r="AJ1" s="143"/>
      <c r="AK1" s="143"/>
      <c r="AL1" s="143"/>
      <c r="AM1" s="143"/>
      <c r="AN1" s="143"/>
      <c r="AO1" s="143"/>
      <c r="AP1" s="143"/>
      <c r="AQ1" s="143"/>
      <c r="AR1" s="143"/>
      <c r="AS1" s="143"/>
      <c r="AT1" s="143"/>
      <c r="AU1" s="143"/>
      <c r="AV1" s="143"/>
      <c r="AW1" s="143"/>
      <c r="AX1" s="143"/>
    </row>
    <row r="2" spans="1:50" s="141" customFormat="1" ht="15.75">
      <c r="A2" s="144"/>
      <c r="B2" s="145" t="s">
        <v>14</v>
      </c>
      <c r="C2" s="146"/>
      <c r="D2" s="146"/>
      <c r="E2" s="146"/>
      <c r="F2" s="146"/>
      <c r="G2" s="146"/>
      <c r="H2" s="146"/>
      <c r="I2" s="146"/>
      <c r="J2" s="146"/>
      <c r="K2" s="145" t="s">
        <v>14</v>
      </c>
      <c r="L2" s="146"/>
      <c r="M2" s="146"/>
      <c r="N2" s="146"/>
      <c r="O2" s="146"/>
      <c r="P2" s="146"/>
      <c r="Q2" s="146"/>
      <c r="R2" s="146"/>
      <c r="S2" s="146"/>
      <c r="T2" s="146"/>
      <c r="U2" s="146"/>
      <c r="V2" s="147"/>
      <c r="W2" s="148" t="s">
        <v>70</v>
      </c>
      <c r="X2" s="149"/>
      <c r="Y2" s="149"/>
      <c r="Z2" s="149"/>
      <c r="AA2" s="149"/>
      <c r="AB2" s="150"/>
      <c r="AC2" s="151" t="s">
        <v>60</v>
      </c>
      <c r="AD2" s="152"/>
      <c r="AE2" s="153"/>
    </row>
    <row r="3" spans="1:50" s="141" customFormat="1" ht="15.75">
      <c r="A3" s="154" t="s">
        <v>192</v>
      </c>
      <c r="B3" s="155" t="s">
        <v>71</v>
      </c>
      <c r="C3" s="156"/>
      <c r="D3" s="156"/>
      <c r="E3" s="156"/>
      <c r="F3" s="156"/>
      <c r="G3" s="156"/>
      <c r="H3" s="156"/>
      <c r="I3" s="156"/>
      <c r="J3" s="157"/>
      <c r="K3" s="151" t="s">
        <v>72</v>
      </c>
      <c r="L3" s="152"/>
      <c r="M3" s="153"/>
      <c r="N3" s="158" t="s">
        <v>73</v>
      </c>
      <c r="O3" s="159"/>
      <c r="P3" s="159"/>
      <c r="Q3" s="159"/>
      <c r="R3" s="159"/>
      <c r="S3" s="160"/>
      <c r="T3" s="151" t="s">
        <v>74</v>
      </c>
      <c r="U3" s="152"/>
      <c r="V3" s="153"/>
      <c r="W3" s="161"/>
      <c r="X3" s="162"/>
      <c r="Y3" s="162"/>
      <c r="Z3" s="162"/>
      <c r="AA3" s="162"/>
      <c r="AB3" s="163"/>
      <c r="AC3" s="164"/>
      <c r="AD3" s="165"/>
      <c r="AE3" s="166"/>
    </row>
    <row r="4" spans="1:50" s="141" customFormat="1" ht="15.75">
      <c r="A4" s="167"/>
      <c r="B4" s="145" t="s">
        <v>75</v>
      </c>
      <c r="C4" s="146"/>
      <c r="D4" s="147"/>
      <c r="E4" s="145" t="s">
        <v>76</v>
      </c>
      <c r="F4" s="146"/>
      <c r="G4" s="147"/>
      <c r="H4" s="145" t="s">
        <v>77</v>
      </c>
      <c r="I4" s="146"/>
      <c r="J4" s="147"/>
      <c r="K4" s="168"/>
      <c r="L4" s="168"/>
      <c r="M4" s="169"/>
      <c r="N4" s="145" t="s">
        <v>78</v>
      </c>
      <c r="O4" s="147"/>
      <c r="P4" s="145" t="s">
        <v>79</v>
      </c>
      <c r="Q4" s="147"/>
      <c r="R4" s="145" t="s">
        <v>77</v>
      </c>
      <c r="S4" s="147"/>
      <c r="T4" s="168"/>
      <c r="U4" s="168"/>
      <c r="V4" s="170"/>
      <c r="W4" s="171"/>
      <c r="X4" s="168"/>
      <c r="Y4" s="168"/>
      <c r="Z4" s="170"/>
      <c r="AA4" s="170"/>
      <c r="AB4" s="168"/>
      <c r="AC4" s="171"/>
      <c r="AD4" s="168"/>
      <c r="AE4" s="168"/>
    </row>
    <row r="5" spans="1:50" s="141" customFormat="1" ht="15.75">
      <c r="A5" s="167"/>
      <c r="B5" s="172"/>
      <c r="C5" s="173"/>
      <c r="D5" s="174"/>
      <c r="E5" s="172"/>
      <c r="F5" s="173"/>
      <c r="G5" s="174"/>
      <c r="H5" s="172"/>
      <c r="I5" s="173"/>
      <c r="J5" s="174"/>
      <c r="K5" s="173" t="s">
        <v>80</v>
      </c>
      <c r="L5" s="173" t="s">
        <v>81</v>
      </c>
      <c r="M5" s="175"/>
      <c r="N5" s="172"/>
      <c r="O5" s="173"/>
      <c r="P5" s="176"/>
      <c r="Q5" s="173"/>
      <c r="R5" s="172"/>
      <c r="S5" s="173"/>
      <c r="T5" s="173" t="s">
        <v>80</v>
      </c>
      <c r="U5" s="173" t="s">
        <v>81</v>
      </c>
      <c r="V5" s="176"/>
      <c r="W5" s="172"/>
      <c r="X5" s="173" t="s">
        <v>82</v>
      </c>
      <c r="Y5" s="173" t="s">
        <v>83</v>
      </c>
      <c r="Z5" s="174"/>
      <c r="AA5" s="174"/>
      <c r="AB5" s="173" t="s">
        <v>84</v>
      </c>
      <c r="AC5" s="177"/>
      <c r="AD5" s="177"/>
      <c r="AE5" s="177"/>
    </row>
    <row r="6" spans="1:50" s="141" customFormat="1" ht="15.75">
      <c r="A6" s="167"/>
      <c r="B6" s="172"/>
      <c r="C6" s="173" t="s">
        <v>85</v>
      </c>
      <c r="D6" s="174"/>
      <c r="E6" s="172"/>
      <c r="F6" s="173" t="s">
        <v>85</v>
      </c>
      <c r="G6" s="174"/>
      <c r="H6" s="172"/>
      <c r="I6" s="173" t="s">
        <v>85</v>
      </c>
      <c r="J6" s="174"/>
      <c r="K6" s="173" t="s">
        <v>86</v>
      </c>
      <c r="L6" s="173" t="s">
        <v>87</v>
      </c>
      <c r="M6" s="174"/>
      <c r="N6" s="172"/>
      <c r="O6" s="173"/>
      <c r="P6" s="176"/>
      <c r="Q6" s="173"/>
      <c r="R6" s="172"/>
      <c r="S6" s="173"/>
      <c r="T6" s="172" t="s">
        <v>86</v>
      </c>
      <c r="U6" s="173" t="s">
        <v>87</v>
      </c>
      <c r="V6" s="178" t="s">
        <v>77</v>
      </c>
      <c r="W6" s="172"/>
      <c r="X6" s="173" t="s">
        <v>88</v>
      </c>
      <c r="Y6" s="173" t="s">
        <v>88</v>
      </c>
      <c r="Z6" s="174" t="s">
        <v>84</v>
      </c>
      <c r="AA6" s="174"/>
      <c r="AB6" s="173" t="s">
        <v>89</v>
      </c>
      <c r="AC6" s="177" t="s">
        <v>19</v>
      </c>
      <c r="AD6" s="177" t="s">
        <v>21</v>
      </c>
      <c r="AE6" s="177" t="s">
        <v>90</v>
      </c>
    </row>
    <row r="7" spans="1:50" s="141" customFormat="1" ht="15.75">
      <c r="A7" s="167"/>
      <c r="B7" s="179" t="s">
        <v>19</v>
      </c>
      <c r="C7" s="180" t="s">
        <v>21</v>
      </c>
      <c r="D7" s="181" t="s">
        <v>21</v>
      </c>
      <c r="E7" s="179" t="s">
        <v>19</v>
      </c>
      <c r="F7" s="180" t="s">
        <v>21</v>
      </c>
      <c r="G7" s="181" t="s">
        <v>21</v>
      </c>
      <c r="H7" s="179" t="s">
        <v>19</v>
      </c>
      <c r="I7" s="180" t="s">
        <v>21</v>
      </c>
      <c r="J7" s="181" t="s">
        <v>21</v>
      </c>
      <c r="K7" s="180" t="s">
        <v>91</v>
      </c>
      <c r="L7" s="180" t="s">
        <v>91</v>
      </c>
      <c r="M7" s="181" t="s">
        <v>77</v>
      </c>
      <c r="N7" s="179" t="s">
        <v>19</v>
      </c>
      <c r="O7" s="180" t="s">
        <v>21</v>
      </c>
      <c r="P7" s="182" t="s">
        <v>19</v>
      </c>
      <c r="Q7" s="180" t="s">
        <v>21</v>
      </c>
      <c r="R7" s="179" t="s">
        <v>19</v>
      </c>
      <c r="S7" s="180" t="s">
        <v>21</v>
      </c>
      <c r="T7" s="179" t="s">
        <v>91</v>
      </c>
      <c r="U7" s="180" t="s">
        <v>91</v>
      </c>
      <c r="V7" s="183"/>
      <c r="W7" s="179" t="s">
        <v>92</v>
      </c>
      <c r="X7" s="180" t="s">
        <v>93</v>
      </c>
      <c r="Y7" s="180" t="s">
        <v>93</v>
      </c>
      <c r="Z7" s="181" t="s">
        <v>94</v>
      </c>
      <c r="AA7" s="181" t="s">
        <v>77</v>
      </c>
      <c r="AB7" s="180" t="s">
        <v>95</v>
      </c>
      <c r="AC7" s="179" t="s">
        <v>96</v>
      </c>
      <c r="AD7" s="180" t="s">
        <v>96</v>
      </c>
      <c r="AE7" s="180" t="s">
        <v>97</v>
      </c>
    </row>
    <row r="8" spans="1:50" s="187" customFormat="1" ht="18.75" customHeight="1">
      <c r="A8" s="184" t="s">
        <v>98</v>
      </c>
      <c r="B8" s="185" t="s">
        <v>99</v>
      </c>
      <c r="C8" s="185" t="s">
        <v>100</v>
      </c>
      <c r="D8" s="185" t="s">
        <v>101</v>
      </c>
      <c r="E8" s="185" t="s">
        <v>102</v>
      </c>
      <c r="F8" s="185" t="s">
        <v>103</v>
      </c>
      <c r="G8" s="185" t="s">
        <v>104</v>
      </c>
      <c r="H8" s="185" t="s">
        <v>105</v>
      </c>
      <c r="I8" s="185" t="s">
        <v>106</v>
      </c>
      <c r="J8" s="185" t="s">
        <v>107</v>
      </c>
      <c r="K8" s="185" t="s">
        <v>108</v>
      </c>
      <c r="L8" s="185" t="s">
        <v>109</v>
      </c>
      <c r="M8" s="185" t="s">
        <v>110</v>
      </c>
      <c r="N8" s="185" t="s">
        <v>111</v>
      </c>
      <c r="O8" s="185" t="s">
        <v>112</v>
      </c>
      <c r="P8" s="185" t="s">
        <v>113</v>
      </c>
      <c r="Q8" s="185" t="s">
        <v>114</v>
      </c>
      <c r="R8" s="185" t="s">
        <v>115</v>
      </c>
      <c r="S8" s="185" t="s">
        <v>116</v>
      </c>
      <c r="T8" s="185" t="s">
        <v>117</v>
      </c>
      <c r="U8" s="185" t="s">
        <v>118</v>
      </c>
      <c r="V8" s="185" t="s">
        <v>119</v>
      </c>
      <c r="W8" s="185" t="s">
        <v>120</v>
      </c>
      <c r="X8" s="185" t="s">
        <v>121</v>
      </c>
      <c r="Y8" s="185" t="s">
        <v>122</v>
      </c>
      <c r="Z8" s="185" t="s">
        <v>123</v>
      </c>
      <c r="AA8" s="185" t="s">
        <v>124</v>
      </c>
      <c r="AB8" s="185" t="s">
        <v>125</v>
      </c>
      <c r="AC8" s="185" t="s">
        <v>126</v>
      </c>
      <c r="AD8" s="185" t="s">
        <v>127</v>
      </c>
      <c r="AE8" s="185" t="s">
        <v>128</v>
      </c>
      <c r="AF8" s="186"/>
      <c r="AG8" s="186"/>
      <c r="AH8" s="186"/>
      <c r="AI8" s="186"/>
      <c r="AJ8" s="186"/>
      <c r="AK8" s="186"/>
      <c r="AL8" s="186"/>
      <c r="AM8" s="186"/>
      <c r="AN8" s="186"/>
      <c r="AO8" s="186"/>
      <c r="AP8" s="186"/>
      <c r="AQ8" s="186"/>
      <c r="AR8" s="186"/>
      <c r="AS8" s="186"/>
      <c r="AT8" s="186"/>
      <c r="AU8" s="186"/>
      <c r="AV8" s="186"/>
      <c r="AW8" s="186"/>
      <c r="AX8" s="186"/>
    </row>
    <row r="9" spans="1:50" ht="15" customHeight="1">
      <c r="A9" s="188" t="s">
        <v>129</v>
      </c>
      <c r="B9" s="189">
        <v>4947</v>
      </c>
      <c r="C9" s="189">
        <v>193</v>
      </c>
      <c r="D9" s="189">
        <v>6</v>
      </c>
      <c r="E9" s="189">
        <v>49929</v>
      </c>
      <c r="F9" s="189">
        <v>1432</v>
      </c>
      <c r="G9" s="189">
        <v>682</v>
      </c>
      <c r="H9" s="189">
        <v>54876</v>
      </c>
      <c r="I9" s="189">
        <v>1625</v>
      </c>
      <c r="J9" s="189">
        <v>688</v>
      </c>
      <c r="K9" s="189">
        <v>11316</v>
      </c>
      <c r="L9" s="189">
        <v>89572</v>
      </c>
      <c r="M9" s="189">
        <v>100888</v>
      </c>
      <c r="N9" s="189">
        <v>449</v>
      </c>
      <c r="O9" s="189">
        <v>270</v>
      </c>
      <c r="P9" s="189">
        <v>3188</v>
      </c>
      <c r="Q9" s="189">
        <v>1868</v>
      </c>
      <c r="R9" s="189">
        <v>3637</v>
      </c>
      <c r="S9" s="189">
        <v>2138</v>
      </c>
      <c r="T9" s="189">
        <v>15</v>
      </c>
      <c r="U9" s="189">
        <v>908</v>
      </c>
      <c r="V9" s="189">
        <v>923</v>
      </c>
      <c r="W9" s="190" t="s">
        <v>130</v>
      </c>
      <c r="X9" s="190" t="s">
        <v>130</v>
      </c>
      <c r="Y9" s="190" t="s">
        <v>130</v>
      </c>
      <c r="Z9" s="189">
        <v>57189</v>
      </c>
      <c r="AA9" s="189">
        <v>57189</v>
      </c>
      <c r="AB9" s="189">
        <v>0</v>
      </c>
      <c r="AC9" s="189">
        <v>14764084</v>
      </c>
      <c r="AD9" s="189">
        <v>340608</v>
      </c>
      <c r="AE9" s="191">
        <v>15104692</v>
      </c>
    </row>
    <row r="10" spans="1:50" ht="15" customHeight="1">
      <c r="A10" s="188" t="s">
        <v>131</v>
      </c>
      <c r="B10" s="189">
        <v>4</v>
      </c>
      <c r="C10" s="189">
        <v>0</v>
      </c>
      <c r="D10" s="189">
        <v>0</v>
      </c>
      <c r="E10" s="189">
        <v>72</v>
      </c>
      <c r="F10" s="189">
        <v>0</v>
      </c>
      <c r="G10" s="189">
        <v>0</v>
      </c>
      <c r="H10" s="189">
        <v>76</v>
      </c>
      <c r="I10" s="189">
        <v>0</v>
      </c>
      <c r="J10" s="189">
        <v>0</v>
      </c>
      <c r="K10" s="189">
        <v>5</v>
      </c>
      <c r="L10" s="189">
        <v>131</v>
      </c>
      <c r="M10" s="189">
        <v>136</v>
      </c>
      <c r="N10" s="189">
        <v>0</v>
      </c>
      <c r="O10" s="189">
        <v>0</v>
      </c>
      <c r="P10" s="189">
        <v>0</v>
      </c>
      <c r="Q10" s="189">
        <v>0</v>
      </c>
      <c r="R10" s="189">
        <v>0</v>
      </c>
      <c r="S10" s="189">
        <v>0</v>
      </c>
      <c r="T10" s="189">
        <v>0</v>
      </c>
      <c r="U10" s="189">
        <v>0</v>
      </c>
      <c r="V10" s="189">
        <v>0</v>
      </c>
      <c r="W10" s="190" t="s">
        <v>130</v>
      </c>
      <c r="X10" s="190" t="s">
        <v>130</v>
      </c>
      <c r="Y10" s="190" t="s">
        <v>130</v>
      </c>
      <c r="Z10" s="189">
        <v>78</v>
      </c>
      <c r="AA10" s="189">
        <v>78</v>
      </c>
      <c r="AB10" s="189">
        <v>0</v>
      </c>
      <c r="AC10" s="189">
        <v>15909</v>
      </c>
      <c r="AD10" s="189">
        <v>0</v>
      </c>
      <c r="AE10" s="191">
        <v>15909</v>
      </c>
    </row>
    <row r="11" spans="1:50" ht="15" customHeight="1">
      <c r="A11" s="188" t="s">
        <v>132</v>
      </c>
      <c r="B11" s="189">
        <v>114</v>
      </c>
      <c r="C11" s="189">
        <v>0</v>
      </c>
      <c r="D11" s="189">
        <v>0</v>
      </c>
      <c r="E11" s="189">
        <v>1536</v>
      </c>
      <c r="F11" s="189">
        <v>1</v>
      </c>
      <c r="G11" s="189">
        <v>0</v>
      </c>
      <c r="H11" s="189">
        <v>1650</v>
      </c>
      <c r="I11" s="189">
        <v>1</v>
      </c>
      <c r="J11" s="189">
        <v>0</v>
      </c>
      <c r="K11" s="189">
        <v>291</v>
      </c>
      <c r="L11" s="189">
        <v>2699</v>
      </c>
      <c r="M11" s="189">
        <v>2990</v>
      </c>
      <c r="N11" s="189">
        <v>0</v>
      </c>
      <c r="O11" s="189">
        <v>0</v>
      </c>
      <c r="P11" s="189">
        <v>5</v>
      </c>
      <c r="Q11" s="189">
        <v>1</v>
      </c>
      <c r="R11" s="189">
        <v>5</v>
      </c>
      <c r="S11" s="189">
        <v>1</v>
      </c>
      <c r="T11" s="189">
        <v>0</v>
      </c>
      <c r="U11" s="189">
        <v>0</v>
      </c>
      <c r="V11" s="189">
        <v>0</v>
      </c>
      <c r="W11" s="190" t="s">
        <v>130</v>
      </c>
      <c r="X11" s="190" t="s">
        <v>130</v>
      </c>
      <c r="Y11" s="190" t="s">
        <v>130</v>
      </c>
      <c r="Z11" s="189">
        <v>1719</v>
      </c>
      <c r="AA11" s="189">
        <v>1719</v>
      </c>
      <c r="AB11" s="189">
        <v>0</v>
      </c>
      <c r="AC11" s="189">
        <v>386169</v>
      </c>
      <c r="AD11" s="189">
        <v>154</v>
      </c>
      <c r="AE11" s="191">
        <v>386323</v>
      </c>
    </row>
    <row r="12" spans="1:50" ht="15" customHeight="1">
      <c r="A12" s="188" t="s">
        <v>133</v>
      </c>
      <c r="B12" s="189">
        <v>1534</v>
      </c>
      <c r="C12" s="189">
        <v>6</v>
      </c>
      <c r="D12" s="189">
        <v>0</v>
      </c>
      <c r="E12" s="189">
        <v>14940</v>
      </c>
      <c r="F12" s="189">
        <v>42</v>
      </c>
      <c r="G12" s="189">
        <v>25</v>
      </c>
      <c r="H12" s="189">
        <v>16474</v>
      </c>
      <c r="I12" s="189">
        <v>48</v>
      </c>
      <c r="J12" s="189">
        <v>25</v>
      </c>
      <c r="K12" s="189">
        <v>3849</v>
      </c>
      <c r="L12" s="189">
        <v>26714</v>
      </c>
      <c r="M12" s="189">
        <v>30563</v>
      </c>
      <c r="N12" s="189">
        <v>16</v>
      </c>
      <c r="O12" s="189">
        <v>6</v>
      </c>
      <c r="P12" s="189">
        <v>107</v>
      </c>
      <c r="Q12" s="189">
        <v>45</v>
      </c>
      <c r="R12" s="189">
        <v>123</v>
      </c>
      <c r="S12" s="189">
        <v>51</v>
      </c>
      <c r="T12" s="189">
        <v>0</v>
      </c>
      <c r="U12" s="189">
        <v>30</v>
      </c>
      <c r="V12" s="189">
        <v>30</v>
      </c>
      <c r="W12" s="190" t="s">
        <v>130</v>
      </c>
      <c r="X12" s="190" t="s">
        <v>130</v>
      </c>
      <c r="Y12" s="190" t="s">
        <v>130</v>
      </c>
      <c r="Z12" s="189">
        <v>17624</v>
      </c>
      <c r="AA12" s="189">
        <v>17624</v>
      </c>
      <c r="AB12" s="189">
        <v>0</v>
      </c>
      <c r="AC12" s="189">
        <v>4162020</v>
      </c>
      <c r="AD12" s="189">
        <v>9380</v>
      </c>
      <c r="AE12" s="191">
        <v>4171400</v>
      </c>
    </row>
    <row r="13" spans="1:50" ht="15" customHeight="1">
      <c r="A13" s="188" t="s">
        <v>134</v>
      </c>
      <c r="B13" s="189">
        <v>216</v>
      </c>
      <c r="C13" s="189">
        <v>0</v>
      </c>
      <c r="D13" s="189">
        <v>0</v>
      </c>
      <c r="E13" s="189">
        <v>2572</v>
      </c>
      <c r="F13" s="189">
        <v>5</v>
      </c>
      <c r="G13" s="189">
        <v>3</v>
      </c>
      <c r="H13" s="189">
        <v>2788</v>
      </c>
      <c r="I13" s="189">
        <v>5</v>
      </c>
      <c r="J13" s="189">
        <v>3</v>
      </c>
      <c r="K13" s="189">
        <v>573</v>
      </c>
      <c r="L13" s="189">
        <v>4432</v>
      </c>
      <c r="M13" s="189">
        <v>5005</v>
      </c>
      <c r="N13" s="189">
        <v>0</v>
      </c>
      <c r="O13" s="189">
        <v>0</v>
      </c>
      <c r="P13" s="189">
        <v>9</v>
      </c>
      <c r="Q13" s="189">
        <v>6</v>
      </c>
      <c r="R13" s="189">
        <v>9</v>
      </c>
      <c r="S13" s="189">
        <v>6</v>
      </c>
      <c r="T13" s="189">
        <v>0</v>
      </c>
      <c r="U13" s="189">
        <v>4</v>
      </c>
      <c r="V13" s="189">
        <v>4</v>
      </c>
      <c r="W13" s="190" t="s">
        <v>130</v>
      </c>
      <c r="X13" s="190" t="s">
        <v>130</v>
      </c>
      <c r="Y13" s="190" t="s">
        <v>130</v>
      </c>
      <c r="Z13" s="189">
        <v>2916</v>
      </c>
      <c r="AA13" s="189">
        <v>2916</v>
      </c>
      <c r="AB13" s="189">
        <v>0</v>
      </c>
      <c r="AC13" s="189">
        <v>656332</v>
      </c>
      <c r="AD13" s="189">
        <v>1139</v>
      </c>
      <c r="AE13" s="191">
        <v>657471</v>
      </c>
    </row>
    <row r="14" spans="1:50" ht="15" customHeight="1">
      <c r="A14" s="188" t="s">
        <v>207</v>
      </c>
      <c r="B14" s="189">
        <v>71</v>
      </c>
      <c r="C14" s="189">
        <v>1</v>
      </c>
      <c r="D14" s="189">
        <v>0</v>
      </c>
      <c r="E14" s="189">
        <v>613</v>
      </c>
      <c r="F14" s="189">
        <v>4</v>
      </c>
      <c r="G14" s="189">
        <v>1</v>
      </c>
      <c r="H14" s="189">
        <v>684</v>
      </c>
      <c r="I14" s="189">
        <v>5</v>
      </c>
      <c r="J14" s="189">
        <v>1</v>
      </c>
      <c r="K14" s="189">
        <v>172</v>
      </c>
      <c r="L14" s="189">
        <v>1315</v>
      </c>
      <c r="M14" s="189">
        <v>1487</v>
      </c>
      <c r="N14" s="189">
        <v>3</v>
      </c>
      <c r="O14" s="189">
        <v>1</v>
      </c>
      <c r="P14" s="189">
        <v>12</v>
      </c>
      <c r="Q14" s="189">
        <v>5</v>
      </c>
      <c r="R14" s="189">
        <v>15</v>
      </c>
      <c r="S14" s="189">
        <v>6</v>
      </c>
      <c r="T14" s="189">
        <v>0</v>
      </c>
      <c r="U14" s="189">
        <v>1</v>
      </c>
      <c r="V14" s="189">
        <v>1</v>
      </c>
      <c r="W14" s="190" t="s">
        <v>130</v>
      </c>
      <c r="X14" s="190" t="s">
        <v>130</v>
      </c>
      <c r="Y14" s="190" t="s">
        <v>130</v>
      </c>
      <c r="Z14" s="189">
        <v>756</v>
      </c>
      <c r="AA14" s="189">
        <v>756</v>
      </c>
      <c r="AB14" s="189">
        <v>0</v>
      </c>
      <c r="AC14" s="189">
        <v>184189</v>
      </c>
      <c r="AD14" s="189">
        <v>316</v>
      </c>
      <c r="AE14" s="191">
        <v>184505</v>
      </c>
    </row>
    <row r="15" spans="1:50" ht="15" customHeight="1">
      <c r="A15" s="188" t="s">
        <v>136</v>
      </c>
      <c r="B15" s="189">
        <v>3523</v>
      </c>
      <c r="C15" s="189">
        <v>105</v>
      </c>
      <c r="D15" s="189">
        <v>2</v>
      </c>
      <c r="E15" s="189">
        <v>27297</v>
      </c>
      <c r="F15" s="189">
        <v>405</v>
      </c>
      <c r="G15" s="189">
        <v>134</v>
      </c>
      <c r="H15" s="189">
        <v>30820</v>
      </c>
      <c r="I15" s="189">
        <v>510</v>
      </c>
      <c r="J15" s="189">
        <v>136</v>
      </c>
      <c r="K15" s="189">
        <v>8218</v>
      </c>
      <c r="L15" s="189">
        <v>52619</v>
      </c>
      <c r="M15" s="189">
        <v>60837</v>
      </c>
      <c r="N15" s="189">
        <v>247</v>
      </c>
      <c r="O15" s="189">
        <v>149</v>
      </c>
      <c r="P15" s="189">
        <v>1003</v>
      </c>
      <c r="Q15" s="189">
        <v>549</v>
      </c>
      <c r="R15" s="189">
        <v>1250</v>
      </c>
      <c r="S15" s="189">
        <v>698</v>
      </c>
      <c r="T15" s="189">
        <v>2</v>
      </c>
      <c r="U15" s="189">
        <v>181</v>
      </c>
      <c r="V15" s="189">
        <v>183</v>
      </c>
      <c r="W15" s="190" t="s">
        <v>130</v>
      </c>
      <c r="X15" s="190" t="s">
        <v>130</v>
      </c>
      <c r="Y15" s="190" t="s">
        <v>130</v>
      </c>
      <c r="Z15" s="189">
        <v>36201</v>
      </c>
      <c r="AA15" s="189">
        <v>36201</v>
      </c>
      <c r="AB15" s="189">
        <v>0</v>
      </c>
      <c r="AC15" s="189">
        <v>8682411</v>
      </c>
      <c r="AD15" s="189">
        <v>83741</v>
      </c>
      <c r="AE15" s="191">
        <v>8766152</v>
      </c>
    </row>
    <row r="16" spans="1:50" ht="15" customHeight="1">
      <c r="A16" s="188" t="s">
        <v>137</v>
      </c>
      <c r="B16" s="189">
        <v>356</v>
      </c>
      <c r="C16" s="189">
        <v>0</v>
      </c>
      <c r="D16" s="189">
        <v>0</v>
      </c>
      <c r="E16" s="189">
        <v>2226</v>
      </c>
      <c r="F16" s="189">
        <v>1</v>
      </c>
      <c r="G16" s="189">
        <v>1</v>
      </c>
      <c r="H16" s="189">
        <v>2582</v>
      </c>
      <c r="I16" s="189">
        <v>1</v>
      </c>
      <c r="J16" s="189">
        <v>1</v>
      </c>
      <c r="K16" s="189">
        <v>992</v>
      </c>
      <c r="L16" s="189">
        <v>4261</v>
      </c>
      <c r="M16" s="189">
        <v>5253</v>
      </c>
      <c r="N16" s="189">
        <v>0</v>
      </c>
      <c r="O16" s="189">
        <v>0</v>
      </c>
      <c r="P16" s="189">
        <v>2</v>
      </c>
      <c r="Q16" s="189">
        <v>1</v>
      </c>
      <c r="R16" s="189">
        <v>2</v>
      </c>
      <c r="S16" s="189">
        <v>1</v>
      </c>
      <c r="T16" s="189">
        <v>0</v>
      </c>
      <c r="U16" s="189">
        <v>3</v>
      </c>
      <c r="V16" s="189">
        <v>3</v>
      </c>
      <c r="W16" s="190" t="s">
        <v>130</v>
      </c>
      <c r="X16" s="190" t="s">
        <v>130</v>
      </c>
      <c r="Y16" s="190" t="s">
        <v>130</v>
      </c>
      <c r="Z16" s="189">
        <v>2697</v>
      </c>
      <c r="AA16" s="189">
        <v>2697</v>
      </c>
      <c r="AB16" s="189">
        <v>0</v>
      </c>
      <c r="AC16" s="189">
        <v>684390</v>
      </c>
      <c r="AD16" s="189">
        <v>154</v>
      </c>
      <c r="AE16" s="191">
        <v>684544</v>
      </c>
      <c r="AF16" s="193"/>
      <c r="AG16" s="193"/>
      <c r="AH16" s="193"/>
      <c r="AI16" s="193"/>
      <c r="AJ16" s="193"/>
      <c r="AK16" s="193"/>
      <c r="AL16" s="193"/>
      <c r="AM16" s="193"/>
      <c r="AN16" s="193"/>
      <c r="AO16" s="193"/>
      <c r="AP16" s="193"/>
      <c r="AQ16" s="193"/>
      <c r="AR16" s="193"/>
      <c r="AS16" s="193"/>
      <c r="AT16" s="193"/>
      <c r="AU16" s="193"/>
      <c r="AV16" s="193"/>
      <c r="AW16" s="193"/>
      <c r="AX16" s="193"/>
    </row>
    <row r="17" spans="1:50" ht="15" customHeight="1">
      <c r="A17" s="188" t="s">
        <v>138</v>
      </c>
      <c r="B17" s="189">
        <v>493</v>
      </c>
      <c r="C17" s="189">
        <v>2</v>
      </c>
      <c r="D17" s="189">
        <v>0</v>
      </c>
      <c r="E17" s="189">
        <v>6209</v>
      </c>
      <c r="F17" s="189">
        <v>26</v>
      </c>
      <c r="G17" s="189">
        <v>6</v>
      </c>
      <c r="H17" s="189">
        <v>6702</v>
      </c>
      <c r="I17" s="189">
        <v>28</v>
      </c>
      <c r="J17" s="189">
        <v>6</v>
      </c>
      <c r="K17" s="189">
        <v>1179</v>
      </c>
      <c r="L17" s="189">
        <v>10578</v>
      </c>
      <c r="M17" s="189">
        <v>11757</v>
      </c>
      <c r="N17" s="189">
        <v>2</v>
      </c>
      <c r="O17" s="189">
        <v>2</v>
      </c>
      <c r="P17" s="189">
        <v>73</v>
      </c>
      <c r="Q17" s="189">
        <v>33</v>
      </c>
      <c r="R17" s="189">
        <v>75</v>
      </c>
      <c r="S17" s="189">
        <v>35</v>
      </c>
      <c r="T17" s="189">
        <v>0</v>
      </c>
      <c r="U17" s="189">
        <v>6</v>
      </c>
      <c r="V17" s="189">
        <v>6</v>
      </c>
      <c r="W17" s="190" t="s">
        <v>130</v>
      </c>
      <c r="X17" s="190" t="s">
        <v>130</v>
      </c>
      <c r="Y17" s="190" t="s">
        <v>130</v>
      </c>
      <c r="Z17" s="189">
        <v>7065</v>
      </c>
      <c r="AA17" s="189">
        <v>7065</v>
      </c>
      <c r="AB17" s="189">
        <v>0</v>
      </c>
      <c r="AC17" s="189">
        <v>1571285</v>
      </c>
      <c r="AD17" s="189">
        <v>3176</v>
      </c>
      <c r="AE17" s="191">
        <v>1574461</v>
      </c>
      <c r="AF17" s="193"/>
      <c r="AG17" s="193"/>
      <c r="AH17" s="193"/>
      <c r="AI17" s="193"/>
      <c r="AJ17" s="193"/>
      <c r="AK17" s="193"/>
      <c r="AL17" s="193"/>
      <c r="AM17" s="193"/>
      <c r="AN17" s="193"/>
      <c r="AO17" s="193"/>
      <c r="AP17" s="193"/>
      <c r="AQ17" s="193"/>
      <c r="AR17" s="193"/>
      <c r="AS17" s="193"/>
      <c r="AT17" s="193"/>
      <c r="AU17" s="193"/>
      <c r="AV17" s="193"/>
      <c r="AW17" s="193"/>
      <c r="AX17" s="193"/>
    </row>
    <row r="18" spans="1:50" ht="15" customHeight="1">
      <c r="A18" s="188" t="s">
        <v>139</v>
      </c>
      <c r="B18" s="189">
        <v>11257</v>
      </c>
      <c r="C18" s="189">
        <v>169</v>
      </c>
      <c r="D18" s="189">
        <v>10</v>
      </c>
      <c r="E18" s="189">
        <v>76281</v>
      </c>
      <c r="F18" s="189">
        <v>627</v>
      </c>
      <c r="G18" s="189">
        <v>224</v>
      </c>
      <c r="H18" s="189">
        <v>87538</v>
      </c>
      <c r="I18" s="189">
        <v>796</v>
      </c>
      <c r="J18" s="189">
        <v>234</v>
      </c>
      <c r="K18" s="189">
        <v>30463</v>
      </c>
      <c r="L18" s="189">
        <v>170677</v>
      </c>
      <c r="M18" s="189">
        <v>201140</v>
      </c>
      <c r="N18" s="189">
        <v>429</v>
      </c>
      <c r="O18" s="189">
        <v>209</v>
      </c>
      <c r="P18" s="189">
        <v>1722</v>
      </c>
      <c r="Q18" s="189">
        <v>722</v>
      </c>
      <c r="R18" s="189">
        <v>2151</v>
      </c>
      <c r="S18" s="189">
        <v>931</v>
      </c>
      <c r="T18" s="189">
        <v>12</v>
      </c>
      <c r="U18" s="189">
        <v>286</v>
      </c>
      <c r="V18" s="189">
        <v>298</v>
      </c>
      <c r="W18" s="190" t="s">
        <v>130</v>
      </c>
      <c r="X18" s="190" t="s">
        <v>130</v>
      </c>
      <c r="Y18" s="190" t="s">
        <v>130</v>
      </c>
      <c r="Z18" s="189">
        <v>100463</v>
      </c>
      <c r="AA18" s="189">
        <v>100463</v>
      </c>
      <c r="AB18" s="189">
        <v>0</v>
      </c>
      <c r="AC18" s="189">
        <v>29305188</v>
      </c>
      <c r="AD18" s="189">
        <v>154461</v>
      </c>
      <c r="AE18" s="191">
        <v>29459649</v>
      </c>
      <c r="AF18" s="193"/>
      <c r="AG18" s="193"/>
      <c r="AH18" s="193"/>
      <c r="AI18" s="193"/>
      <c r="AJ18" s="193"/>
      <c r="AK18" s="193"/>
      <c r="AL18" s="193"/>
      <c r="AM18" s="193"/>
      <c r="AN18" s="193"/>
      <c r="AO18" s="193"/>
      <c r="AP18" s="193"/>
      <c r="AQ18" s="193"/>
      <c r="AR18" s="193"/>
      <c r="AS18" s="193"/>
      <c r="AT18" s="193"/>
      <c r="AU18" s="193"/>
      <c r="AV18" s="193"/>
      <c r="AW18" s="193"/>
      <c r="AX18" s="193"/>
    </row>
    <row r="19" spans="1:50" ht="15" customHeight="1">
      <c r="A19" s="188" t="s">
        <v>140</v>
      </c>
      <c r="B19" s="189">
        <v>180</v>
      </c>
      <c r="C19" s="189">
        <v>1</v>
      </c>
      <c r="D19" s="189">
        <v>0</v>
      </c>
      <c r="E19" s="189">
        <v>1300</v>
      </c>
      <c r="F19" s="189">
        <v>7</v>
      </c>
      <c r="G19" s="189">
        <v>0</v>
      </c>
      <c r="H19" s="189">
        <v>1480</v>
      </c>
      <c r="I19" s="189">
        <v>8</v>
      </c>
      <c r="J19" s="189">
        <v>0</v>
      </c>
      <c r="K19" s="189">
        <v>449</v>
      </c>
      <c r="L19" s="189">
        <v>2945</v>
      </c>
      <c r="M19" s="189">
        <v>3394</v>
      </c>
      <c r="N19" s="189">
        <v>5</v>
      </c>
      <c r="O19" s="189">
        <v>1</v>
      </c>
      <c r="P19" s="189">
        <v>20</v>
      </c>
      <c r="Q19" s="189">
        <v>7</v>
      </c>
      <c r="R19" s="189">
        <v>25</v>
      </c>
      <c r="S19" s="189">
        <v>8</v>
      </c>
      <c r="T19" s="189">
        <v>0</v>
      </c>
      <c r="U19" s="189">
        <v>0</v>
      </c>
      <c r="V19" s="189">
        <v>0</v>
      </c>
      <c r="W19" s="190" t="s">
        <v>130</v>
      </c>
      <c r="X19" s="190" t="s">
        <v>130</v>
      </c>
      <c r="Y19" s="190" t="s">
        <v>130</v>
      </c>
      <c r="Z19" s="189">
        <v>1604</v>
      </c>
      <c r="AA19" s="189">
        <v>1604</v>
      </c>
      <c r="AB19" s="189">
        <v>0</v>
      </c>
      <c r="AC19" s="189">
        <v>412824</v>
      </c>
      <c r="AD19" s="189">
        <v>505</v>
      </c>
      <c r="AE19" s="191">
        <v>413329</v>
      </c>
      <c r="AF19" s="193"/>
      <c r="AG19" s="193"/>
      <c r="AH19" s="193"/>
      <c r="AI19" s="193"/>
      <c r="AJ19" s="193"/>
      <c r="AK19" s="193"/>
      <c r="AL19" s="193"/>
      <c r="AM19" s="193"/>
      <c r="AN19" s="193"/>
      <c r="AO19" s="193"/>
      <c r="AP19" s="193"/>
      <c r="AQ19" s="193"/>
      <c r="AR19" s="193"/>
      <c r="AS19" s="193"/>
      <c r="AT19" s="193"/>
      <c r="AU19" s="193"/>
      <c r="AV19" s="193"/>
      <c r="AW19" s="193"/>
      <c r="AX19" s="193"/>
    </row>
    <row r="20" spans="1:50" ht="15" customHeight="1">
      <c r="A20" s="188" t="s">
        <v>141</v>
      </c>
      <c r="B20" s="189">
        <v>840</v>
      </c>
      <c r="C20" s="189">
        <v>0</v>
      </c>
      <c r="D20" s="189">
        <v>0</v>
      </c>
      <c r="E20" s="189">
        <v>11080</v>
      </c>
      <c r="F20" s="189">
        <v>34</v>
      </c>
      <c r="G20" s="189">
        <v>6</v>
      </c>
      <c r="H20" s="189">
        <v>11920</v>
      </c>
      <c r="I20" s="189">
        <v>34</v>
      </c>
      <c r="J20" s="189">
        <v>6</v>
      </c>
      <c r="K20" s="189">
        <v>2082</v>
      </c>
      <c r="L20" s="189">
        <v>18068</v>
      </c>
      <c r="M20" s="189">
        <v>20150</v>
      </c>
      <c r="N20" s="189">
        <v>0</v>
      </c>
      <c r="O20" s="189">
        <v>0</v>
      </c>
      <c r="P20" s="189">
        <v>66</v>
      </c>
      <c r="Q20" s="189">
        <v>39</v>
      </c>
      <c r="R20" s="189">
        <v>66</v>
      </c>
      <c r="S20" s="189">
        <v>39</v>
      </c>
      <c r="T20" s="189">
        <v>0</v>
      </c>
      <c r="U20" s="189">
        <v>7</v>
      </c>
      <c r="V20" s="189">
        <v>7</v>
      </c>
      <c r="W20" s="190" t="s">
        <v>130</v>
      </c>
      <c r="X20" s="190" t="s">
        <v>130</v>
      </c>
      <c r="Y20" s="190" t="s">
        <v>130</v>
      </c>
      <c r="Z20" s="189">
        <v>12674</v>
      </c>
      <c r="AA20" s="189">
        <v>12674</v>
      </c>
      <c r="AB20" s="189">
        <v>0</v>
      </c>
      <c r="AC20" s="189">
        <v>2789830</v>
      </c>
      <c r="AD20" s="189">
        <v>4959</v>
      </c>
      <c r="AE20" s="191">
        <v>2794789</v>
      </c>
      <c r="AF20" s="193"/>
      <c r="AG20" s="193"/>
      <c r="AH20" s="193"/>
      <c r="AI20" s="193"/>
      <c r="AJ20" s="193"/>
      <c r="AK20" s="193"/>
      <c r="AL20" s="193"/>
      <c r="AM20" s="193"/>
      <c r="AN20" s="193"/>
      <c r="AO20" s="193"/>
      <c r="AP20" s="193"/>
      <c r="AQ20" s="193"/>
      <c r="AR20" s="193"/>
      <c r="AS20" s="193"/>
      <c r="AT20" s="193"/>
      <c r="AU20" s="193"/>
      <c r="AV20" s="193"/>
      <c r="AW20" s="193"/>
      <c r="AX20" s="193"/>
    </row>
    <row r="21" spans="1:50" ht="15" customHeight="1">
      <c r="A21" s="188" t="s">
        <v>142</v>
      </c>
      <c r="B21" s="189">
        <v>2191</v>
      </c>
      <c r="C21" s="189">
        <v>22</v>
      </c>
      <c r="D21" s="189">
        <v>0</v>
      </c>
      <c r="E21" s="189">
        <v>14779</v>
      </c>
      <c r="F21" s="189">
        <v>304</v>
      </c>
      <c r="G21" s="189">
        <v>65</v>
      </c>
      <c r="H21" s="189">
        <v>16970</v>
      </c>
      <c r="I21" s="189">
        <v>326</v>
      </c>
      <c r="J21" s="189">
        <v>65</v>
      </c>
      <c r="K21" s="189">
        <v>6245</v>
      </c>
      <c r="L21" s="189">
        <v>34608</v>
      </c>
      <c r="M21" s="189">
        <v>40853</v>
      </c>
      <c r="N21" s="189">
        <v>50</v>
      </c>
      <c r="O21" s="189">
        <v>22</v>
      </c>
      <c r="P21" s="189">
        <v>840</v>
      </c>
      <c r="Q21" s="189">
        <v>328</v>
      </c>
      <c r="R21" s="189">
        <v>890</v>
      </c>
      <c r="S21" s="189">
        <v>350</v>
      </c>
      <c r="T21" s="189">
        <v>0</v>
      </c>
      <c r="U21" s="189">
        <v>69</v>
      </c>
      <c r="V21" s="189">
        <v>69</v>
      </c>
      <c r="W21" s="190" t="s">
        <v>130</v>
      </c>
      <c r="X21" s="190" t="s">
        <v>130</v>
      </c>
      <c r="Y21" s="190" t="s">
        <v>130</v>
      </c>
      <c r="Z21" s="189">
        <v>18306</v>
      </c>
      <c r="AA21" s="189">
        <v>18306</v>
      </c>
      <c r="AB21" s="189">
        <v>0</v>
      </c>
      <c r="AC21" s="189">
        <v>5254854</v>
      </c>
      <c r="AD21" s="189">
        <v>44526</v>
      </c>
      <c r="AE21" s="191">
        <v>5299380</v>
      </c>
      <c r="AF21" s="193"/>
      <c r="AG21" s="193"/>
      <c r="AH21" s="193"/>
      <c r="AI21" s="193"/>
      <c r="AJ21" s="193"/>
      <c r="AK21" s="193"/>
      <c r="AL21" s="193"/>
      <c r="AM21" s="193"/>
      <c r="AN21" s="193"/>
      <c r="AO21" s="193"/>
      <c r="AP21" s="193"/>
      <c r="AQ21" s="193"/>
      <c r="AR21" s="193"/>
      <c r="AS21" s="193"/>
      <c r="AT21" s="193"/>
      <c r="AU21" s="193"/>
      <c r="AV21" s="193"/>
      <c r="AW21" s="193"/>
      <c r="AX21" s="193"/>
    </row>
    <row r="22" spans="1:50" ht="15" customHeight="1">
      <c r="A22" s="188" t="s">
        <v>143</v>
      </c>
      <c r="B22" s="189">
        <v>81</v>
      </c>
      <c r="C22" s="189">
        <v>0</v>
      </c>
      <c r="D22" s="189">
        <v>0</v>
      </c>
      <c r="E22" s="189">
        <v>925</v>
      </c>
      <c r="F22" s="189">
        <v>5</v>
      </c>
      <c r="G22" s="189">
        <v>2</v>
      </c>
      <c r="H22" s="189">
        <v>1006</v>
      </c>
      <c r="I22" s="189">
        <v>5</v>
      </c>
      <c r="J22" s="189">
        <v>2</v>
      </c>
      <c r="K22" s="189">
        <v>229</v>
      </c>
      <c r="L22" s="189">
        <v>1704</v>
      </c>
      <c r="M22" s="189">
        <v>1933</v>
      </c>
      <c r="N22" s="189">
        <v>0</v>
      </c>
      <c r="O22" s="189">
        <v>0</v>
      </c>
      <c r="P22" s="189">
        <v>12</v>
      </c>
      <c r="Q22" s="189">
        <v>5</v>
      </c>
      <c r="R22" s="189">
        <v>12</v>
      </c>
      <c r="S22" s="189">
        <v>5</v>
      </c>
      <c r="T22" s="189">
        <v>0</v>
      </c>
      <c r="U22" s="189">
        <v>2</v>
      </c>
      <c r="V22" s="189">
        <v>2</v>
      </c>
      <c r="W22" s="190" t="s">
        <v>130</v>
      </c>
      <c r="X22" s="190" t="s">
        <v>130</v>
      </c>
      <c r="Y22" s="190" t="s">
        <v>130</v>
      </c>
      <c r="Z22" s="189">
        <v>1036</v>
      </c>
      <c r="AA22" s="189">
        <v>1036</v>
      </c>
      <c r="AB22" s="189">
        <v>0</v>
      </c>
      <c r="AC22" s="189">
        <v>244331</v>
      </c>
      <c r="AD22" s="189">
        <v>777</v>
      </c>
      <c r="AE22" s="191">
        <v>245108</v>
      </c>
      <c r="AF22" s="193"/>
      <c r="AG22" s="193"/>
      <c r="AH22" s="193"/>
      <c r="AI22" s="193"/>
      <c r="AJ22" s="193"/>
      <c r="AK22" s="193"/>
      <c r="AL22" s="193"/>
      <c r="AM22" s="193"/>
      <c r="AN22" s="193"/>
      <c r="AO22" s="193"/>
      <c r="AP22" s="193"/>
      <c r="AQ22" s="193"/>
      <c r="AR22" s="193"/>
      <c r="AS22" s="193"/>
      <c r="AT22" s="193"/>
      <c r="AU22" s="193"/>
      <c r="AV22" s="193"/>
      <c r="AW22" s="193"/>
      <c r="AX22" s="193"/>
    </row>
    <row r="23" spans="1:50" ht="15" customHeight="1">
      <c r="A23" s="188" t="s">
        <v>144</v>
      </c>
      <c r="B23" s="189">
        <v>9378</v>
      </c>
      <c r="C23" s="189">
        <v>37</v>
      </c>
      <c r="D23" s="189">
        <v>3</v>
      </c>
      <c r="E23" s="189">
        <v>58629</v>
      </c>
      <c r="F23" s="189">
        <v>401</v>
      </c>
      <c r="G23" s="189">
        <v>267</v>
      </c>
      <c r="H23" s="189">
        <v>68007</v>
      </c>
      <c r="I23" s="189">
        <v>438</v>
      </c>
      <c r="J23" s="189">
        <v>270</v>
      </c>
      <c r="K23" s="189">
        <v>25111</v>
      </c>
      <c r="L23" s="189">
        <v>131783</v>
      </c>
      <c r="M23" s="189">
        <v>156894</v>
      </c>
      <c r="N23" s="189">
        <v>80</v>
      </c>
      <c r="O23" s="189">
        <v>41</v>
      </c>
      <c r="P23" s="189">
        <v>1120</v>
      </c>
      <c r="Q23" s="189">
        <v>445</v>
      </c>
      <c r="R23" s="189">
        <v>1200</v>
      </c>
      <c r="S23" s="189">
        <v>486</v>
      </c>
      <c r="T23" s="189">
        <v>3</v>
      </c>
      <c r="U23" s="189">
        <v>414</v>
      </c>
      <c r="V23" s="189">
        <v>417</v>
      </c>
      <c r="W23" s="190" t="s">
        <v>130</v>
      </c>
      <c r="X23" s="190" t="s">
        <v>130</v>
      </c>
      <c r="Y23" s="190" t="s">
        <v>130</v>
      </c>
      <c r="Z23" s="189">
        <v>72246</v>
      </c>
      <c r="AA23" s="189">
        <v>72246</v>
      </c>
      <c r="AB23" s="189">
        <v>0</v>
      </c>
      <c r="AC23" s="189">
        <v>20768445</v>
      </c>
      <c r="AD23" s="189">
        <v>116698</v>
      </c>
      <c r="AE23" s="191">
        <v>20885143</v>
      </c>
      <c r="AF23" s="193"/>
      <c r="AG23" s="193"/>
      <c r="AH23" s="193"/>
      <c r="AI23" s="193"/>
      <c r="AJ23" s="193"/>
      <c r="AK23" s="193"/>
      <c r="AL23" s="193"/>
      <c r="AM23" s="193"/>
      <c r="AN23" s="193"/>
      <c r="AO23" s="193"/>
      <c r="AP23" s="193"/>
      <c r="AQ23" s="193"/>
      <c r="AR23" s="193"/>
      <c r="AS23" s="193"/>
      <c r="AT23" s="193"/>
      <c r="AU23" s="193"/>
      <c r="AV23" s="193"/>
      <c r="AW23" s="193"/>
      <c r="AX23" s="193"/>
    </row>
    <row r="24" spans="1:50" ht="15" customHeight="1">
      <c r="A24" s="188" t="s">
        <v>145</v>
      </c>
      <c r="B24" s="189">
        <v>1402</v>
      </c>
      <c r="C24" s="189">
        <v>15</v>
      </c>
      <c r="D24" s="189">
        <v>0</v>
      </c>
      <c r="E24" s="189">
        <v>8986</v>
      </c>
      <c r="F24" s="189">
        <v>105</v>
      </c>
      <c r="G24" s="189">
        <v>32</v>
      </c>
      <c r="H24" s="189">
        <v>10388</v>
      </c>
      <c r="I24" s="189">
        <v>120</v>
      </c>
      <c r="J24" s="189">
        <v>32</v>
      </c>
      <c r="K24" s="189">
        <v>3792</v>
      </c>
      <c r="L24" s="189">
        <v>19278</v>
      </c>
      <c r="M24" s="189">
        <v>23070</v>
      </c>
      <c r="N24" s="189">
        <v>46</v>
      </c>
      <c r="O24" s="189">
        <v>15</v>
      </c>
      <c r="P24" s="189">
        <v>315</v>
      </c>
      <c r="Q24" s="189">
        <v>113</v>
      </c>
      <c r="R24" s="189">
        <v>361</v>
      </c>
      <c r="S24" s="189">
        <v>128</v>
      </c>
      <c r="T24" s="189">
        <v>0</v>
      </c>
      <c r="U24" s="189">
        <v>41</v>
      </c>
      <c r="V24" s="189">
        <v>41</v>
      </c>
      <c r="W24" s="190" t="s">
        <v>130</v>
      </c>
      <c r="X24" s="190" t="s">
        <v>130</v>
      </c>
      <c r="Y24" s="190" t="s">
        <v>130</v>
      </c>
      <c r="Z24" s="189">
        <v>11083</v>
      </c>
      <c r="AA24" s="189">
        <v>11083</v>
      </c>
      <c r="AB24" s="189">
        <v>0</v>
      </c>
      <c r="AC24" s="189">
        <v>2962290</v>
      </c>
      <c r="AD24" s="189">
        <v>14773</v>
      </c>
      <c r="AE24" s="191">
        <v>2977063</v>
      </c>
      <c r="AF24" s="193"/>
      <c r="AG24" s="193"/>
      <c r="AH24" s="193"/>
      <c r="AI24" s="193"/>
      <c r="AJ24" s="193"/>
      <c r="AK24" s="193"/>
      <c r="AL24" s="193"/>
      <c r="AM24" s="193"/>
      <c r="AN24" s="193"/>
      <c r="AO24" s="193"/>
      <c r="AP24" s="193"/>
      <c r="AQ24" s="193"/>
      <c r="AR24" s="193"/>
      <c r="AS24" s="193"/>
      <c r="AT24" s="193"/>
      <c r="AU24" s="193"/>
      <c r="AV24" s="193"/>
      <c r="AW24" s="193"/>
      <c r="AX24" s="193"/>
    </row>
    <row r="25" spans="1:50" ht="15" customHeight="1">
      <c r="A25" s="188" t="s">
        <v>146</v>
      </c>
      <c r="B25" s="189">
        <v>541</v>
      </c>
      <c r="C25" s="189">
        <v>4</v>
      </c>
      <c r="D25" s="189">
        <v>0</v>
      </c>
      <c r="E25" s="189">
        <v>5817</v>
      </c>
      <c r="F25" s="189">
        <v>21</v>
      </c>
      <c r="G25" s="189">
        <v>2</v>
      </c>
      <c r="H25" s="189">
        <v>6358</v>
      </c>
      <c r="I25" s="189">
        <v>25</v>
      </c>
      <c r="J25" s="189">
        <v>2</v>
      </c>
      <c r="K25" s="189">
        <v>1386</v>
      </c>
      <c r="L25" s="189">
        <v>10347</v>
      </c>
      <c r="M25" s="189">
        <v>11733</v>
      </c>
      <c r="N25" s="189">
        <v>10</v>
      </c>
      <c r="O25" s="189">
        <v>5</v>
      </c>
      <c r="P25" s="189">
        <v>48</v>
      </c>
      <c r="Q25" s="189">
        <v>24</v>
      </c>
      <c r="R25" s="189">
        <v>58</v>
      </c>
      <c r="S25" s="189">
        <v>29</v>
      </c>
      <c r="T25" s="189">
        <v>0</v>
      </c>
      <c r="U25" s="189">
        <v>4</v>
      </c>
      <c r="V25" s="189">
        <v>4</v>
      </c>
      <c r="W25" s="190" t="s">
        <v>130</v>
      </c>
      <c r="X25" s="190" t="s">
        <v>130</v>
      </c>
      <c r="Y25" s="190" t="s">
        <v>130</v>
      </c>
      <c r="Z25" s="189">
        <v>6709</v>
      </c>
      <c r="AA25" s="189">
        <v>6709</v>
      </c>
      <c r="AB25" s="189">
        <v>0</v>
      </c>
      <c r="AC25" s="189">
        <v>1559647</v>
      </c>
      <c r="AD25" s="189">
        <v>2997</v>
      </c>
      <c r="AE25" s="191">
        <v>1562644</v>
      </c>
      <c r="AF25" s="193"/>
      <c r="AG25" s="193"/>
      <c r="AH25" s="193"/>
      <c r="AI25" s="193"/>
      <c r="AJ25" s="193"/>
      <c r="AK25" s="193"/>
      <c r="AL25" s="193"/>
      <c r="AM25" s="193"/>
      <c r="AN25" s="193"/>
      <c r="AO25" s="193"/>
      <c r="AP25" s="193"/>
      <c r="AQ25" s="193"/>
      <c r="AR25" s="193"/>
      <c r="AS25" s="193"/>
      <c r="AT25" s="193"/>
      <c r="AU25" s="193"/>
      <c r="AV25" s="193"/>
      <c r="AW25" s="193"/>
      <c r="AX25" s="193"/>
    </row>
    <row r="26" spans="1:50" ht="15" customHeight="1">
      <c r="A26" s="188" t="s">
        <v>147</v>
      </c>
      <c r="B26" s="189">
        <v>225</v>
      </c>
      <c r="C26" s="189">
        <v>0</v>
      </c>
      <c r="D26" s="189">
        <v>0</v>
      </c>
      <c r="E26" s="189">
        <v>1340</v>
      </c>
      <c r="F26" s="189">
        <v>1</v>
      </c>
      <c r="G26" s="189">
        <v>0</v>
      </c>
      <c r="H26" s="189">
        <v>1565</v>
      </c>
      <c r="I26" s="189">
        <v>1</v>
      </c>
      <c r="J26" s="189">
        <v>0</v>
      </c>
      <c r="K26" s="189">
        <v>633</v>
      </c>
      <c r="L26" s="189">
        <v>2502</v>
      </c>
      <c r="M26" s="189">
        <v>3135</v>
      </c>
      <c r="N26" s="189">
        <v>0</v>
      </c>
      <c r="O26" s="189">
        <v>0</v>
      </c>
      <c r="P26" s="189">
        <v>3</v>
      </c>
      <c r="Q26" s="189">
        <v>1</v>
      </c>
      <c r="R26" s="189">
        <v>3</v>
      </c>
      <c r="S26" s="189">
        <v>1</v>
      </c>
      <c r="T26" s="189">
        <v>0</v>
      </c>
      <c r="U26" s="189">
        <v>0</v>
      </c>
      <c r="V26" s="189">
        <v>0</v>
      </c>
      <c r="W26" s="190" t="s">
        <v>130</v>
      </c>
      <c r="X26" s="190" t="s">
        <v>130</v>
      </c>
      <c r="Y26" s="190" t="s">
        <v>130</v>
      </c>
      <c r="Z26" s="189">
        <v>1639</v>
      </c>
      <c r="AA26" s="189">
        <v>1639</v>
      </c>
      <c r="AB26" s="189">
        <v>0</v>
      </c>
      <c r="AC26" s="189">
        <v>425394</v>
      </c>
      <c r="AD26" s="189">
        <v>0</v>
      </c>
      <c r="AE26" s="191">
        <v>425394</v>
      </c>
      <c r="AF26" s="193"/>
      <c r="AG26" s="193"/>
      <c r="AH26" s="193"/>
      <c r="AI26" s="193"/>
      <c r="AJ26" s="193"/>
      <c r="AK26" s="193"/>
      <c r="AL26" s="193"/>
      <c r="AM26" s="193"/>
      <c r="AN26" s="193"/>
      <c r="AO26" s="193"/>
      <c r="AP26" s="193"/>
      <c r="AQ26" s="193"/>
      <c r="AR26" s="193"/>
      <c r="AS26" s="193"/>
      <c r="AT26" s="193"/>
      <c r="AU26" s="193"/>
      <c r="AV26" s="193"/>
      <c r="AW26" s="193"/>
      <c r="AX26" s="193"/>
    </row>
    <row r="27" spans="1:50" ht="15" customHeight="1">
      <c r="A27" s="188" t="s">
        <v>148</v>
      </c>
      <c r="B27" s="189">
        <v>78138</v>
      </c>
      <c r="C27" s="189">
        <v>2200</v>
      </c>
      <c r="D27" s="189">
        <v>170</v>
      </c>
      <c r="E27" s="189">
        <v>454665</v>
      </c>
      <c r="F27" s="189">
        <v>5432</v>
      </c>
      <c r="G27" s="189">
        <v>3361</v>
      </c>
      <c r="H27" s="189">
        <v>532803</v>
      </c>
      <c r="I27" s="189">
        <v>7632</v>
      </c>
      <c r="J27" s="189">
        <v>3531</v>
      </c>
      <c r="K27" s="189">
        <v>190245</v>
      </c>
      <c r="L27" s="189">
        <v>865748</v>
      </c>
      <c r="M27" s="189">
        <v>1055993</v>
      </c>
      <c r="N27" s="189">
        <v>4653</v>
      </c>
      <c r="O27" s="189">
        <v>3067</v>
      </c>
      <c r="P27" s="189">
        <v>12529</v>
      </c>
      <c r="Q27" s="189">
        <v>6702</v>
      </c>
      <c r="R27" s="189">
        <v>17182</v>
      </c>
      <c r="S27" s="189">
        <v>9769</v>
      </c>
      <c r="T27" s="189">
        <v>213</v>
      </c>
      <c r="U27" s="189">
        <v>4276</v>
      </c>
      <c r="V27" s="189">
        <v>4489</v>
      </c>
      <c r="W27" s="190" t="s">
        <v>130</v>
      </c>
      <c r="X27" s="190" t="s">
        <v>130</v>
      </c>
      <c r="Y27" s="190" t="s">
        <v>130</v>
      </c>
      <c r="Z27" s="189">
        <v>576623</v>
      </c>
      <c r="AA27" s="189">
        <v>576623</v>
      </c>
      <c r="AB27" s="189">
        <v>0</v>
      </c>
      <c r="AC27" s="189">
        <v>151760563</v>
      </c>
      <c r="AD27" s="189">
        <v>1713692</v>
      </c>
      <c r="AE27" s="191">
        <v>153474255</v>
      </c>
      <c r="AF27" s="193"/>
      <c r="AG27" s="193"/>
      <c r="AH27" s="193"/>
      <c r="AI27" s="193"/>
      <c r="AJ27" s="193"/>
      <c r="AK27" s="193"/>
      <c r="AL27" s="193"/>
      <c r="AM27" s="193"/>
      <c r="AN27" s="193"/>
      <c r="AO27" s="193"/>
      <c r="AP27" s="193"/>
      <c r="AQ27" s="193"/>
      <c r="AR27" s="193"/>
      <c r="AS27" s="193"/>
      <c r="AT27" s="193"/>
      <c r="AU27" s="193"/>
      <c r="AV27" s="193"/>
      <c r="AW27" s="193"/>
      <c r="AX27" s="193"/>
    </row>
    <row r="28" spans="1:50" ht="15" customHeight="1">
      <c r="A28" s="188" t="s">
        <v>149</v>
      </c>
      <c r="B28" s="189">
        <v>1510</v>
      </c>
      <c r="C28" s="189">
        <v>12</v>
      </c>
      <c r="D28" s="189">
        <v>1</v>
      </c>
      <c r="E28" s="189">
        <v>9676</v>
      </c>
      <c r="F28" s="189">
        <v>66</v>
      </c>
      <c r="G28" s="189">
        <v>5</v>
      </c>
      <c r="H28" s="189">
        <v>11186</v>
      </c>
      <c r="I28" s="189">
        <v>78</v>
      </c>
      <c r="J28" s="189">
        <v>6</v>
      </c>
      <c r="K28" s="189">
        <v>4126</v>
      </c>
      <c r="L28" s="189">
        <v>22909</v>
      </c>
      <c r="M28" s="189">
        <v>27035</v>
      </c>
      <c r="N28" s="189">
        <v>32</v>
      </c>
      <c r="O28" s="189">
        <v>12</v>
      </c>
      <c r="P28" s="189">
        <v>191</v>
      </c>
      <c r="Q28" s="189">
        <v>69</v>
      </c>
      <c r="R28" s="189">
        <v>223</v>
      </c>
      <c r="S28" s="189">
        <v>81</v>
      </c>
      <c r="T28" s="189">
        <v>1</v>
      </c>
      <c r="U28" s="189">
        <v>8</v>
      </c>
      <c r="V28" s="189">
        <v>9</v>
      </c>
      <c r="W28" s="190" t="s">
        <v>130</v>
      </c>
      <c r="X28" s="190" t="s">
        <v>130</v>
      </c>
      <c r="Y28" s="190" t="s">
        <v>130</v>
      </c>
      <c r="Z28" s="189">
        <v>8460</v>
      </c>
      <c r="AA28" s="189">
        <v>8460</v>
      </c>
      <c r="AB28" s="189">
        <v>0</v>
      </c>
      <c r="AC28" s="189">
        <v>3534520</v>
      </c>
      <c r="AD28" s="189">
        <v>8119</v>
      </c>
      <c r="AE28" s="191">
        <v>3542639</v>
      </c>
      <c r="AF28" s="193"/>
      <c r="AG28" s="193"/>
      <c r="AH28" s="193"/>
      <c r="AI28" s="193"/>
      <c r="AJ28" s="193"/>
      <c r="AK28" s="193"/>
      <c r="AL28" s="193"/>
      <c r="AM28" s="193"/>
      <c r="AN28" s="193"/>
      <c r="AO28" s="193"/>
      <c r="AP28" s="193"/>
      <c r="AQ28" s="193"/>
      <c r="AR28" s="193"/>
      <c r="AS28" s="193"/>
      <c r="AT28" s="193"/>
      <c r="AU28" s="193"/>
      <c r="AV28" s="193"/>
      <c r="AW28" s="193"/>
      <c r="AX28" s="193"/>
    </row>
    <row r="29" spans="1:50" ht="15" customHeight="1">
      <c r="A29" s="188" t="s">
        <v>150</v>
      </c>
      <c r="B29" s="189">
        <v>509</v>
      </c>
      <c r="C29" s="189">
        <v>40</v>
      </c>
      <c r="D29" s="189">
        <v>1</v>
      </c>
      <c r="E29" s="189">
        <v>5063</v>
      </c>
      <c r="F29" s="189">
        <v>229</v>
      </c>
      <c r="G29" s="189">
        <v>74</v>
      </c>
      <c r="H29" s="189">
        <v>5572</v>
      </c>
      <c r="I29" s="189">
        <v>269</v>
      </c>
      <c r="J29" s="189">
        <v>75</v>
      </c>
      <c r="K29" s="189">
        <v>1165</v>
      </c>
      <c r="L29" s="189">
        <v>7690</v>
      </c>
      <c r="M29" s="189">
        <v>8855</v>
      </c>
      <c r="N29" s="189">
        <v>79</v>
      </c>
      <c r="O29" s="189">
        <v>44</v>
      </c>
      <c r="P29" s="189">
        <v>470</v>
      </c>
      <c r="Q29" s="189">
        <v>268</v>
      </c>
      <c r="R29" s="189">
        <v>549</v>
      </c>
      <c r="S29" s="189">
        <v>312</v>
      </c>
      <c r="T29" s="189">
        <v>1</v>
      </c>
      <c r="U29" s="189">
        <v>92</v>
      </c>
      <c r="V29" s="189">
        <v>93</v>
      </c>
      <c r="W29" s="190" t="s">
        <v>130</v>
      </c>
      <c r="X29" s="190" t="s">
        <v>130</v>
      </c>
      <c r="Y29" s="190" t="s">
        <v>130</v>
      </c>
      <c r="Z29" s="189">
        <v>6192</v>
      </c>
      <c r="AA29" s="189">
        <v>6192</v>
      </c>
      <c r="AB29" s="189">
        <v>0</v>
      </c>
      <c r="AC29" s="189">
        <v>1319489</v>
      </c>
      <c r="AD29" s="189">
        <v>35976</v>
      </c>
      <c r="AE29" s="191">
        <v>1355465</v>
      </c>
      <c r="AF29" s="193"/>
      <c r="AG29" s="193"/>
      <c r="AH29" s="193"/>
      <c r="AI29" s="193"/>
      <c r="AJ29" s="193"/>
      <c r="AK29" s="193"/>
      <c r="AL29" s="193"/>
      <c r="AM29" s="193"/>
      <c r="AN29" s="193"/>
      <c r="AO29" s="193"/>
      <c r="AP29" s="193"/>
      <c r="AQ29" s="193"/>
      <c r="AR29" s="193"/>
      <c r="AS29" s="193"/>
      <c r="AT29" s="193"/>
      <c r="AU29" s="193"/>
      <c r="AV29" s="193"/>
      <c r="AW29" s="193"/>
      <c r="AX29" s="193"/>
    </row>
    <row r="30" spans="1:50" ht="15" customHeight="1">
      <c r="A30" s="188" t="s">
        <v>151</v>
      </c>
      <c r="B30" s="189">
        <v>85</v>
      </c>
      <c r="C30" s="189">
        <v>1</v>
      </c>
      <c r="D30" s="189">
        <v>0</v>
      </c>
      <c r="E30" s="189">
        <v>943</v>
      </c>
      <c r="F30" s="189">
        <v>1</v>
      </c>
      <c r="G30" s="189">
        <v>1</v>
      </c>
      <c r="H30" s="189">
        <v>1028</v>
      </c>
      <c r="I30" s="189">
        <v>2</v>
      </c>
      <c r="J30" s="189">
        <v>1</v>
      </c>
      <c r="K30" s="189">
        <v>224</v>
      </c>
      <c r="L30" s="189">
        <v>1677</v>
      </c>
      <c r="M30" s="189">
        <v>1901</v>
      </c>
      <c r="N30" s="189">
        <v>1</v>
      </c>
      <c r="O30" s="189">
        <v>1</v>
      </c>
      <c r="P30" s="189">
        <v>4</v>
      </c>
      <c r="Q30" s="189">
        <v>1</v>
      </c>
      <c r="R30" s="189">
        <v>5</v>
      </c>
      <c r="S30" s="189">
        <v>2</v>
      </c>
      <c r="T30" s="189">
        <v>0</v>
      </c>
      <c r="U30" s="189">
        <v>1</v>
      </c>
      <c r="V30" s="189">
        <v>1</v>
      </c>
      <c r="W30" s="190" t="s">
        <v>130</v>
      </c>
      <c r="X30" s="190" t="s">
        <v>130</v>
      </c>
      <c r="Y30" s="190" t="s">
        <v>130</v>
      </c>
      <c r="Z30" s="189">
        <v>1078</v>
      </c>
      <c r="AA30" s="189">
        <v>1078</v>
      </c>
      <c r="AB30" s="189">
        <v>0</v>
      </c>
      <c r="AC30" s="189">
        <v>244624</v>
      </c>
      <c r="AD30" s="189">
        <v>379</v>
      </c>
      <c r="AE30" s="191">
        <v>245003</v>
      </c>
      <c r="AF30" s="193"/>
      <c r="AG30" s="193"/>
      <c r="AH30" s="193"/>
      <c r="AI30" s="193"/>
      <c r="AJ30" s="193"/>
      <c r="AK30" s="193"/>
      <c r="AL30" s="193"/>
      <c r="AM30" s="193"/>
      <c r="AN30" s="193"/>
      <c r="AO30" s="193"/>
      <c r="AP30" s="193"/>
      <c r="AQ30" s="193"/>
      <c r="AR30" s="193"/>
      <c r="AS30" s="193"/>
      <c r="AT30" s="193"/>
      <c r="AU30" s="193"/>
      <c r="AV30" s="193"/>
      <c r="AW30" s="193"/>
      <c r="AX30" s="193"/>
    </row>
    <row r="31" spans="1:50" ht="15" customHeight="1">
      <c r="A31" s="188" t="s">
        <v>152</v>
      </c>
      <c r="B31" s="189">
        <v>502</v>
      </c>
      <c r="C31" s="189">
        <v>1</v>
      </c>
      <c r="D31" s="189">
        <v>0</v>
      </c>
      <c r="E31" s="189">
        <v>5753</v>
      </c>
      <c r="F31" s="189">
        <v>39</v>
      </c>
      <c r="G31" s="189">
        <v>12</v>
      </c>
      <c r="H31" s="189">
        <v>6255</v>
      </c>
      <c r="I31" s="189">
        <v>40</v>
      </c>
      <c r="J31" s="189">
        <v>12</v>
      </c>
      <c r="K31" s="189">
        <v>1247</v>
      </c>
      <c r="L31" s="189">
        <v>10276</v>
      </c>
      <c r="M31" s="189">
        <v>11523</v>
      </c>
      <c r="N31" s="189">
        <v>4</v>
      </c>
      <c r="O31" s="189">
        <v>1</v>
      </c>
      <c r="P31" s="189">
        <v>88</v>
      </c>
      <c r="Q31" s="189">
        <v>42</v>
      </c>
      <c r="R31" s="189">
        <v>92</v>
      </c>
      <c r="S31" s="189">
        <v>43</v>
      </c>
      <c r="T31" s="189">
        <v>0</v>
      </c>
      <c r="U31" s="189">
        <v>14</v>
      </c>
      <c r="V31" s="189">
        <v>14</v>
      </c>
      <c r="W31" s="190" t="s">
        <v>130</v>
      </c>
      <c r="X31" s="190" t="s">
        <v>130</v>
      </c>
      <c r="Y31" s="190" t="s">
        <v>130</v>
      </c>
      <c r="Z31" s="189">
        <v>6643</v>
      </c>
      <c r="AA31" s="189">
        <v>6643</v>
      </c>
      <c r="AB31" s="189">
        <v>0</v>
      </c>
      <c r="AC31" s="189">
        <v>1609288</v>
      </c>
      <c r="AD31" s="189">
        <v>6179</v>
      </c>
      <c r="AE31" s="191">
        <v>1615467</v>
      </c>
      <c r="AF31" s="193"/>
      <c r="AG31" s="193"/>
      <c r="AH31" s="193"/>
      <c r="AI31" s="193"/>
      <c r="AJ31" s="193"/>
      <c r="AK31" s="193"/>
      <c r="AL31" s="193"/>
      <c r="AM31" s="193"/>
      <c r="AN31" s="193"/>
      <c r="AO31" s="193"/>
      <c r="AP31" s="193"/>
      <c r="AQ31" s="193"/>
      <c r="AR31" s="193"/>
      <c r="AS31" s="193"/>
      <c r="AT31" s="193"/>
      <c r="AU31" s="193"/>
      <c r="AV31" s="193"/>
      <c r="AW31" s="193"/>
      <c r="AX31" s="193"/>
    </row>
    <row r="32" spans="1:50" ht="15" customHeight="1">
      <c r="A32" s="188" t="s">
        <v>153</v>
      </c>
      <c r="B32" s="189">
        <v>3312</v>
      </c>
      <c r="C32" s="189">
        <v>17</v>
      </c>
      <c r="D32" s="189">
        <v>0</v>
      </c>
      <c r="E32" s="189">
        <v>19844</v>
      </c>
      <c r="F32" s="189">
        <v>87</v>
      </c>
      <c r="G32" s="189">
        <v>12</v>
      </c>
      <c r="H32" s="189">
        <v>23156</v>
      </c>
      <c r="I32" s="189">
        <v>104</v>
      </c>
      <c r="J32" s="189">
        <v>12</v>
      </c>
      <c r="K32" s="189">
        <v>8983</v>
      </c>
      <c r="L32" s="189">
        <v>44397</v>
      </c>
      <c r="M32" s="189">
        <v>53380</v>
      </c>
      <c r="N32" s="189">
        <v>41</v>
      </c>
      <c r="O32" s="189">
        <v>17</v>
      </c>
      <c r="P32" s="189">
        <v>245</v>
      </c>
      <c r="Q32" s="189">
        <v>97</v>
      </c>
      <c r="R32" s="189">
        <v>286</v>
      </c>
      <c r="S32" s="189">
        <v>114</v>
      </c>
      <c r="T32" s="189">
        <v>0</v>
      </c>
      <c r="U32" s="189">
        <v>12</v>
      </c>
      <c r="V32" s="189">
        <v>12</v>
      </c>
      <c r="W32" s="190" t="s">
        <v>130</v>
      </c>
      <c r="X32" s="190" t="s">
        <v>130</v>
      </c>
      <c r="Y32" s="190" t="s">
        <v>130</v>
      </c>
      <c r="Z32" s="189">
        <v>24273</v>
      </c>
      <c r="AA32" s="189">
        <v>24273</v>
      </c>
      <c r="AB32" s="189">
        <v>0</v>
      </c>
      <c r="AC32" s="189">
        <v>6957459</v>
      </c>
      <c r="AD32" s="189">
        <v>9772</v>
      </c>
      <c r="AE32" s="191">
        <v>6967231</v>
      </c>
      <c r="AF32" s="193"/>
      <c r="AG32" s="193"/>
      <c r="AH32" s="193"/>
      <c r="AI32" s="193"/>
      <c r="AJ32" s="193"/>
      <c r="AK32" s="193"/>
      <c r="AL32" s="193"/>
      <c r="AM32" s="193"/>
      <c r="AN32" s="193"/>
      <c r="AO32" s="193"/>
      <c r="AP32" s="193"/>
      <c r="AQ32" s="193"/>
      <c r="AR32" s="193"/>
      <c r="AS32" s="193"/>
      <c r="AT32" s="193"/>
      <c r="AU32" s="193"/>
      <c r="AV32" s="193"/>
      <c r="AW32" s="193"/>
      <c r="AX32" s="193"/>
    </row>
    <row r="33" spans="1:50" ht="15" customHeight="1">
      <c r="A33" s="188" t="s">
        <v>154</v>
      </c>
      <c r="B33" s="189">
        <v>82</v>
      </c>
      <c r="C33" s="189">
        <v>1</v>
      </c>
      <c r="D33" s="189">
        <v>0</v>
      </c>
      <c r="E33" s="189">
        <v>457</v>
      </c>
      <c r="F33" s="189">
        <v>0</v>
      </c>
      <c r="G33" s="189">
        <v>1</v>
      </c>
      <c r="H33" s="189">
        <v>539</v>
      </c>
      <c r="I33" s="189">
        <v>1</v>
      </c>
      <c r="J33" s="189">
        <v>1</v>
      </c>
      <c r="K33" s="189">
        <v>214</v>
      </c>
      <c r="L33" s="189">
        <v>942</v>
      </c>
      <c r="M33" s="189">
        <v>1156</v>
      </c>
      <c r="N33" s="189">
        <v>1</v>
      </c>
      <c r="O33" s="189">
        <v>1</v>
      </c>
      <c r="P33" s="189">
        <v>0</v>
      </c>
      <c r="Q33" s="189">
        <v>0</v>
      </c>
      <c r="R33" s="189">
        <v>1</v>
      </c>
      <c r="S33" s="189">
        <v>1</v>
      </c>
      <c r="T33" s="189">
        <v>0</v>
      </c>
      <c r="U33" s="189">
        <v>2</v>
      </c>
      <c r="V33" s="189">
        <v>2</v>
      </c>
      <c r="W33" s="190" t="s">
        <v>130</v>
      </c>
      <c r="X33" s="190" t="s">
        <v>130</v>
      </c>
      <c r="Y33" s="190" t="s">
        <v>130</v>
      </c>
      <c r="Z33" s="189">
        <v>575</v>
      </c>
      <c r="AA33" s="189">
        <v>575</v>
      </c>
      <c r="AB33" s="189">
        <v>0</v>
      </c>
      <c r="AC33" s="189">
        <v>152160</v>
      </c>
      <c r="AD33" s="189">
        <v>493</v>
      </c>
      <c r="AE33" s="191">
        <v>152653</v>
      </c>
      <c r="AF33" s="193"/>
      <c r="AG33" s="193"/>
      <c r="AH33" s="193"/>
      <c r="AI33" s="193"/>
      <c r="AJ33" s="193"/>
      <c r="AK33" s="193"/>
      <c r="AL33" s="193"/>
      <c r="AM33" s="193"/>
      <c r="AN33" s="193"/>
      <c r="AO33" s="193"/>
      <c r="AP33" s="193"/>
      <c r="AQ33" s="193"/>
      <c r="AR33" s="193"/>
      <c r="AS33" s="193"/>
      <c r="AT33" s="193"/>
      <c r="AU33" s="193"/>
      <c r="AV33" s="193"/>
      <c r="AW33" s="193"/>
      <c r="AX33" s="193"/>
    </row>
    <row r="34" spans="1:50" ht="15" customHeight="1">
      <c r="A34" s="188" t="s">
        <v>155</v>
      </c>
      <c r="B34" s="189">
        <v>13</v>
      </c>
      <c r="C34" s="189">
        <v>0</v>
      </c>
      <c r="D34" s="189">
        <v>0</v>
      </c>
      <c r="E34" s="189">
        <v>382</v>
      </c>
      <c r="F34" s="189">
        <v>3</v>
      </c>
      <c r="G34" s="189">
        <v>0</v>
      </c>
      <c r="H34" s="189">
        <v>395</v>
      </c>
      <c r="I34" s="189">
        <v>3</v>
      </c>
      <c r="J34" s="189">
        <v>0</v>
      </c>
      <c r="K34" s="189">
        <v>42</v>
      </c>
      <c r="L34" s="189">
        <v>640</v>
      </c>
      <c r="M34" s="189">
        <v>682</v>
      </c>
      <c r="N34" s="189">
        <v>0</v>
      </c>
      <c r="O34" s="189">
        <v>0</v>
      </c>
      <c r="P34" s="189">
        <v>8</v>
      </c>
      <c r="Q34" s="189">
        <v>3</v>
      </c>
      <c r="R34" s="189">
        <v>8</v>
      </c>
      <c r="S34" s="189">
        <v>3</v>
      </c>
      <c r="T34" s="189">
        <v>0</v>
      </c>
      <c r="U34" s="189">
        <v>0</v>
      </c>
      <c r="V34" s="189">
        <v>0</v>
      </c>
      <c r="W34" s="190" t="s">
        <v>130</v>
      </c>
      <c r="X34" s="190" t="s">
        <v>130</v>
      </c>
      <c r="Y34" s="190" t="s">
        <v>130</v>
      </c>
      <c r="Z34" s="189">
        <v>427</v>
      </c>
      <c r="AA34" s="189">
        <v>427</v>
      </c>
      <c r="AB34" s="189">
        <v>0</v>
      </c>
      <c r="AC34" s="189">
        <v>97317</v>
      </c>
      <c r="AD34" s="189">
        <v>317</v>
      </c>
      <c r="AE34" s="191">
        <v>97634</v>
      </c>
      <c r="AF34" s="193"/>
      <c r="AG34" s="193"/>
      <c r="AH34" s="193"/>
      <c r="AI34" s="193"/>
      <c r="AJ34" s="193"/>
      <c r="AK34" s="193"/>
      <c r="AL34" s="193"/>
      <c r="AM34" s="193"/>
      <c r="AN34" s="193"/>
      <c r="AO34" s="193"/>
      <c r="AP34" s="193"/>
      <c r="AQ34" s="193"/>
      <c r="AR34" s="193"/>
      <c r="AS34" s="193"/>
      <c r="AT34" s="193"/>
      <c r="AU34" s="193"/>
      <c r="AV34" s="193"/>
      <c r="AW34" s="193"/>
      <c r="AX34" s="193"/>
    </row>
    <row r="35" spans="1:50" ht="15" customHeight="1">
      <c r="A35" s="188" t="s">
        <v>156</v>
      </c>
      <c r="B35" s="189">
        <v>1863</v>
      </c>
      <c r="C35" s="189">
        <v>21</v>
      </c>
      <c r="D35" s="189">
        <v>0</v>
      </c>
      <c r="E35" s="189">
        <v>17377</v>
      </c>
      <c r="F35" s="189">
        <v>154</v>
      </c>
      <c r="G35" s="189">
        <v>32</v>
      </c>
      <c r="H35" s="189">
        <v>19240</v>
      </c>
      <c r="I35" s="189">
        <v>175</v>
      </c>
      <c r="J35" s="189">
        <v>32</v>
      </c>
      <c r="K35" s="189">
        <v>4802</v>
      </c>
      <c r="L35" s="189">
        <v>36922</v>
      </c>
      <c r="M35" s="189">
        <v>41724</v>
      </c>
      <c r="N35" s="189">
        <v>47</v>
      </c>
      <c r="O35" s="189">
        <v>24</v>
      </c>
      <c r="P35" s="189">
        <v>434</v>
      </c>
      <c r="Q35" s="189">
        <v>171</v>
      </c>
      <c r="R35" s="189">
        <v>481</v>
      </c>
      <c r="S35" s="189">
        <v>195</v>
      </c>
      <c r="T35" s="189">
        <v>0</v>
      </c>
      <c r="U35" s="189">
        <v>43</v>
      </c>
      <c r="V35" s="189">
        <v>43</v>
      </c>
      <c r="W35" s="190" t="s">
        <v>130</v>
      </c>
      <c r="X35" s="190" t="s">
        <v>130</v>
      </c>
      <c r="Y35" s="190" t="s">
        <v>130</v>
      </c>
      <c r="Z35" s="189">
        <v>20647</v>
      </c>
      <c r="AA35" s="189">
        <v>20647</v>
      </c>
      <c r="AB35" s="189">
        <v>0</v>
      </c>
      <c r="AC35" s="189">
        <v>5345687</v>
      </c>
      <c r="AD35" s="189">
        <v>19838</v>
      </c>
      <c r="AE35" s="191">
        <v>5365525</v>
      </c>
      <c r="AF35" s="193"/>
      <c r="AG35" s="193"/>
      <c r="AH35" s="193"/>
      <c r="AI35" s="193"/>
      <c r="AJ35" s="193"/>
      <c r="AK35" s="193"/>
      <c r="AL35" s="193"/>
      <c r="AM35" s="193"/>
      <c r="AN35" s="193"/>
      <c r="AO35" s="193"/>
      <c r="AP35" s="193"/>
      <c r="AQ35" s="193"/>
      <c r="AR35" s="193"/>
      <c r="AS35" s="193"/>
      <c r="AT35" s="193"/>
      <c r="AU35" s="193"/>
      <c r="AV35" s="193"/>
      <c r="AW35" s="193"/>
      <c r="AX35" s="193"/>
    </row>
    <row r="36" spans="1:50" ht="15" customHeight="1">
      <c r="A36" s="188" t="s">
        <v>157</v>
      </c>
      <c r="B36" s="189">
        <v>233</v>
      </c>
      <c r="C36" s="189">
        <v>3</v>
      </c>
      <c r="D36" s="189">
        <v>0</v>
      </c>
      <c r="E36" s="189">
        <v>2779</v>
      </c>
      <c r="F36" s="189">
        <v>48</v>
      </c>
      <c r="G36" s="189">
        <v>4</v>
      </c>
      <c r="H36" s="189">
        <v>3012</v>
      </c>
      <c r="I36" s="189">
        <v>51</v>
      </c>
      <c r="J36" s="189">
        <v>4</v>
      </c>
      <c r="K36" s="189">
        <v>555</v>
      </c>
      <c r="L36" s="189">
        <v>5340</v>
      </c>
      <c r="M36" s="189">
        <v>5895</v>
      </c>
      <c r="N36" s="189">
        <v>9</v>
      </c>
      <c r="O36" s="189">
        <v>3</v>
      </c>
      <c r="P36" s="189">
        <v>110</v>
      </c>
      <c r="Q36" s="189">
        <v>58</v>
      </c>
      <c r="R36" s="189">
        <v>119</v>
      </c>
      <c r="S36" s="189">
        <v>61</v>
      </c>
      <c r="T36" s="189">
        <v>0</v>
      </c>
      <c r="U36" s="189">
        <v>5</v>
      </c>
      <c r="V36" s="189">
        <v>5</v>
      </c>
      <c r="W36" s="190" t="s">
        <v>130</v>
      </c>
      <c r="X36" s="190" t="s">
        <v>130</v>
      </c>
      <c r="Y36" s="190" t="s">
        <v>130</v>
      </c>
      <c r="Z36" s="189">
        <v>3226</v>
      </c>
      <c r="AA36" s="189">
        <v>3226</v>
      </c>
      <c r="AB36" s="189">
        <v>0</v>
      </c>
      <c r="AC36" s="189">
        <v>745081</v>
      </c>
      <c r="AD36" s="189">
        <v>3552</v>
      </c>
      <c r="AE36" s="191">
        <v>748633</v>
      </c>
      <c r="AF36" s="193"/>
      <c r="AG36" s="193"/>
      <c r="AH36" s="193"/>
      <c r="AI36" s="193"/>
      <c r="AJ36" s="193"/>
      <c r="AK36" s="193"/>
      <c r="AL36" s="193"/>
      <c r="AM36" s="193"/>
      <c r="AN36" s="193"/>
      <c r="AO36" s="193"/>
      <c r="AP36" s="193"/>
      <c r="AQ36" s="193"/>
      <c r="AR36" s="193"/>
      <c r="AS36" s="193"/>
      <c r="AT36" s="193"/>
      <c r="AU36" s="193"/>
      <c r="AV36" s="193"/>
      <c r="AW36" s="193"/>
      <c r="AX36" s="193"/>
    </row>
    <row r="37" spans="1:50" ht="15" customHeight="1">
      <c r="A37" s="188" t="s">
        <v>158</v>
      </c>
      <c r="B37" s="189">
        <v>236</v>
      </c>
      <c r="C37" s="189">
        <v>1</v>
      </c>
      <c r="D37" s="189">
        <v>0</v>
      </c>
      <c r="E37" s="189">
        <v>3856</v>
      </c>
      <c r="F37" s="189">
        <v>11</v>
      </c>
      <c r="G37" s="189">
        <v>1</v>
      </c>
      <c r="H37" s="189">
        <v>4092</v>
      </c>
      <c r="I37" s="189">
        <v>12</v>
      </c>
      <c r="J37" s="189">
        <v>1</v>
      </c>
      <c r="K37" s="189">
        <v>593</v>
      </c>
      <c r="L37" s="189">
        <v>6455</v>
      </c>
      <c r="M37" s="189">
        <v>7048</v>
      </c>
      <c r="N37" s="189">
        <v>2</v>
      </c>
      <c r="O37" s="189">
        <v>1</v>
      </c>
      <c r="P37" s="189">
        <v>27</v>
      </c>
      <c r="Q37" s="189">
        <v>11</v>
      </c>
      <c r="R37" s="189">
        <v>29</v>
      </c>
      <c r="S37" s="189">
        <v>12</v>
      </c>
      <c r="T37" s="189">
        <v>0</v>
      </c>
      <c r="U37" s="189">
        <v>1</v>
      </c>
      <c r="V37" s="189">
        <v>1</v>
      </c>
      <c r="W37" s="190" t="s">
        <v>130</v>
      </c>
      <c r="X37" s="190" t="s">
        <v>130</v>
      </c>
      <c r="Y37" s="190" t="s">
        <v>130</v>
      </c>
      <c r="Z37" s="189">
        <v>4312</v>
      </c>
      <c r="AA37" s="189">
        <v>4312</v>
      </c>
      <c r="AB37" s="189">
        <v>0</v>
      </c>
      <c r="AC37" s="189">
        <v>962127</v>
      </c>
      <c r="AD37" s="189">
        <v>896</v>
      </c>
      <c r="AE37" s="191">
        <v>963023</v>
      </c>
      <c r="AF37" s="193"/>
      <c r="AG37" s="193"/>
      <c r="AH37" s="193"/>
      <c r="AI37" s="193"/>
      <c r="AJ37" s="193"/>
      <c r="AK37" s="193"/>
      <c r="AL37" s="193"/>
      <c r="AM37" s="193"/>
      <c r="AN37" s="193"/>
      <c r="AO37" s="193"/>
      <c r="AP37" s="193"/>
      <c r="AQ37" s="193"/>
      <c r="AR37" s="193"/>
      <c r="AS37" s="193"/>
      <c r="AT37" s="193"/>
      <c r="AU37" s="193"/>
      <c r="AV37" s="193"/>
      <c r="AW37" s="193"/>
      <c r="AX37" s="193"/>
    </row>
    <row r="38" spans="1:50" ht="15" customHeight="1">
      <c r="A38" s="188" t="s">
        <v>159</v>
      </c>
      <c r="B38" s="189">
        <v>9196</v>
      </c>
      <c r="C38" s="189">
        <v>188</v>
      </c>
      <c r="D38" s="189">
        <v>1</v>
      </c>
      <c r="E38" s="189">
        <v>102573</v>
      </c>
      <c r="F38" s="189">
        <v>2053</v>
      </c>
      <c r="G38" s="189">
        <v>1078</v>
      </c>
      <c r="H38" s="189">
        <v>111769</v>
      </c>
      <c r="I38" s="189">
        <v>2241</v>
      </c>
      <c r="J38" s="189">
        <v>1079</v>
      </c>
      <c r="K38" s="189">
        <v>23659</v>
      </c>
      <c r="L38" s="189">
        <v>200055</v>
      </c>
      <c r="M38" s="189">
        <v>223714</v>
      </c>
      <c r="N38" s="189">
        <v>418</v>
      </c>
      <c r="O38" s="189">
        <v>269</v>
      </c>
      <c r="P38" s="189">
        <v>4479</v>
      </c>
      <c r="Q38" s="189">
        <v>2610</v>
      </c>
      <c r="R38" s="189">
        <v>4897</v>
      </c>
      <c r="S38" s="189">
        <v>2879</v>
      </c>
      <c r="T38" s="189">
        <v>2</v>
      </c>
      <c r="U38" s="189">
        <v>1459</v>
      </c>
      <c r="V38" s="189">
        <v>1461</v>
      </c>
      <c r="W38" s="190" t="s">
        <v>130</v>
      </c>
      <c r="X38" s="190" t="s">
        <v>130</v>
      </c>
      <c r="Y38" s="190" t="s">
        <v>130</v>
      </c>
      <c r="Z38" s="189">
        <v>120612</v>
      </c>
      <c r="AA38" s="189">
        <v>120612</v>
      </c>
      <c r="AB38" s="189">
        <v>0</v>
      </c>
      <c r="AC38" s="189">
        <v>30591428</v>
      </c>
      <c r="AD38" s="189">
        <v>484789</v>
      </c>
      <c r="AE38" s="191">
        <v>31076217</v>
      </c>
      <c r="AF38" s="193"/>
      <c r="AG38" s="193"/>
      <c r="AH38" s="193"/>
      <c r="AI38" s="193"/>
      <c r="AJ38" s="193"/>
      <c r="AK38" s="193"/>
      <c r="AL38" s="193"/>
      <c r="AM38" s="193"/>
      <c r="AN38" s="193"/>
      <c r="AO38" s="193"/>
      <c r="AP38" s="193"/>
      <c r="AQ38" s="193"/>
      <c r="AR38" s="193"/>
      <c r="AS38" s="193"/>
      <c r="AT38" s="193"/>
      <c r="AU38" s="193"/>
      <c r="AV38" s="193"/>
      <c r="AW38" s="193"/>
      <c r="AX38" s="193"/>
    </row>
    <row r="39" spans="1:50" ht="15" customHeight="1">
      <c r="A39" s="188" t="s">
        <v>160</v>
      </c>
      <c r="B39" s="189">
        <v>628</v>
      </c>
      <c r="C39" s="189">
        <v>14</v>
      </c>
      <c r="D39" s="189">
        <v>1</v>
      </c>
      <c r="E39" s="189">
        <v>7953</v>
      </c>
      <c r="F39" s="189">
        <v>41</v>
      </c>
      <c r="G39" s="189">
        <v>33</v>
      </c>
      <c r="H39" s="189">
        <v>8581</v>
      </c>
      <c r="I39" s="189">
        <v>55</v>
      </c>
      <c r="J39" s="189">
        <v>34</v>
      </c>
      <c r="K39" s="189">
        <v>1625</v>
      </c>
      <c r="L39" s="189">
        <v>14308</v>
      </c>
      <c r="M39" s="189">
        <v>15933</v>
      </c>
      <c r="N39" s="189">
        <v>27</v>
      </c>
      <c r="O39" s="189">
        <v>17</v>
      </c>
      <c r="P39" s="189">
        <v>98</v>
      </c>
      <c r="Q39" s="189">
        <v>52</v>
      </c>
      <c r="R39" s="189">
        <v>125</v>
      </c>
      <c r="S39" s="189">
        <v>69</v>
      </c>
      <c r="T39" s="189">
        <v>3</v>
      </c>
      <c r="U39" s="189">
        <v>49</v>
      </c>
      <c r="V39" s="189">
        <v>52</v>
      </c>
      <c r="W39" s="190" t="s">
        <v>130</v>
      </c>
      <c r="X39" s="190" t="s">
        <v>130</v>
      </c>
      <c r="Y39" s="190" t="s">
        <v>130</v>
      </c>
      <c r="Z39" s="189">
        <v>9169</v>
      </c>
      <c r="AA39" s="189">
        <v>9169</v>
      </c>
      <c r="AB39" s="189">
        <v>0</v>
      </c>
      <c r="AC39" s="189">
        <v>2034653</v>
      </c>
      <c r="AD39" s="189">
        <v>15392</v>
      </c>
      <c r="AE39" s="191">
        <v>2050045</v>
      </c>
      <c r="AF39" s="193"/>
      <c r="AG39" s="193"/>
      <c r="AH39" s="193"/>
      <c r="AI39" s="193"/>
      <c r="AJ39" s="193"/>
      <c r="AK39" s="193"/>
      <c r="AL39" s="193"/>
      <c r="AM39" s="193"/>
      <c r="AN39" s="193"/>
      <c r="AO39" s="193"/>
      <c r="AP39" s="193"/>
      <c r="AQ39" s="193"/>
      <c r="AR39" s="193"/>
      <c r="AS39" s="193"/>
      <c r="AT39" s="193"/>
      <c r="AU39" s="193"/>
      <c r="AV39" s="193"/>
      <c r="AW39" s="193"/>
      <c r="AX39" s="193"/>
    </row>
    <row r="40" spans="1:50" ht="15" customHeight="1">
      <c r="A40" s="188" t="s">
        <v>161</v>
      </c>
      <c r="B40" s="189">
        <v>60</v>
      </c>
      <c r="C40" s="189">
        <v>0</v>
      </c>
      <c r="D40" s="189">
        <v>0</v>
      </c>
      <c r="E40" s="189">
        <v>1036</v>
      </c>
      <c r="F40" s="189">
        <v>1</v>
      </c>
      <c r="G40" s="189">
        <v>0</v>
      </c>
      <c r="H40" s="189">
        <v>1096</v>
      </c>
      <c r="I40" s="189">
        <v>1</v>
      </c>
      <c r="J40" s="189">
        <v>0</v>
      </c>
      <c r="K40" s="189">
        <v>149</v>
      </c>
      <c r="L40" s="189">
        <v>1854</v>
      </c>
      <c r="M40" s="189">
        <v>2003</v>
      </c>
      <c r="N40" s="189">
        <v>0</v>
      </c>
      <c r="O40" s="189">
        <v>0</v>
      </c>
      <c r="P40" s="189">
        <v>3</v>
      </c>
      <c r="Q40" s="189">
        <v>1</v>
      </c>
      <c r="R40" s="189">
        <v>3</v>
      </c>
      <c r="S40" s="189">
        <v>1</v>
      </c>
      <c r="T40" s="189">
        <v>0</v>
      </c>
      <c r="U40" s="189">
        <v>0</v>
      </c>
      <c r="V40" s="189">
        <v>0</v>
      </c>
      <c r="W40" s="190" t="s">
        <v>130</v>
      </c>
      <c r="X40" s="190" t="s">
        <v>130</v>
      </c>
      <c r="Y40" s="190" t="s">
        <v>130</v>
      </c>
      <c r="Z40" s="189">
        <v>1156</v>
      </c>
      <c r="AA40" s="189">
        <v>1156</v>
      </c>
      <c r="AB40" s="189">
        <v>0</v>
      </c>
      <c r="AC40" s="189">
        <v>264269</v>
      </c>
      <c r="AD40" s="189">
        <v>0</v>
      </c>
      <c r="AE40" s="191">
        <v>264269</v>
      </c>
      <c r="AF40" s="193"/>
      <c r="AG40" s="193"/>
      <c r="AH40" s="193"/>
      <c r="AI40" s="193"/>
      <c r="AJ40" s="193"/>
      <c r="AK40" s="193"/>
      <c r="AL40" s="193"/>
      <c r="AM40" s="193"/>
      <c r="AN40" s="193"/>
      <c r="AO40" s="193"/>
      <c r="AP40" s="193"/>
      <c r="AQ40" s="193"/>
      <c r="AR40" s="193"/>
      <c r="AS40" s="193"/>
      <c r="AT40" s="193"/>
      <c r="AU40" s="193"/>
      <c r="AV40" s="193"/>
      <c r="AW40" s="193"/>
      <c r="AX40" s="193"/>
    </row>
    <row r="41" spans="1:50" ht="15" customHeight="1">
      <c r="A41" s="188" t="s">
        <v>162</v>
      </c>
      <c r="B41" s="189">
        <v>14197</v>
      </c>
      <c r="C41" s="189">
        <v>98</v>
      </c>
      <c r="D41" s="189">
        <v>2</v>
      </c>
      <c r="E41" s="189">
        <v>107585</v>
      </c>
      <c r="F41" s="189">
        <v>684</v>
      </c>
      <c r="G41" s="189">
        <v>174</v>
      </c>
      <c r="H41" s="189">
        <v>121782</v>
      </c>
      <c r="I41" s="189">
        <v>782</v>
      </c>
      <c r="J41" s="189">
        <v>176</v>
      </c>
      <c r="K41" s="189">
        <v>38739</v>
      </c>
      <c r="L41" s="189">
        <v>229165</v>
      </c>
      <c r="M41" s="189">
        <v>267904</v>
      </c>
      <c r="N41" s="189">
        <v>251</v>
      </c>
      <c r="O41" s="189">
        <v>126</v>
      </c>
      <c r="P41" s="189">
        <v>1831</v>
      </c>
      <c r="Q41" s="189">
        <v>776</v>
      </c>
      <c r="R41" s="189">
        <v>2082</v>
      </c>
      <c r="S41" s="189">
        <v>902</v>
      </c>
      <c r="T41" s="189">
        <v>2</v>
      </c>
      <c r="U41" s="189">
        <v>224</v>
      </c>
      <c r="V41" s="189">
        <v>226</v>
      </c>
      <c r="W41" s="190" t="s">
        <v>130</v>
      </c>
      <c r="X41" s="190" t="s">
        <v>130</v>
      </c>
      <c r="Y41" s="190" t="s">
        <v>130</v>
      </c>
      <c r="Z41" s="189">
        <v>128216</v>
      </c>
      <c r="AA41" s="189">
        <v>128216</v>
      </c>
      <c r="AB41" s="189">
        <v>0</v>
      </c>
      <c r="AC41" s="189">
        <v>35455687</v>
      </c>
      <c r="AD41" s="189">
        <v>115985</v>
      </c>
      <c r="AE41" s="191">
        <v>35571672</v>
      </c>
      <c r="AF41" s="193"/>
      <c r="AG41" s="193"/>
      <c r="AH41" s="193"/>
      <c r="AI41" s="193"/>
      <c r="AJ41" s="193"/>
      <c r="AK41" s="193"/>
      <c r="AL41" s="193"/>
      <c r="AM41" s="193"/>
      <c r="AN41" s="193"/>
      <c r="AO41" s="193"/>
      <c r="AP41" s="193"/>
      <c r="AQ41" s="193"/>
      <c r="AR41" s="193"/>
      <c r="AS41" s="193"/>
      <c r="AT41" s="193"/>
      <c r="AU41" s="193"/>
      <c r="AV41" s="193"/>
      <c r="AW41" s="193"/>
      <c r="AX41" s="193"/>
    </row>
    <row r="42" spans="1:50" ht="15" customHeight="1">
      <c r="A42" s="188" t="s">
        <v>163</v>
      </c>
      <c r="B42" s="189">
        <v>13414</v>
      </c>
      <c r="C42" s="189">
        <v>522</v>
      </c>
      <c r="D42" s="189">
        <v>11</v>
      </c>
      <c r="E42" s="189">
        <v>82593</v>
      </c>
      <c r="F42" s="189">
        <v>1137</v>
      </c>
      <c r="G42" s="189">
        <v>531</v>
      </c>
      <c r="H42" s="189">
        <v>96007</v>
      </c>
      <c r="I42" s="189">
        <v>1659</v>
      </c>
      <c r="J42" s="189">
        <v>542</v>
      </c>
      <c r="K42" s="189">
        <v>35530</v>
      </c>
      <c r="L42" s="189">
        <v>162747</v>
      </c>
      <c r="M42" s="189">
        <v>198277</v>
      </c>
      <c r="N42" s="189">
        <v>1307</v>
      </c>
      <c r="O42" s="189">
        <v>866</v>
      </c>
      <c r="P42" s="189">
        <v>2688</v>
      </c>
      <c r="Q42" s="189">
        <v>1690</v>
      </c>
      <c r="R42" s="189">
        <v>3995</v>
      </c>
      <c r="S42" s="189">
        <v>2556</v>
      </c>
      <c r="T42" s="189">
        <v>18</v>
      </c>
      <c r="U42" s="189">
        <v>710</v>
      </c>
      <c r="V42" s="189">
        <v>728</v>
      </c>
      <c r="W42" s="190" t="s">
        <v>130</v>
      </c>
      <c r="X42" s="190" t="s">
        <v>130</v>
      </c>
      <c r="Y42" s="190" t="s">
        <v>130</v>
      </c>
      <c r="Z42" s="189">
        <v>112188</v>
      </c>
      <c r="AA42" s="189">
        <v>112188</v>
      </c>
      <c r="AB42" s="189">
        <v>0</v>
      </c>
      <c r="AC42" s="189">
        <v>28468838</v>
      </c>
      <c r="AD42" s="189">
        <v>369896</v>
      </c>
      <c r="AE42" s="191">
        <v>28838734</v>
      </c>
      <c r="AF42" s="193"/>
      <c r="AG42" s="193"/>
      <c r="AH42" s="193"/>
      <c r="AI42" s="193"/>
      <c r="AJ42" s="193"/>
      <c r="AK42" s="193"/>
      <c r="AL42" s="193"/>
      <c r="AM42" s="193"/>
      <c r="AN42" s="193"/>
      <c r="AO42" s="193"/>
      <c r="AP42" s="193"/>
      <c r="AQ42" s="193"/>
      <c r="AR42" s="193"/>
      <c r="AS42" s="193"/>
      <c r="AT42" s="193"/>
      <c r="AU42" s="193"/>
      <c r="AV42" s="193"/>
      <c r="AW42" s="193"/>
      <c r="AX42" s="193"/>
    </row>
    <row r="43" spans="1:50" ht="15" customHeight="1">
      <c r="A43" s="188" t="s">
        <v>164</v>
      </c>
      <c r="B43" s="189">
        <v>229</v>
      </c>
      <c r="C43" s="189">
        <v>2</v>
      </c>
      <c r="D43" s="189">
        <v>0</v>
      </c>
      <c r="E43" s="189">
        <v>1871</v>
      </c>
      <c r="F43" s="189">
        <v>15</v>
      </c>
      <c r="G43" s="189">
        <v>4</v>
      </c>
      <c r="H43" s="189">
        <v>2100</v>
      </c>
      <c r="I43" s="189">
        <v>17</v>
      </c>
      <c r="J43" s="189">
        <v>4</v>
      </c>
      <c r="K43" s="189">
        <v>602</v>
      </c>
      <c r="L43" s="189">
        <v>4031</v>
      </c>
      <c r="M43" s="189">
        <v>4633</v>
      </c>
      <c r="N43" s="189">
        <v>6</v>
      </c>
      <c r="O43" s="189">
        <v>2</v>
      </c>
      <c r="P43" s="189">
        <v>38</v>
      </c>
      <c r="Q43" s="189">
        <v>16</v>
      </c>
      <c r="R43" s="189">
        <v>44</v>
      </c>
      <c r="S43" s="189">
        <v>18</v>
      </c>
      <c r="T43" s="189">
        <v>0</v>
      </c>
      <c r="U43" s="189">
        <v>5</v>
      </c>
      <c r="V43" s="189">
        <v>5</v>
      </c>
      <c r="W43" s="190" t="s">
        <v>130</v>
      </c>
      <c r="X43" s="190" t="s">
        <v>130</v>
      </c>
      <c r="Y43" s="190" t="s">
        <v>130</v>
      </c>
      <c r="Z43" s="189">
        <v>2228</v>
      </c>
      <c r="AA43" s="189">
        <v>2228</v>
      </c>
      <c r="AB43" s="189">
        <v>0</v>
      </c>
      <c r="AC43" s="189">
        <v>594085</v>
      </c>
      <c r="AD43" s="189">
        <v>2117</v>
      </c>
      <c r="AE43" s="191">
        <v>596202</v>
      </c>
      <c r="AF43" s="193"/>
      <c r="AG43" s="193"/>
      <c r="AH43" s="193"/>
      <c r="AI43" s="193"/>
      <c r="AJ43" s="193"/>
      <c r="AK43" s="193"/>
      <c r="AL43" s="193"/>
      <c r="AM43" s="193"/>
      <c r="AN43" s="193"/>
      <c r="AO43" s="193"/>
      <c r="AP43" s="193"/>
      <c r="AQ43" s="193"/>
      <c r="AR43" s="193"/>
      <c r="AS43" s="193"/>
      <c r="AT43" s="193"/>
      <c r="AU43" s="193"/>
      <c r="AV43" s="193"/>
      <c r="AW43" s="193"/>
      <c r="AX43" s="193"/>
    </row>
    <row r="44" spans="1:50" ht="15" customHeight="1">
      <c r="A44" s="188" t="s">
        <v>165</v>
      </c>
      <c r="B44" s="189">
        <v>22251</v>
      </c>
      <c r="C44" s="189">
        <v>129</v>
      </c>
      <c r="D44" s="189">
        <v>9</v>
      </c>
      <c r="E44" s="189">
        <v>142089</v>
      </c>
      <c r="F44" s="189">
        <v>879</v>
      </c>
      <c r="G44" s="189">
        <v>291</v>
      </c>
      <c r="H44" s="189">
        <v>164340</v>
      </c>
      <c r="I44" s="189">
        <v>1008</v>
      </c>
      <c r="J44" s="189">
        <v>300</v>
      </c>
      <c r="K44" s="189">
        <v>58569</v>
      </c>
      <c r="L44" s="189">
        <v>298506</v>
      </c>
      <c r="M44" s="189">
        <v>357075</v>
      </c>
      <c r="N44" s="189">
        <v>333</v>
      </c>
      <c r="O44" s="189">
        <v>146</v>
      </c>
      <c r="P44" s="189">
        <v>2308</v>
      </c>
      <c r="Q44" s="189">
        <v>1025</v>
      </c>
      <c r="R44" s="189">
        <v>2641</v>
      </c>
      <c r="S44" s="189">
        <v>1171</v>
      </c>
      <c r="T44" s="189">
        <v>10</v>
      </c>
      <c r="U44" s="189">
        <v>398</v>
      </c>
      <c r="V44" s="189">
        <v>408</v>
      </c>
      <c r="W44" s="190" t="s">
        <v>130</v>
      </c>
      <c r="X44" s="190" t="s">
        <v>130</v>
      </c>
      <c r="Y44" s="190" t="s">
        <v>130</v>
      </c>
      <c r="Z44" s="189">
        <v>173469</v>
      </c>
      <c r="AA44" s="189">
        <v>173469</v>
      </c>
      <c r="AB44" s="189">
        <v>0</v>
      </c>
      <c r="AC44" s="189">
        <v>48409861</v>
      </c>
      <c r="AD44" s="189">
        <v>164368</v>
      </c>
      <c r="AE44" s="191">
        <v>48574229</v>
      </c>
      <c r="AF44" s="193"/>
      <c r="AG44" s="193"/>
      <c r="AH44" s="193"/>
      <c r="AI44" s="193"/>
      <c r="AJ44" s="193"/>
      <c r="AK44" s="193"/>
      <c r="AL44" s="193"/>
      <c r="AM44" s="193"/>
      <c r="AN44" s="193"/>
      <c r="AO44" s="193"/>
      <c r="AP44" s="193"/>
      <c r="AQ44" s="193"/>
      <c r="AR44" s="193"/>
      <c r="AS44" s="193"/>
      <c r="AT44" s="193"/>
      <c r="AU44" s="193"/>
      <c r="AV44" s="193"/>
      <c r="AW44" s="193"/>
      <c r="AX44" s="193"/>
    </row>
    <row r="45" spans="1:50" ht="15" customHeight="1">
      <c r="A45" s="188" t="s">
        <v>166</v>
      </c>
      <c r="B45" s="189">
        <v>11294</v>
      </c>
      <c r="C45" s="189">
        <v>306</v>
      </c>
      <c r="D45" s="189">
        <v>8</v>
      </c>
      <c r="E45" s="189">
        <v>119717</v>
      </c>
      <c r="F45" s="189">
        <v>1682</v>
      </c>
      <c r="G45" s="189">
        <v>639</v>
      </c>
      <c r="H45" s="189">
        <v>131011</v>
      </c>
      <c r="I45" s="189">
        <v>1988</v>
      </c>
      <c r="J45" s="189">
        <v>647</v>
      </c>
      <c r="K45" s="189">
        <v>31223</v>
      </c>
      <c r="L45" s="189">
        <v>229102</v>
      </c>
      <c r="M45" s="189">
        <v>260325</v>
      </c>
      <c r="N45" s="189">
        <v>670</v>
      </c>
      <c r="O45" s="189">
        <v>397</v>
      </c>
      <c r="P45" s="189">
        <v>3946</v>
      </c>
      <c r="Q45" s="189">
        <v>1969</v>
      </c>
      <c r="R45" s="189">
        <v>4616</v>
      </c>
      <c r="S45" s="189">
        <v>2366</v>
      </c>
      <c r="T45" s="189">
        <v>13</v>
      </c>
      <c r="U45" s="189">
        <v>807</v>
      </c>
      <c r="V45" s="189">
        <v>820</v>
      </c>
      <c r="W45" s="190" t="s">
        <v>130</v>
      </c>
      <c r="X45" s="190" t="s">
        <v>130</v>
      </c>
      <c r="Y45" s="190" t="s">
        <v>130</v>
      </c>
      <c r="Z45" s="189">
        <v>157154</v>
      </c>
      <c r="AA45" s="189">
        <v>157154</v>
      </c>
      <c r="AB45" s="189">
        <v>0</v>
      </c>
      <c r="AC45" s="189">
        <v>35074145</v>
      </c>
      <c r="AD45" s="189">
        <v>340114</v>
      </c>
      <c r="AE45" s="191">
        <v>35414259</v>
      </c>
      <c r="AF45" s="193"/>
      <c r="AG45" s="193"/>
      <c r="AH45" s="193"/>
      <c r="AI45" s="193"/>
      <c r="AJ45" s="193"/>
      <c r="AK45" s="193"/>
      <c r="AL45" s="193"/>
      <c r="AM45" s="193"/>
      <c r="AN45" s="193"/>
      <c r="AO45" s="193"/>
      <c r="AP45" s="193"/>
      <c r="AQ45" s="193"/>
      <c r="AR45" s="193"/>
      <c r="AS45" s="193"/>
      <c r="AT45" s="193"/>
      <c r="AU45" s="193"/>
      <c r="AV45" s="193"/>
      <c r="AW45" s="193"/>
      <c r="AX45" s="193"/>
    </row>
    <row r="46" spans="1:50" ht="15" customHeight="1">
      <c r="A46" s="188" t="s">
        <v>167</v>
      </c>
      <c r="B46" s="189">
        <v>1882</v>
      </c>
      <c r="C46" s="189">
        <v>120</v>
      </c>
      <c r="D46" s="189">
        <v>12</v>
      </c>
      <c r="E46" s="189">
        <v>30128</v>
      </c>
      <c r="F46" s="189">
        <v>703</v>
      </c>
      <c r="G46" s="189">
        <v>1078</v>
      </c>
      <c r="H46" s="189">
        <v>32010</v>
      </c>
      <c r="I46" s="189">
        <v>823</v>
      </c>
      <c r="J46" s="189">
        <v>1090</v>
      </c>
      <c r="K46" s="189">
        <v>4016</v>
      </c>
      <c r="L46" s="189">
        <v>43170</v>
      </c>
      <c r="M46" s="189">
        <v>47186</v>
      </c>
      <c r="N46" s="189">
        <v>226</v>
      </c>
      <c r="O46" s="189">
        <v>138</v>
      </c>
      <c r="P46" s="189">
        <v>1308</v>
      </c>
      <c r="Q46" s="189">
        <v>884</v>
      </c>
      <c r="R46" s="189">
        <v>1534</v>
      </c>
      <c r="S46" s="189">
        <v>1022</v>
      </c>
      <c r="T46" s="189">
        <v>16</v>
      </c>
      <c r="U46" s="189">
        <v>1106</v>
      </c>
      <c r="V46" s="189">
        <v>1122</v>
      </c>
      <c r="W46" s="190" t="s">
        <v>130</v>
      </c>
      <c r="X46" s="190" t="s">
        <v>130</v>
      </c>
      <c r="Y46" s="190" t="s">
        <v>130</v>
      </c>
      <c r="Z46" s="189">
        <v>36761</v>
      </c>
      <c r="AA46" s="189">
        <v>36761</v>
      </c>
      <c r="AB46" s="189">
        <v>0</v>
      </c>
      <c r="AC46" s="189">
        <v>6986605</v>
      </c>
      <c r="AD46" s="189">
        <v>281747</v>
      </c>
      <c r="AE46" s="191">
        <v>7268352</v>
      </c>
      <c r="AF46" s="193"/>
      <c r="AG46" s="193"/>
      <c r="AH46" s="193"/>
      <c r="AI46" s="193"/>
      <c r="AJ46" s="193"/>
      <c r="AK46" s="193"/>
      <c r="AL46" s="193"/>
      <c r="AM46" s="193"/>
      <c r="AN46" s="193"/>
      <c r="AO46" s="193"/>
      <c r="AP46" s="193"/>
      <c r="AQ46" s="193"/>
      <c r="AR46" s="193"/>
      <c r="AS46" s="193"/>
      <c r="AT46" s="193"/>
      <c r="AU46" s="193"/>
      <c r="AV46" s="193"/>
      <c r="AW46" s="193"/>
      <c r="AX46" s="193"/>
    </row>
    <row r="47" spans="1:50" ht="15" customHeight="1">
      <c r="A47" s="188" t="s">
        <v>168</v>
      </c>
      <c r="B47" s="189">
        <v>6338</v>
      </c>
      <c r="C47" s="189">
        <v>52</v>
      </c>
      <c r="D47" s="189">
        <v>2</v>
      </c>
      <c r="E47" s="189">
        <v>40832</v>
      </c>
      <c r="F47" s="189">
        <v>417</v>
      </c>
      <c r="G47" s="189">
        <v>140</v>
      </c>
      <c r="H47" s="189">
        <v>47170</v>
      </c>
      <c r="I47" s="189">
        <v>469</v>
      </c>
      <c r="J47" s="189">
        <v>142</v>
      </c>
      <c r="K47" s="189">
        <v>15549</v>
      </c>
      <c r="L47" s="189">
        <v>88130</v>
      </c>
      <c r="M47" s="189">
        <v>103679</v>
      </c>
      <c r="N47" s="189">
        <v>130</v>
      </c>
      <c r="O47" s="189">
        <v>60</v>
      </c>
      <c r="P47" s="189">
        <v>1186</v>
      </c>
      <c r="Q47" s="189">
        <v>532</v>
      </c>
      <c r="R47" s="189">
        <v>1316</v>
      </c>
      <c r="S47" s="189">
        <v>592</v>
      </c>
      <c r="T47" s="189">
        <v>2</v>
      </c>
      <c r="U47" s="189">
        <v>198</v>
      </c>
      <c r="V47" s="189">
        <v>200</v>
      </c>
      <c r="W47" s="190" t="s">
        <v>130</v>
      </c>
      <c r="X47" s="190" t="s">
        <v>130</v>
      </c>
      <c r="Y47" s="190" t="s">
        <v>130</v>
      </c>
      <c r="Z47" s="189">
        <v>49895</v>
      </c>
      <c r="AA47" s="189">
        <v>49895</v>
      </c>
      <c r="AB47" s="189">
        <v>0</v>
      </c>
      <c r="AC47" s="189">
        <v>13763741</v>
      </c>
      <c r="AD47" s="189">
        <v>84997</v>
      </c>
      <c r="AE47" s="191">
        <v>13848738</v>
      </c>
      <c r="AF47" s="193"/>
      <c r="AG47" s="193"/>
      <c r="AH47" s="193"/>
      <c r="AI47" s="193"/>
      <c r="AJ47" s="193"/>
      <c r="AK47" s="193"/>
      <c r="AL47" s="193"/>
      <c r="AM47" s="193"/>
      <c r="AN47" s="193"/>
      <c r="AO47" s="193"/>
      <c r="AP47" s="193"/>
      <c r="AQ47" s="193"/>
      <c r="AR47" s="193"/>
      <c r="AS47" s="193"/>
      <c r="AT47" s="193"/>
      <c r="AU47" s="193"/>
      <c r="AV47" s="193"/>
      <c r="AW47" s="193"/>
      <c r="AX47" s="193"/>
    </row>
    <row r="48" spans="1:50" ht="15" customHeight="1">
      <c r="A48" s="188" t="s">
        <v>169</v>
      </c>
      <c r="B48" s="189">
        <v>787</v>
      </c>
      <c r="C48" s="189">
        <v>5</v>
      </c>
      <c r="D48" s="189">
        <v>0</v>
      </c>
      <c r="E48" s="189">
        <v>8568</v>
      </c>
      <c r="F48" s="189">
        <v>29</v>
      </c>
      <c r="G48" s="189">
        <v>7</v>
      </c>
      <c r="H48" s="189">
        <v>9355</v>
      </c>
      <c r="I48" s="189">
        <v>34</v>
      </c>
      <c r="J48" s="189">
        <v>7</v>
      </c>
      <c r="K48" s="189">
        <v>1950</v>
      </c>
      <c r="L48" s="189">
        <v>14522</v>
      </c>
      <c r="M48" s="189">
        <v>16472</v>
      </c>
      <c r="N48" s="189">
        <v>19</v>
      </c>
      <c r="O48" s="189">
        <v>6</v>
      </c>
      <c r="P48" s="189">
        <v>64</v>
      </c>
      <c r="Q48" s="189">
        <v>30</v>
      </c>
      <c r="R48" s="189">
        <v>83</v>
      </c>
      <c r="S48" s="189">
        <v>36</v>
      </c>
      <c r="T48" s="189">
        <v>0</v>
      </c>
      <c r="U48" s="189">
        <v>9</v>
      </c>
      <c r="V48" s="189">
        <v>9</v>
      </c>
      <c r="W48" s="190" t="s">
        <v>130</v>
      </c>
      <c r="X48" s="190" t="s">
        <v>130</v>
      </c>
      <c r="Y48" s="190" t="s">
        <v>130</v>
      </c>
      <c r="Z48" s="189">
        <v>9845</v>
      </c>
      <c r="AA48" s="189">
        <v>9845</v>
      </c>
      <c r="AB48" s="189">
        <v>0</v>
      </c>
      <c r="AC48" s="189">
        <v>2209247</v>
      </c>
      <c r="AD48" s="189">
        <v>3750</v>
      </c>
      <c r="AE48" s="191">
        <v>2212997</v>
      </c>
      <c r="AF48" s="193"/>
      <c r="AG48" s="193"/>
      <c r="AH48" s="193"/>
      <c r="AI48" s="193"/>
      <c r="AJ48" s="193"/>
      <c r="AK48" s="193"/>
      <c r="AL48" s="193"/>
      <c r="AM48" s="193"/>
      <c r="AN48" s="193"/>
      <c r="AO48" s="193"/>
      <c r="AP48" s="193"/>
      <c r="AQ48" s="193"/>
      <c r="AR48" s="193"/>
      <c r="AS48" s="193"/>
      <c r="AT48" s="193"/>
      <c r="AU48" s="193"/>
      <c r="AV48" s="193"/>
      <c r="AW48" s="193"/>
      <c r="AX48" s="193"/>
    </row>
    <row r="49" spans="1:50" ht="15" customHeight="1">
      <c r="A49" s="188" t="s">
        <v>170</v>
      </c>
      <c r="B49" s="189">
        <v>638</v>
      </c>
      <c r="C49" s="189">
        <v>20</v>
      </c>
      <c r="D49" s="189">
        <v>0</v>
      </c>
      <c r="E49" s="189">
        <v>12112</v>
      </c>
      <c r="F49" s="189">
        <v>388</v>
      </c>
      <c r="G49" s="189">
        <v>133</v>
      </c>
      <c r="H49" s="189">
        <v>12750</v>
      </c>
      <c r="I49" s="189">
        <v>408</v>
      </c>
      <c r="J49" s="189">
        <v>133</v>
      </c>
      <c r="K49" s="189">
        <v>1542</v>
      </c>
      <c r="L49" s="189">
        <v>22199</v>
      </c>
      <c r="M49" s="189">
        <v>23741</v>
      </c>
      <c r="N49" s="189">
        <v>48</v>
      </c>
      <c r="O49" s="189">
        <v>21</v>
      </c>
      <c r="P49" s="189">
        <v>913</v>
      </c>
      <c r="Q49" s="189">
        <v>478</v>
      </c>
      <c r="R49" s="189">
        <v>961</v>
      </c>
      <c r="S49" s="189">
        <v>499</v>
      </c>
      <c r="T49" s="189">
        <v>0</v>
      </c>
      <c r="U49" s="189">
        <v>174</v>
      </c>
      <c r="V49" s="189">
        <v>174</v>
      </c>
      <c r="W49" s="190" t="s">
        <v>130</v>
      </c>
      <c r="X49" s="190" t="s">
        <v>130</v>
      </c>
      <c r="Y49" s="190" t="s">
        <v>130</v>
      </c>
      <c r="Z49" s="189">
        <v>15234</v>
      </c>
      <c r="AA49" s="189">
        <v>15234</v>
      </c>
      <c r="AB49" s="189">
        <v>0</v>
      </c>
      <c r="AC49" s="189">
        <v>3208349</v>
      </c>
      <c r="AD49" s="189">
        <v>62062</v>
      </c>
      <c r="AE49" s="191">
        <v>3270411</v>
      </c>
      <c r="AF49" s="193"/>
      <c r="AG49" s="193"/>
      <c r="AH49" s="193"/>
      <c r="AI49" s="193"/>
      <c r="AJ49" s="193"/>
      <c r="AK49" s="193"/>
      <c r="AL49" s="193"/>
      <c r="AM49" s="193"/>
      <c r="AN49" s="193"/>
      <c r="AO49" s="193"/>
      <c r="AP49" s="193"/>
      <c r="AQ49" s="193"/>
      <c r="AR49" s="193"/>
      <c r="AS49" s="193"/>
      <c r="AT49" s="193"/>
      <c r="AU49" s="193"/>
      <c r="AV49" s="193"/>
      <c r="AW49" s="193"/>
      <c r="AX49" s="193"/>
    </row>
    <row r="50" spans="1:50" ht="15" customHeight="1">
      <c r="A50" s="188" t="s">
        <v>171</v>
      </c>
      <c r="B50" s="189">
        <v>1790</v>
      </c>
      <c r="C50" s="189">
        <v>16</v>
      </c>
      <c r="D50" s="189">
        <v>0</v>
      </c>
      <c r="E50" s="189">
        <v>16073</v>
      </c>
      <c r="F50" s="189">
        <v>124</v>
      </c>
      <c r="G50" s="189">
        <v>58</v>
      </c>
      <c r="H50" s="189">
        <v>17863</v>
      </c>
      <c r="I50" s="189">
        <v>140</v>
      </c>
      <c r="J50" s="189">
        <v>58</v>
      </c>
      <c r="K50" s="189">
        <v>4713</v>
      </c>
      <c r="L50" s="189">
        <v>31122</v>
      </c>
      <c r="M50" s="189">
        <v>35835</v>
      </c>
      <c r="N50" s="189">
        <v>39</v>
      </c>
      <c r="O50" s="189">
        <v>16</v>
      </c>
      <c r="P50" s="189">
        <v>337</v>
      </c>
      <c r="Q50" s="189">
        <v>134</v>
      </c>
      <c r="R50" s="189">
        <v>376</v>
      </c>
      <c r="S50" s="189">
        <v>150</v>
      </c>
      <c r="T50" s="189">
        <v>0</v>
      </c>
      <c r="U50" s="189">
        <v>71</v>
      </c>
      <c r="V50" s="189">
        <v>71</v>
      </c>
      <c r="W50" s="190" t="s">
        <v>130</v>
      </c>
      <c r="X50" s="190" t="s">
        <v>130</v>
      </c>
      <c r="Y50" s="190" t="s">
        <v>130</v>
      </c>
      <c r="Z50" s="189">
        <v>21110</v>
      </c>
      <c r="AA50" s="189">
        <v>21110</v>
      </c>
      <c r="AB50" s="189">
        <v>0</v>
      </c>
      <c r="AC50" s="189">
        <v>4813416</v>
      </c>
      <c r="AD50" s="189">
        <v>21287</v>
      </c>
      <c r="AE50" s="191">
        <v>4834703</v>
      </c>
      <c r="AF50" s="193"/>
      <c r="AG50" s="193"/>
      <c r="AH50" s="193"/>
      <c r="AI50" s="193"/>
      <c r="AJ50" s="193"/>
      <c r="AK50" s="193"/>
      <c r="AL50" s="193"/>
      <c r="AM50" s="193"/>
      <c r="AN50" s="193"/>
      <c r="AO50" s="193"/>
      <c r="AP50" s="193"/>
      <c r="AQ50" s="193"/>
      <c r="AR50" s="193"/>
      <c r="AS50" s="193"/>
      <c r="AT50" s="193"/>
      <c r="AU50" s="193"/>
      <c r="AV50" s="193"/>
      <c r="AW50" s="193"/>
      <c r="AX50" s="193"/>
    </row>
    <row r="51" spans="1:50" ht="15" customHeight="1">
      <c r="A51" s="188" t="s">
        <v>172</v>
      </c>
      <c r="B51" s="189">
        <v>3603</v>
      </c>
      <c r="C51" s="189">
        <v>92</v>
      </c>
      <c r="D51" s="189">
        <v>4</v>
      </c>
      <c r="E51" s="189">
        <v>41452</v>
      </c>
      <c r="F51" s="189">
        <v>736</v>
      </c>
      <c r="G51" s="189">
        <v>553</v>
      </c>
      <c r="H51" s="189">
        <v>45055</v>
      </c>
      <c r="I51" s="189">
        <v>828</v>
      </c>
      <c r="J51" s="189">
        <v>557</v>
      </c>
      <c r="K51" s="189">
        <v>8738</v>
      </c>
      <c r="L51" s="189">
        <v>77658</v>
      </c>
      <c r="M51" s="189">
        <v>86396</v>
      </c>
      <c r="N51" s="189">
        <v>201</v>
      </c>
      <c r="O51" s="189">
        <v>114</v>
      </c>
      <c r="P51" s="189">
        <v>1579</v>
      </c>
      <c r="Q51" s="189">
        <v>950</v>
      </c>
      <c r="R51" s="189">
        <v>1780</v>
      </c>
      <c r="S51" s="189">
        <v>1064</v>
      </c>
      <c r="T51" s="189">
        <v>6</v>
      </c>
      <c r="U51" s="189">
        <v>784</v>
      </c>
      <c r="V51" s="189">
        <v>790</v>
      </c>
      <c r="W51" s="190" t="s">
        <v>130</v>
      </c>
      <c r="X51" s="190" t="s">
        <v>130</v>
      </c>
      <c r="Y51" s="190" t="s">
        <v>130</v>
      </c>
      <c r="Z51" s="189">
        <v>48512</v>
      </c>
      <c r="AA51" s="189">
        <v>48512</v>
      </c>
      <c r="AB51" s="189">
        <v>0</v>
      </c>
      <c r="AC51" s="189">
        <v>11817135</v>
      </c>
      <c r="AD51" s="189">
        <v>207602</v>
      </c>
      <c r="AE51" s="191">
        <v>12024737</v>
      </c>
      <c r="AF51" s="193"/>
      <c r="AG51" s="193"/>
      <c r="AH51" s="193"/>
      <c r="AI51" s="193"/>
      <c r="AJ51" s="193"/>
      <c r="AK51" s="193"/>
      <c r="AL51" s="193"/>
      <c r="AM51" s="193"/>
      <c r="AN51" s="193"/>
      <c r="AO51" s="193"/>
      <c r="AP51" s="193"/>
      <c r="AQ51" s="193"/>
      <c r="AR51" s="193"/>
      <c r="AS51" s="193"/>
      <c r="AT51" s="193"/>
      <c r="AU51" s="193"/>
      <c r="AV51" s="193"/>
      <c r="AW51" s="193"/>
      <c r="AX51" s="193"/>
    </row>
    <row r="52" spans="1:50" ht="15" customHeight="1">
      <c r="A52" s="188" t="s">
        <v>173</v>
      </c>
      <c r="B52" s="189">
        <v>975</v>
      </c>
      <c r="C52" s="189">
        <v>2</v>
      </c>
      <c r="D52" s="189">
        <v>0</v>
      </c>
      <c r="E52" s="189">
        <v>12994</v>
      </c>
      <c r="F52" s="189">
        <v>44</v>
      </c>
      <c r="G52" s="189">
        <v>8</v>
      </c>
      <c r="H52" s="189">
        <v>13969</v>
      </c>
      <c r="I52" s="189">
        <v>46</v>
      </c>
      <c r="J52" s="189">
        <v>8</v>
      </c>
      <c r="K52" s="189">
        <v>2427</v>
      </c>
      <c r="L52" s="189">
        <v>22252</v>
      </c>
      <c r="M52" s="189">
        <v>24679</v>
      </c>
      <c r="N52" s="189">
        <v>5</v>
      </c>
      <c r="O52" s="189">
        <v>2</v>
      </c>
      <c r="P52" s="189">
        <v>113</v>
      </c>
      <c r="Q52" s="189">
        <v>54</v>
      </c>
      <c r="R52" s="189">
        <v>118</v>
      </c>
      <c r="S52" s="189">
        <v>56</v>
      </c>
      <c r="T52" s="189">
        <v>0</v>
      </c>
      <c r="U52" s="189">
        <v>10</v>
      </c>
      <c r="V52" s="189">
        <v>10</v>
      </c>
      <c r="W52" s="190" t="s">
        <v>130</v>
      </c>
      <c r="X52" s="190" t="s">
        <v>130</v>
      </c>
      <c r="Y52" s="190" t="s">
        <v>130</v>
      </c>
      <c r="Z52" s="189">
        <v>15831</v>
      </c>
      <c r="AA52" s="189">
        <v>15831</v>
      </c>
      <c r="AB52" s="189">
        <v>0</v>
      </c>
      <c r="AC52" s="189">
        <v>3298865</v>
      </c>
      <c r="AD52" s="189">
        <v>5745</v>
      </c>
      <c r="AE52" s="191">
        <v>3304610</v>
      </c>
      <c r="AF52" s="193"/>
      <c r="AG52" s="193"/>
      <c r="AH52" s="193"/>
      <c r="AI52" s="193"/>
      <c r="AJ52" s="193"/>
      <c r="AK52" s="193"/>
      <c r="AL52" s="193"/>
      <c r="AM52" s="193"/>
      <c r="AN52" s="193"/>
      <c r="AO52" s="193"/>
      <c r="AP52" s="193"/>
      <c r="AQ52" s="193"/>
      <c r="AR52" s="193"/>
      <c r="AS52" s="193"/>
      <c r="AT52" s="193"/>
      <c r="AU52" s="193"/>
      <c r="AV52" s="193"/>
      <c r="AW52" s="193"/>
      <c r="AX52" s="193"/>
    </row>
    <row r="53" spans="1:50" ht="15" customHeight="1">
      <c r="A53" s="188" t="s">
        <v>174</v>
      </c>
      <c r="B53" s="189">
        <v>1123</v>
      </c>
      <c r="C53" s="189">
        <v>4</v>
      </c>
      <c r="D53" s="189">
        <v>0</v>
      </c>
      <c r="E53" s="189">
        <v>11167</v>
      </c>
      <c r="F53" s="189">
        <v>23</v>
      </c>
      <c r="G53" s="189">
        <v>15</v>
      </c>
      <c r="H53" s="189">
        <v>12290</v>
      </c>
      <c r="I53" s="189">
        <v>27</v>
      </c>
      <c r="J53" s="189">
        <v>15</v>
      </c>
      <c r="K53" s="189">
        <v>2691</v>
      </c>
      <c r="L53" s="189">
        <v>20391</v>
      </c>
      <c r="M53" s="189">
        <v>23082</v>
      </c>
      <c r="N53" s="189">
        <v>8</v>
      </c>
      <c r="O53" s="189">
        <v>4</v>
      </c>
      <c r="P53" s="189">
        <v>49</v>
      </c>
      <c r="Q53" s="189">
        <v>24</v>
      </c>
      <c r="R53" s="189">
        <v>57</v>
      </c>
      <c r="S53" s="189">
        <v>28</v>
      </c>
      <c r="T53" s="189">
        <v>0</v>
      </c>
      <c r="U53" s="189">
        <v>19</v>
      </c>
      <c r="V53" s="189">
        <v>19</v>
      </c>
      <c r="W53" s="190" t="s">
        <v>130</v>
      </c>
      <c r="X53" s="190" t="s">
        <v>130</v>
      </c>
      <c r="Y53" s="190" t="s">
        <v>130</v>
      </c>
      <c r="Z53" s="189">
        <v>13019</v>
      </c>
      <c r="AA53" s="189">
        <v>13019</v>
      </c>
      <c r="AB53" s="189">
        <v>0</v>
      </c>
      <c r="AC53" s="189">
        <v>3028439</v>
      </c>
      <c r="AD53" s="189">
        <v>6449</v>
      </c>
      <c r="AE53" s="191">
        <v>3034888</v>
      </c>
      <c r="AF53" s="193"/>
      <c r="AG53" s="193"/>
      <c r="AH53" s="193"/>
      <c r="AI53" s="193"/>
      <c r="AJ53" s="193"/>
      <c r="AK53" s="193"/>
      <c r="AL53" s="193"/>
      <c r="AM53" s="193"/>
      <c r="AN53" s="193"/>
      <c r="AO53" s="193"/>
      <c r="AP53" s="193"/>
      <c r="AQ53" s="193"/>
      <c r="AR53" s="193"/>
      <c r="AS53" s="193"/>
      <c r="AT53" s="193"/>
      <c r="AU53" s="193"/>
      <c r="AV53" s="193"/>
      <c r="AW53" s="193"/>
      <c r="AX53" s="193"/>
    </row>
    <row r="54" spans="1:50" ht="15" customHeight="1">
      <c r="A54" s="188" t="s">
        <v>175</v>
      </c>
      <c r="B54" s="189">
        <v>8</v>
      </c>
      <c r="C54" s="189">
        <v>0</v>
      </c>
      <c r="D54" s="189">
        <v>0</v>
      </c>
      <c r="E54" s="189">
        <v>146</v>
      </c>
      <c r="F54" s="189">
        <v>0</v>
      </c>
      <c r="G54" s="189">
        <v>0</v>
      </c>
      <c r="H54" s="189">
        <v>154</v>
      </c>
      <c r="I54" s="189">
        <v>0</v>
      </c>
      <c r="J54" s="189">
        <v>0</v>
      </c>
      <c r="K54" s="189">
        <v>22</v>
      </c>
      <c r="L54" s="189">
        <v>237</v>
      </c>
      <c r="M54" s="189">
        <v>259</v>
      </c>
      <c r="N54" s="189">
        <v>0</v>
      </c>
      <c r="O54" s="189">
        <v>0</v>
      </c>
      <c r="P54" s="189">
        <v>0</v>
      </c>
      <c r="Q54" s="189">
        <v>0</v>
      </c>
      <c r="R54" s="189">
        <v>0</v>
      </c>
      <c r="S54" s="189">
        <v>0</v>
      </c>
      <c r="T54" s="189">
        <v>0</v>
      </c>
      <c r="U54" s="189">
        <v>0</v>
      </c>
      <c r="V54" s="189">
        <v>0</v>
      </c>
      <c r="W54" s="190" t="s">
        <v>130</v>
      </c>
      <c r="X54" s="190" t="s">
        <v>130</v>
      </c>
      <c r="Y54" s="190" t="s">
        <v>130</v>
      </c>
      <c r="Z54" s="189">
        <v>162</v>
      </c>
      <c r="AA54" s="189">
        <v>162</v>
      </c>
      <c r="AB54" s="189">
        <v>0</v>
      </c>
      <c r="AC54" s="189">
        <v>36379</v>
      </c>
      <c r="AD54" s="189">
        <v>0</v>
      </c>
      <c r="AE54" s="191">
        <v>36379</v>
      </c>
      <c r="AF54" s="193"/>
      <c r="AG54" s="193"/>
      <c r="AH54" s="193"/>
      <c r="AI54" s="193"/>
      <c r="AJ54" s="193"/>
      <c r="AK54" s="193"/>
      <c r="AL54" s="193"/>
      <c r="AM54" s="193"/>
      <c r="AN54" s="193"/>
      <c r="AO54" s="193"/>
      <c r="AP54" s="193"/>
      <c r="AQ54" s="193"/>
      <c r="AR54" s="193"/>
      <c r="AS54" s="193"/>
      <c r="AT54" s="193"/>
      <c r="AU54" s="193"/>
      <c r="AV54" s="193"/>
      <c r="AW54" s="193"/>
      <c r="AX54" s="193"/>
    </row>
    <row r="55" spans="1:50" ht="15" customHeight="1">
      <c r="A55" s="188" t="s">
        <v>176</v>
      </c>
      <c r="B55" s="189">
        <v>342</v>
      </c>
      <c r="C55" s="189">
        <v>0</v>
      </c>
      <c r="D55" s="189">
        <v>0</v>
      </c>
      <c r="E55" s="189">
        <v>2700</v>
      </c>
      <c r="F55" s="189">
        <v>6</v>
      </c>
      <c r="G55" s="189">
        <v>2</v>
      </c>
      <c r="H55" s="189">
        <v>3042</v>
      </c>
      <c r="I55" s="189">
        <v>6</v>
      </c>
      <c r="J55" s="189">
        <v>2</v>
      </c>
      <c r="K55" s="189">
        <v>921</v>
      </c>
      <c r="L55" s="189">
        <v>5314</v>
      </c>
      <c r="M55" s="189">
        <v>6235</v>
      </c>
      <c r="N55" s="189">
        <v>0</v>
      </c>
      <c r="O55" s="189">
        <v>0</v>
      </c>
      <c r="P55" s="189">
        <v>10</v>
      </c>
      <c r="Q55" s="189">
        <v>8</v>
      </c>
      <c r="R55" s="189">
        <v>10</v>
      </c>
      <c r="S55" s="189">
        <v>8</v>
      </c>
      <c r="T55" s="189">
        <v>0</v>
      </c>
      <c r="U55" s="189">
        <v>3</v>
      </c>
      <c r="V55" s="189">
        <v>3</v>
      </c>
      <c r="W55" s="190" t="s">
        <v>130</v>
      </c>
      <c r="X55" s="190" t="s">
        <v>130</v>
      </c>
      <c r="Y55" s="190" t="s">
        <v>130</v>
      </c>
      <c r="Z55" s="189">
        <v>3211</v>
      </c>
      <c r="AA55" s="189">
        <v>3211</v>
      </c>
      <c r="AB55" s="189">
        <v>0</v>
      </c>
      <c r="AC55" s="189">
        <v>819343</v>
      </c>
      <c r="AD55" s="189">
        <v>807</v>
      </c>
      <c r="AE55" s="191">
        <v>820150</v>
      </c>
      <c r="AF55" s="193"/>
      <c r="AG55" s="193"/>
      <c r="AH55" s="193"/>
      <c r="AI55" s="193"/>
      <c r="AJ55" s="193"/>
      <c r="AK55" s="193"/>
      <c r="AL55" s="193"/>
      <c r="AM55" s="193"/>
      <c r="AN55" s="193"/>
      <c r="AO55" s="193"/>
      <c r="AP55" s="193"/>
      <c r="AQ55" s="193"/>
      <c r="AR55" s="193"/>
      <c r="AS55" s="193"/>
      <c r="AT55" s="193"/>
      <c r="AU55" s="193"/>
      <c r="AV55" s="193"/>
      <c r="AW55" s="193"/>
      <c r="AX55" s="193"/>
    </row>
    <row r="56" spans="1:50" ht="15" customHeight="1">
      <c r="A56" s="188" t="s">
        <v>177</v>
      </c>
      <c r="B56" s="189">
        <v>2241</v>
      </c>
      <c r="C56" s="189">
        <v>22</v>
      </c>
      <c r="D56" s="189">
        <v>0</v>
      </c>
      <c r="E56" s="189">
        <v>18484</v>
      </c>
      <c r="F56" s="189">
        <v>137</v>
      </c>
      <c r="G56" s="189">
        <v>65</v>
      </c>
      <c r="H56" s="189">
        <v>20725</v>
      </c>
      <c r="I56" s="189">
        <v>159</v>
      </c>
      <c r="J56" s="189">
        <v>65</v>
      </c>
      <c r="K56" s="189">
        <v>5367</v>
      </c>
      <c r="L56" s="189">
        <v>33371</v>
      </c>
      <c r="M56" s="189">
        <v>38738</v>
      </c>
      <c r="N56" s="189">
        <v>57</v>
      </c>
      <c r="O56" s="189">
        <v>24</v>
      </c>
      <c r="P56" s="189">
        <v>339</v>
      </c>
      <c r="Q56" s="189">
        <v>163</v>
      </c>
      <c r="R56" s="189">
        <v>396</v>
      </c>
      <c r="S56" s="189">
        <v>187</v>
      </c>
      <c r="T56" s="189">
        <v>0</v>
      </c>
      <c r="U56" s="189">
        <v>86</v>
      </c>
      <c r="V56" s="189">
        <v>86</v>
      </c>
      <c r="W56" s="190" t="s">
        <v>130</v>
      </c>
      <c r="X56" s="190" t="s">
        <v>130</v>
      </c>
      <c r="Y56" s="190" t="s">
        <v>130</v>
      </c>
      <c r="Z56" s="189">
        <v>22015</v>
      </c>
      <c r="AA56" s="189">
        <v>22015</v>
      </c>
      <c r="AB56" s="189">
        <v>0</v>
      </c>
      <c r="AC56" s="189">
        <v>5423694</v>
      </c>
      <c r="AD56" s="189">
        <v>30734</v>
      </c>
      <c r="AE56" s="191">
        <v>5454428</v>
      </c>
      <c r="AF56" s="193"/>
      <c r="AG56" s="193"/>
      <c r="AH56" s="193"/>
      <c r="AI56" s="193"/>
      <c r="AJ56" s="193"/>
      <c r="AK56" s="193"/>
      <c r="AL56" s="193"/>
      <c r="AM56" s="193"/>
      <c r="AN56" s="193"/>
      <c r="AO56" s="193"/>
      <c r="AP56" s="193"/>
      <c r="AQ56" s="193"/>
      <c r="AR56" s="193"/>
      <c r="AS56" s="193"/>
      <c r="AT56" s="193"/>
      <c r="AU56" s="193"/>
      <c r="AV56" s="193"/>
      <c r="AW56" s="193"/>
      <c r="AX56" s="193"/>
    </row>
    <row r="57" spans="1:50" ht="15" customHeight="1">
      <c r="A57" s="188" t="s">
        <v>178</v>
      </c>
      <c r="B57" s="189">
        <v>1208</v>
      </c>
      <c r="C57" s="189">
        <v>33</v>
      </c>
      <c r="D57" s="189">
        <v>0</v>
      </c>
      <c r="E57" s="189">
        <v>15657</v>
      </c>
      <c r="F57" s="189">
        <v>217</v>
      </c>
      <c r="G57" s="189">
        <v>52</v>
      </c>
      <c r="H57" s="189">
        <v>16865</v>
      </c>
      <c r="I57" s="189">
        <v>250</v>
      </c>
      <c r="J57" s="189">
        <v>52</v>
      </c>
      <c r="K57" s="189">
        <v>2915</v>
      </c>
      <c r="L57" s="189">
        <v>26125</v>
      </c>
      <c r="M57" s="189">
        <v>29040</v>
      </c>
      <c r="N57" s="189">
        <v>87</v>
      </c>
      <c r="O57" s="189">
        <v>41</v>
      </c>
      <c r="P57" s="189">
        <v>533</v>
      </c>
      <c r="Q57" s="189">
        <v>234</v>
      </c>
      <c r="R57" s="189">
        <v>620</v>
      </c>
      <c r="S57" s="189">
        <v>275</v>
      </c>
      <c r="T57" s="189">
        <v>0</v>
      </c>
      <c r="U57" s="189">
        <v>66</v>
      </c>
      <c r="V57" s="189">
        <v>66</v>
      </c>
      <c r="W57" s="190" t="s">
        <v>130</v>
      </c>
      <c r="X57" s="190" t="s">
        <v>130</v>
      </c>
      <c r="Y57" s="190" t="s">
        <v>130</v>
      </c>
      <c r="Z57" s="189">
        <v>19092</v>
      </c>
      <c r="AA57" s="189">
        <v>19092</v>
      </c>
      <c r="AB57" s="189">
        <v>0</v>
      </c>
      <c r="AC57" s="189">
        <v>3902514</v>
      </c>
      <c r="AD57" s="189">
        <v>30991</v>
      </c>
      <c r="AE57" s="191">
        <v>3933505</v>
      </c>
      <c r="AF57" s="193"/>
      <c r="AG57" s="193"/>
      <c r="AH57" s="193"/>
      <c r="AI57" s="193"/>
      <c r="AJ57" s="193"/>
      <c r="AK57" s="193"/>
      <c r="AL57" s="193"/>
      <c r="AM57" s="193"/>
      <c r="AN57" s="193"/>
      <c r="AO57" s="193"/>
      <c r="AP57" s="193"/>
      <c r="AQ57" s="193"/>
      <c r="AR57" s="193"/>
      <c r="AS57" s="193"/>
      <c r="AT57" s="193"/>
      <c r="AU57" s="193"/>
      <c r="AV57" s="193"/>
      <c r="AW57" s="193"/>
      <c r="AX57" s="193"/>
    </row>
    <row r="58" spans="1:50" ht="15" customHeight="1">
      <c r="A58" s="188" t="s">
        <v>179</v>
      </c>
      <c r="B58" s="189">
        <v>4949</v>
      </c>
      <c r="C58" s="189">
        <v>34</v>
      </c>
      <c r="D58" s="189">
        <v>1</v>
      </c>
      <c r="E58" s="189">
        <v>34066</v>
      </c>
      <c r="F58" s="189">
        <v>160</v>
      </c>
      <c r="G58" s="189">
        <v>29</v>
      </c>
      <c r="H58" s="189">
        <v>39015</v>
      </c>
      <c r="I58" s="189">
        <v>194</v>
      </c>
      <c r="J58" s="189">
        <v>30</v>
      </c>
      <c r="K58" s="189">
        <v>13012</v>
      </c>
      <c r="L58" s="189">
        <v>68071</v>
      </c>
      <c r="M58" s="189">
        <v>81083</v>
      </c>
      <c r="N58" s="189">
        <v>85</v>
      </c>
      <c r="O58" s="189">
        <v>40</v>
      </c>
      <c r="P58" s="189">
        <v>453</v>
      </c>
      <c r="Q58" s="189">
        <v>186</v>
      </c>
      <c r="R58" s="189">
        <v>538</v>
      </c>
      <c r="S58" s="189">
        <v>226</v>
      </c>
      <c r="T58" s="189">
        <v>1</v>
      </c>
      <c r="U58" s="189">
        <v>37</v>
      </c>
      <c r="V58" s="189">
        <v>38</v>
      </c>
      <c r="W58" s="190" t="s">
        <v>130</v>
      </c>
      <c r="X58" s="190" t="s">
        <v>130</v>
      </c>
      <c r="Y58" s="190" t="s">
        <v>130</v>
      </c>
      <c r="Z58" s="189">
        <v>40806</v>
      </c>
      <c r="AA58" s="189">
        <v>40806</v>
      </c>
      <c r="AB58" s="189">
        <v>0</v>
      </c>
      <c r="AC58" s="189">
        <v>10775213</v>
      </c>
      <c r="AD58" s="189">
        <v>24435</v>
      </c>
      <c r="AE58" s="191">
        <v>10799648</v>
      </c>
      <c r="AF58" s="193"/>
      <c r="AG58" s="193"/>
      <c r="AH58" s="193"/>
      <c r="AI58" s="193"/>
      <c r="AJ58" s="193"/>
      <c r="AK58" s="193"/>
      <c r="AL58" s="193"/>
      <c r="AM58" s="193"/>
      <c r="AN58" s="193"/>
      <c r="AO58" s="193"/>
      <c r="AP58" s="193"/>
      <c r="AQ58" s="193"/>
      <c r="AR58" s="193"/>
      <c r="AS58" s="193"/>
      <c r="AT58" s="193"/>
      <c r="AU58" s="193"/>
      <c r="AV58" s="193"/>
      <c r="AW58" s="193"/>
      <c r="AX58" s="193"/>
    </row>
    <row r="59" spans="1:50" ht="15" customHeight="1">
      <c r="A59" s="188" t="s">
        <v>180</v>
      </c>
      <c r="B59" s="189">
        <v>630</v>
      </c>
      <c r="C59" s="189">
        <v>10</v>
      </c>
      <c r="D59" s="189">
        <v>0</v>
      </c>
      <c r="E59" s="189">
        <v>4662</v>
      </c>
      <c r="F59" s="189">
        <v>43</v>
      </c>
      <c r="G59" s="189">
        <v>16</v>
      </c>
      <c r="H59" s="189">
        <v>5292</v>
      </c>
      <c r="I59" s="189">
        <v>53</v>
      </c>
      <c r="J59" s="189">
        <v>16</v>
      </c>
      <c r="K59" s="189">
        <v>1755</v>
      </c>
      <c r="L59" s="189">
        <v>10274</v>
      </c>
      <c r="M59" s="189">
        <v>12029</v>
      </c>
      <c r="N59" s="189">
        <v>25</v>
      </c>
      <c r="O59" s="189">
        <v>10</v>
      </c>
      <c r="P59" s="189">
        <v>112</v>
      </c>
      <c r="Q59" s="189">
        <v>53</v>
      </c>
      <c r="R59" s="189">
        <v>137</v>
      </c>
      <c r="S59" s="189">
        <v>63</v>
      </c>
      <c r="T59" s="189">
        <v>0</v>
      </c>
      <c r="U59" s="189">
        <v>21</v>
      </c>
      <c r="V59" s="189">
        <v>21</v>
      </c>
      <c r="W59" s="190" t="s">
        <v>130</v>
      </c>
      <c r="X59" s="190" t="s">
        <v>130</v>
      </c>
      <c r="Y59" s="190" t="s">
        <v>130</v>
      </c>
      <c r="Z59" s="189">
        <v>5621</v>
      </c>
      <c r="AA59" s="189">
        <v>5621</v>
      </c>
      <c r="AB59" s="189">
        <v>0</v>
      </c>
      <c r="AC59" s="189">
        <v>1580183</v>
      </c>
      <c r="AD59" s="189">
        <v>8962</v>
      </c>
      <c r="AE59" s="191">
        <v>1589145</v>
      </c>
      <c r="AF59" s="193"/>
      <c r="AG59" s="193"/>
      <c r="AH59" s="193"/>
      <c r="AI59" s="193"/>
      <c r="AJ59" s="193"/>
      <c r="AK59" s="193"/>
      <c r="AL59" s="193"/>
      <c r="AM59" s="193"/>
      <c r="AN59" s="193"/>
      <c r="AO59" s="193"/>
      <c r="AP59" s="193"/>
      <c r="AQ59" s="193"/>
      <c r="AR59" s="193"/>
      <c r="AS59" s="193"/>
      <c r="AT59" s="193"/>
      <c r="AU59" s="193"/>
      <c r="AV59" s="193"/>
      <c r="AW59" s="193"/>
      <c r="AX59" s="193"/>
    </row>
    <row r="60" spans="1:50" ht="15" customHeight="1">
      <c r="A60" s="188" t="s">
        <v>181</v>
      </c>
      <c r="B60" s="189">
        <v>443</v>
      </c>
      <c r="C60" s="189">
        <v>1</v>
      </c>
      <c r="D60" s="189">
        <v>0</v>
      </c>
      <c r="E60" s="189">
        <v>3792</v>
      </c>
      <c r="F60" s="189">
        <v>9</v>
      </c>
      <c r="G60" s="189">
        <v>1</v>
      </c>
      <c r="H60" s="189">
        <v>4235</v>
      </c>
      <c r="I60" s="189">
        <v>10</v>
      </c>
      <c r="J60" s="189">
        <v>1</v>
      </c>
      <c r="K60" s="189">
        <v>1134</v>
      </c>
      <c r="L60" s="189">
        <v>7792</v>
      </c>
      <c r="M60" s="189">
        <v>8926</v>
      </c>
      <c r="N60" s="189">
        <v>4</v>
      </c>
      <c r="O60" s="189">
        <v>1</v>
      </c>
      <c r="P60" s="189">
        <v>22</v>
      </c>
      <c r="Q60" s="189">
        <v>9</v>
      </c>
      <c r="R60" s="189">
        <v>26</v>
      </c>
      <c r="S60" s="189">
        <v>10</v>
      </c>
      <c r="T60" s="189">
        <v>0</v>
      </c>
      <c r="U60" s="189">
        <v>1</v>
      </c>
      <c r="V60" s="189">
        <v>1</v>
      </c>
      <c r="W60" s="190" t="s">
        <v>130</v>
      </c>
      <c r="X60" s="190" t="s">
        <v>130</v>
      </c>
      <c r="Y60" s="190" t="s">
        <v>130</v>
      </c>
      <c r="Z60" s="189">
        <v>4505</v>
      </c>
      <c r="AA60" s="189">
        <v>4505</v>
      </c>
      <c r="AB60" s="189">
        <v>0</v>
      </c>
      <c r="AC60" s="189">
        <v>1159138</v>
      </c>
      <c r="AD60" s="189">
        <v>1455</v>
      </c>
      <c r="AE60" s="191">
        <v>1160593</v>
      </c>
      <c r="AF60" s="193"/>
      <c r="AG60" s="193"/>
      <c r="AH60" s="193"/>
      <c r="AI60" s="193"/>
      <c r="AJ60" s="193"/>
      <c r="AK60" s="193"/>
      <c r="AL60" s="193"/>
      <c r="AM60" s="193"/>
      <c r="AN60" s="193"/>
      <c r="AO60" s="193"/>
      <c r="AP60" s="193"/>
      <c r="AQ60" s="193"/>
      <c r="AR60" s="193"/>
      <c r="AS60" s="193"/>
      <c r="AT60" s="193"/>
      <c r="AU60" s="193"/>
      <c r="AV60" s="193"/>
      <c r="AW60" s="193"/>
      <c r="AX60" s="193"/>
    </row>
    <row r="61" spans="1:50" ht="15" customHeight="1">
      <c r="A61" s="188" t="s">
        <v>182</v>
      </c>
      <c r="B61" s="189">
        <v>67</v>
      </c>
      <c r="C61" s="189">
        <v>0</v>
      </c>
      <c r="D61" s="189">
        <v>0</v>
      </c>
      <c r="E61" s="189">
        <v>902</v>
      </c>
      <c r="F61" s="189">
        <v>2</v>
      </c>
      <c r="G61" s="189">
        <v>0</v>
      </c>
      <c r="H61" s="189">
        <v>969</v>
      </c>
      <c r="I61" s="189">
        <v>2</v>
      </c>
      <c r="J61" s="189">
        <v>0</v>
      </c>
      <c r="K61" s="189">
        <v>153</v>
      </c>
      <c r="L61" s="189">
        <v>1532</v>
      </c>
      <c r="M61" s="189">
        <v>1685</v>
      </c>
      <c r="N61" s="189">
        <v>0</v>
      </c>
      <c r="O61" s="189">
        <v>0</v>
      </c>
      <c r="P61" s="189">
        <v>4</v>
      </c>
      <c r="Q61" s="189">
        <v>2</v>
      </c>
      <c r="R61" s="189">
        <v>4</v>
      </c>
      <c r="S61" s="189">
        <v>2</v>
      </c>
      <c r="T61" s="189">
        <v>0</v>
      </c>
      <c r="U61" s="189">
        <v>0</v>
      </c>
      <c r="V61" s="189">
        <v>0</v>
      </c>
      <c r="W61" s="190" t="s">
        <v>130</v>
      </c>
      <c r="X61" s="190" t="s">
        <v>130</v>
      </c>
      <c r="Y61" s="190" t="s">
        <v>130</v>
      </c>
      <c r="Z61" s="189">
        <v>1026</v>
      </c>
      <c r="AA61" s="189">
        <v>1026</v>
      </c>
      <c r="AB61" s="189">
        <v>0</v>
      </c>
      <c r="AC61" s="189">
        <v>236630</v>
      </c>
      <c r="AD61" s="189">
        <v>294</v>
      </c>
      <c r="AE61" s="191">
        <v>236924</v>
      </c>
      <c r="AF61" s="193"/>
      <c r="AG61" s="193"/>
      <c r="AH61" s="193"/>
      <c r="AI61" s="193"/>
      <c r="AJ61" s="193"/>
      <c r="AK61" s="193"/>
      <c r="AL61" s="193"/>
      <c r="AM61" s="193"/>
      <c r="AN61" s="193"/>
      <c r="AO61" s="193"/>
      <c r="AP61" s="193"/>
      <c r="AQ61" s="193"/>
      <c r="AR61" s="193"/>
      <c r="AS61" s="193"/>
      <c r="AT61" s="193"/>
      <c r="AU61" s="193"/>
      <c r="AV61" s="193"/>
      <c r="AW61" s="193"/>
      <c r="AX61" s="193"/>
    </row>
    <row r="62" spans="1:50" ht="15" customHeight="1">
      <c r="A62" s="188" t="s">
        <v>183</v>
      </c>
      <c r="B62" s="189">
        <v>7008</v>
      </c>
      <c r="C62" s="189">
        <v>63</v>
      </c>
      <c r="D62" s="189">
        <v>1</v>
      </c>
      <c r="E62" s="189">
        <v>42671</v>
      </c>
      <c r="F62" s="189">
        <v>711</v>
      </c>
      <c r="G62" s="189">
        <v>201</v>
      </c>
      <c r="H62" s="189">
        <v>49679</v>
      </c>
      <c r="I62" s="189">
        <v>774</v>
      </c>
      <c r="J62" s="189">
        <v>202</v>
      </c>
      <c r="K62" s="189">
        <v>19251</v>
      </c>
      <c r="L62" s="189">
        <v>94643</v>
      </c>
      <c r="M62" s="189">
        <v>113894</v>
      </c>
      <c r="N62" s="189">
        <v>144</v>
      </c>
      <c r="O62" s="189">
        <v>73</v>
      </c>
      <c r="P62" s="189">
        <v>1987</v>
      </c>
      <c r="Q62" s="189">
        <v>773</v>
      </c>
      <c r="R62" s="189">
        <v>2131</v>
      </c>
      <c r="S62" s="189">
        <v>846</v>
      </c>
      <c r="T62" s="189">
        <v>1</v>
      </c>
      <c r="U62" s="189">
        <v>241</v>
      </c>
      <c r="V62" s="189">
        <v>242</v>
      </c>
      <c r="W62" s="190" t="s">
        <v>130</v>
      </c>
      <c r="X62" s="190" t="s">
        <v>130</v>
      </c>
      <c r="Y62" s="190" t="s">
        <v>130</v>
      </c>
      <c r="Z62" s="189">
        <v>58854</v>
      </c>
      <c r="AA62" s="189">
        <v>58854</v>
      </c>
      <c r="AB62" s="189">
        <v>0</v>
      </c>
      <c r="AC62" s="189">
        <v>15609488</v>
      </c>
      <c r="AD62" s="189">
        <v>121260</v>
      </c>
      <c r="AE62" s="191">
        <v>15730748</v>
      </c>
      <c r="AF62" s="193"/>
      <c r="AG62" s="193"/>
      <c r="AH62" s="193"/>
      <c r="AI62" s="193"/>
      <c r="AJ62" s="193"/>
      <c r="AK62" s="193"/>
      <c r="AL62" s="193"/>
      <c r="AM62" s="193"/>
      <c r="AN62" s="193"/>
      <c r="AO62" s="193"/>
      <c r="AP62" s="193"/>
      <c r="AQ62" s="193"/>
      <c r="AR62" s="193"/>
      <c r="AS62" s="193"/>
      <c r="AT62" s="193"/>
      <c r="AU62" s="193"/>
      <c r="AV62" s="193"/>
      <c r="AW62" s="193"/>
      <c r="AX62" s="193"/>
    </row>
    <row r="63" spans="1:50" ht="15" customHeight="1">
      <c r="A63" s="188" t="s">
        <v>184</v>
      </c>
      <c r="B63" s="189">
        <v>242</v>
      </c>
      <c r="C63" s="189">
        <v>0</v>
      </c>
      <c r="D63" s="189">
        <v>0</v>
      </c>
      <c r="E63" s="189">
        <v>2489</v>
      </c>
      <c r="F63" s="189">
        <v>1</v>
      </c>
      <c r="G63" s="189">
        <v>2</v>
      </c>
      <c r="H63" s="189">
        <v>2731</v>
      </c>
      <c r="I63" s="189">
        <v>1</v>
      </c>
      <c r="J63" s="189">
        <v>2</v>
      </c>
      <c r="K63" s="189">
        <v>586</v>
      </c>
      <c r="L63" s="189">
        <v>4175</v>
      </c>
      <c r="M63" s="189">
        <v>4761</v>
      </c>
      <c r="N63" s="189">
        <v>0</v>
      </c>
      <c r="O63" s="189">
        <v>0</v>
      </c>
      <c r="P63" s="189">
        <v>4</v>
      </c>
      <c r="Q63" s="189">
        <v>2</v>
      </c>
      <c r="R63" s="189">
        <v>4</v>
      </c>
      <c r="S63" s="189">
        <v>2</v>
      </c>
      <c r="T63" s="189">
        <v>0</v>
      </c>
      <c r="U63" s="189">
        <v>3</v>
      </c>
      <c r="V63" s="189">
        <v>3</v>
      </c>
      <c r="W63" s="190" t="s">
        <v>130</v>
      </c>
      <c r="X63" s="190" t="s">
        <v>130</v>
      </c>
      <c r="Y63" s="190" t="s">
        <v>130</v>
      </c>
      <c r="Z63" s="189">
        <v>2881</v>
      </c>
      <c r="AA63" s="189">
        <v>2881</v>
      </c>
      <c r="AB63" s="189">
        <v>0</v>
      </c>
      <c r="AC63" s="189">
        <v>622176</v>
      </c>
      <c r="AD63" s="189">
        <v>551</v>
      </c>
      <c r="AE63" s="191">
        <v>622727</v>
      </c>
      <c r="AF63" s="193"/>
      <c r="AG63" s="193"/>
      <c r="AH63" s="193"/>
      <c r="AI63" s="193"/>
      <c r="AJ63" s="193"/>
      <c r="AK63" s="193"/>
      <c r="AL63" s="193"/>
      <c r="AM63" s="193"/>
      <c r="AN63" s="193"/>
      <c r="AO63" s="193"/>
      <c r="AP63" s="193"/>
      <c r="AQ63" s="193"/>
      <c r="AR63" s="193"/>
      <c r="AS63" s="193"/>
      <c r="AT63" s="193"/>
      <c r="AU63" s="193"/>
      <c r="AV63" s="193"/>
      <c r="AW63" s="193"/>
      <c r="AX63" s="193"/>
    </row>
    <row r="64" spans="1:50" ht="15" customHeight="1">
      <c r="A64" s="188" t="s">
        <v>185</v>
      </c>
      <c r="B64" s="189">
        <v>2612</v>
      </c>
      <c r="C64" s="189">
        <v>23</v>
      </c>
      <c r="D64" s="189">
        <v>0</v>
      </c>
      <c r="E64" s="189">
        <v>31480</v>
      </c>
      <c r="F64" s="189">
        <v>315</v>
      </c>
      <c r="G64" s="189">
        <v>220</v>
      </c>
      <c r="H64" s="189">
        <v>34092</v>
      </c>
      <c r="I64" s="189">
        <v>338</v>
      </c>
      <c r="J64" s="189">
        <v>220</v>
      </c>
      <c r="K64" s="189">
        <v>6610</v>
      </c>
      <c r="L64" s="189">
        <v>60523</v>
      </c>
      <c r="M64" s="189">
        <v>67133</v>
      </c>
      <c r="N64" s="189">
        <v>53</v>
      </c>
      <c r="O64" s="189">
        <v>31</v>
      </c>
      <c r="P64" s="189">
        <v>725</v>
      </c>
      <c r="Q64" s="189">
        <v>362</v>
      </c>
      <c r="R64" s="189">
        <v>778</v>
      </c>
      <c r="S64" s="189">
        <v>393</v>
      </c>
      <c r="T64" s="189">
        <v>0</v>
      </c>
      <c r="U64" s="189">
        <v>267</v>
      </c>
      <c r="V64" s="189">
        <v>267</v>
      </c>
      <c r="W64" s="190" t="s">
        <v>130</v>
      </c>
      <c r="X64" s="190" t="s">
        <v>130</v>
      </c>
      <c r="Y64" s="190" t="s">
        <v>130</v>
      </c>
      <c r="Z64" s="189">
        <v>39759</v>
      </c>
      <c r="AA64" s="189">
        <v>39759</v>
      </c>
      <c r="AB64" s="189">
        <v>0</v>
      </c>
      <c r="AC64" s="189">
        <v>9108470</v>
      </c>
      <c r="AD64" s="189">
        <v>117829</v>
      </c>
      <c r="AE64" s="191">
        <v>9226299</v>
      </c>
      <c r="AH64" s="193"/>
      <c r="AI64" s="193"/>
      <c r="AJ64" s="193"/>
      <c r="AK64" s="193"/>
      <c r="AL64" s="193"/>
      <c r="AM64" s="193"/>
      <c r="AN64" s="193"/>
      <c r="AO64" s="193"/>
      <c r="AP64" s="193"/>
      <c r="AQ64" s="193"/>
      <c r="AR64" s="193"/>
      <c r="AS64" s="193"/>
      <c r="AT64" s="193"/>
      <c r="AU64" s="193"/>
      <c r="AV64" s="193"/>
      <c r="AW64" s="193"/>
      <c r="AX64" s="193"/>
    </row>
    <row r="65" spans="1:50" ht="15" customHeight="1">
      <c r="A65" s="188" t="s">
        <v>186</v>
      </c>
      <c r="B65" s="189">
        <v>761</v>
      </c>
      <c r="C65" s="189">
        <v>50</v>
      </c>
      <c r="D65" s="189">
        <v>0</v>
      </c>
      <c r="E65" s="189">
        <v>8717</v>
      </c>
      <c r="F65" s="189">
        <v>143</v>
      </c>
      <c r="G65" s="189">
        <v>55</v>
      </c>
      <c r="H65" s="189">
        <v>9478</v>
      </c>
      <c r="I65" s="189">
        <v>193</v>
      </c>
      <c r="J65" s="189">
        <v>55</v>
      </c>
      <c r="K65" s="189">
        <v>1944</v>
      </c>
      <c r="L65" s="189">
        <v>15635</v>
      </c>
      <c r="M65" s="189">
        <v>17579</v>
      </c>
      <c r="N65" s="189">
        <v>138</v>
      </c>
      <c r="O65" s="189">
        <v>82</v>
      </c>
      <c r="P65" s="189">
        <v>369</v>
      </c>
      <c r="Q65" s="189">
        <v>223</v>
      </c>
      <c r="R65" s="189">
        <v>507</v>
      </c>
      <c r="S65" s="189">
        <v>305</v>
      </c>
      <c r="T65" s="189">
        <v>0</v>
      </c>
      <c r="U65" s="189">
        <v>76</v>
      </c>
      <c r="V65" s="189">
        <v>76</v>
      </c>
      <c r="W65" s="190" t="s">
        <v>130</v>
      </c>
      <c r="X65" s="190" t="s">
        <v>130</v>
      </c>
      <c r="Y65" s="190" t="s">
        <v>130</v>
      </c>
      <c r="Z65" s="189">
        <v>11382</v>
      </c>
      <c r="AA65" s="189">
        <v>11382</v>
      </c>
      <c r="AB65" s="189">
        <v>0</v>
      </c>
      <c r="AC65" s="189">
        <v>2432654</v>
      </c>
      <c r="AD65" s="189">
        <v>43297</v>
      </c>
      <c r="AE65" s="191">
        <v>2475951</v>
      </c>
      <c r="AH65" s="193"/>
      <c r="AI65" s="193"/>
      <c r="AJ65" s="193"/>
      <c r="AK65" s="193"/>
      <c r="AL65" s="193"/>
      <c r="AM65" s="193"/>
      <c r="AN65" s="193"/>
      <c r="AO65" s="193"/>
      <c r="AP65" s="193"/>
      <c r="AQ65" s="193"/>
      <c r="AR65" s="193"/>
      <c r="AS65" s="193"/>
      <c r="AT65" s="193"/>
      <c r="AU65" s="193"/>
      <c r="AV65" s="193"/>
      <c r="AW65" s="193"/>
      <c r="AX65" s="193"/>
    </row>
    <row r="66" spans="1:50" ht="15" customHeight="1" thickBot="1">
      <c r="A66" s="194" t="s">
        <v>187</v>
      </c>
      <c r="B66" s="195">
        <v>767</v>
      </c>
      <c r="C66" s="195">
        <v>7</v>
      </c>
      <c r="D66" s="195">
        <v>0</v>
      </c>
      <c r="E66" s="195">
        <v>5199</v>
      </c>
      <c r="F66" s="195">
        <v>22</v>
      </c>
      <c r="G66" s="195">
        <v>7</v>
      </c>
      <c r="H66" s="195">
        <v>5966</v>
      </c>
      <c r="I66" s="195">
        <v>29</v>
      </c>
      <c r="J66" s="195">
        <v>7</v>
      </c>
      <c r="K66" s="195">
        <v>2099</v>
      </c>
      <c r="L66" s="195">
        <v>10783</v>
      </c>
      <c r="M66" s="195">
        <v>12882</v>
      </c>
      <c r="N66" s="195">
        <v>19</v>
      </c>
      <c r="O66" s="195">
        <v>9</v>
      </c>
      <c r="P66" s="195">
        <v>70</v>
      </c>
      <c r="Q66" s="195">
        <v>35</v>
      </c>
      <c r="R66" s="195">
        <v>89</v>
      </c>
      <c r="S66" s="195">
        <v>44</v>
      </c>
      <c r="T66" s="195">
        <v>0</v>
      </c>
      <c r="U66" s="195">
        <v>7</v>
      </c>
      <c r="V66" s="195">
        <v>7</v>
      </c>
      <c r="W66" s="196" t="s">
        <v>130</v>
      </c>
      <c r="X66" s="196" t="s">
        <v>130</v>
      </c>
      <c r="Y66" s="196" t="s">
        <v>130</v>
      </c>
      <c r="Z66" s="195">
        <v>6317</v>
      </c>
      <c r="AA66" s="195">
        <v>6317</v>
      </c>
      <c r="AB66" s="195">
        <v>0</v>
      </c>
      <c r="AC66" s="195">
        <v>1720780</v>
      </c>
      <c r="AD66" s="195">
        <v>4347</v>
      </c>
      <c r="AE66" s="197">
        <v>1725127</v>
      </c>
      <c r="AG66" s="198" t="s">
        <v>68</v>
      </c>
      <c r="AH66" s="193"/>
      <c r="AI66" s="193"/>
      <c r="AJ66" s="193"/>
      <c r="AK66" s="193"/>
      <c r="AL66" s="193"/>
      <c r="AM66" s="193"/>
      <c r="AN66" s="193"/>
      <c r="AO66" s="193"/>
      <c r="AP66" s="193"/>
      <c r="AQ66" s="193"/>
      <c r="AR66" s="193"/>
      <c r="AS66" s="193"/>
      <c r="AT66" s="193"/>
      <c r="AU66" s="193"/>
      <c r="AV66" s="193"/>
      <c r="AW66" s="193"/>
      <c r="AX66" s="193"/>
    </row>
    <row r="67" spans="1:50" ht="15.75" customHeight="1" thickTop="1">
      <c r="A67" s="199" t="s">
        <v>188</v>
      </c>
      <c r="B67" s="200">
        <f>SUBTOTAL(109,Sep17Data[Cell 1])</f>
        <v>233519</v>
      </c>
      <c r="C67" s="200">
        <f>SUBTOTAL(109,Sep17Data[Cell 2])</f>
        <v>4665</v>
      </c>
      <c r="D67" s="200">
        <f>SUBTOTAL(109,Sep17Data[Cell 3])</f>
        <v>245</v>
      </c>
      <c r="E67" s="200">
        <f>SUBTOTAL(109,Sep17Data[Cell 4])</f>
        <v>1715034</v>
      </c>
      <c r="F67" s="200">
        <f>SUBTOTAL(109,Sep17Data[Cell 5])</f>
        <v>20213</v>
      </c>
      <c r="G67" s="200">
        <f>SUBTOTAL(109,Sep17Data[Cell 6])</f>
        <v>10345</v>
      </c>
      <c r="H67" s="200">
        <f>SUBTOTAL(109,Sep17Data[Cell 15])</f>
        <v>1948553</v>
      </c>
      <c r="I67" s="200">
        <f>SUBTOTAL(109,Sep17Data[Cell 16])</f>
        <v>24878</v>
      </c>
      <c r="J67" s="200">
        <f>SUBTOTAL(109,Sep17Data[Cell 17])</f>
        <v>10590</v>
      </c>
      <c r="K67" s="200">
        <f>SUBTOTAL(109,Sep17Data[Cell 7])</f>
        <v>596672</v>
      </c>
      <c r="L67" s="200">
        <f>SUBTOTAL(109,Sep17Data[Cell 8])</f>
        <v>3384916</v>
      </c>
      <c r="M67" s="200">
        <f>SUBTOTAL(109,Sep17Data[Cell 18])</f>
        <v>3981588</v>
      </c>
      <c r="N67" s="200">
        <f>SUBTOTAL(109,Sep17Data[Cell 9])</f>
        <v>10506</v>
      </c>
      <c r="O67" s="200">
        <f>SUBTOTAL(109,Sep17Data[Cell 10])</f>
        <v>6387</v>
      </c>
      <c r="P67" s="200">
        <f>SUBTOTAL(109,Sep17Data[Cell 11])</f>
        <v>48219</v>
      </c>
      <c r="Q67" s="200">
        <f>SUBTOTAL(109,Sep17Data[Cell 12])</f>
        <v>24889</v>
      </c>
      <c r="R67" s="200">
        <f>SUBTOTAL(109,Sep17Data[Cell 19])</f>
        <v>58725</v>
      </c>
      <c r="S67" s="200">
        <f>SUBTOTAL(109,Sep17Data[Cell 20])</f>
        <v>31276</v>
      </c>
      <c r="T67" s="200">
        <f>SUBTOTAL(109,Sep17Data[Cell 13])</f>
        <v>321</v>
      </c>
      <c r="U67" s="200">
        <f>SUBTOTAL(109,Sep17Data[Cell 14])</f>
        <v>13241</v>
      </c>
      <c r="V67" s="200">
        <f>SUBTOTAL(109,Sep17Data[Cell 21])</f>
        <v>13562</v>
      </c>
      <c r="W67" s="201"/>
      <c r="X67" s="201"/>
      <c r="Y67" s="201"/>
      <c r="Z67" s="200">
        <f>SUBTOTAL(109,Sep17Data[Cell 25])</f>
        <v>2134491</v>
      </c>
      <c r="AA67" s="200">
        <f>SUBTOTAL(109,Sep17Data[Cell 26])</f>
        <v>2134491</v>
      </c>
      <c r="AB67" s="200">
        <f>SUBTOTAL(109,Sep17Data[Cell 27])</f>
        <v>0</v>
      </c>
      <c r="AC67" s="200">
        <f>SUBTOTAL(109,Sep17Data[Cell 28])</f>
        <v>551003332</v>
      </c>
      <c r="AD67" s="200">
        <f>SUBTOTAL(109,Sep17Data[Cell 29])</f>
        <v>5128839</v>
      </c>
      <c r="AE67" s="200">
        <f>SUBTOTAL(109,Sep17Data[Cell 30])</f>
        <v>556132171</v>
      </c>
      <c r="AG67" s="202">
        <v>1128671668</v>
      </c>
      <c r="AH67" s="193"/>
      <c r="AI67" s="193"/>
      <c r="AJ67" s="193"/>
      <c r="AK67" s="193"/>
      <c r="AL67" s="193"/>
      <c r="AM67" s="193"/>
      <c r="AN67" s="193"/>
      <c r="AO67" s="193"/>
      <c r="AP67" s="193"/>
      <c r="AQ67" s="193"/>
      <c r="AR67" s="193"/>
      <c r="AS67" s="193"/>
      <c r="AT67" s="193"/>
      <c r="AU67" s="193"/>
      <c r="AV67" s="193"/>
      <c r="AW67" s="193"/>
      <c r="AX67" s="193"/>
    </row>
    <row r="68" spans="1:50" ht="10.5" customHeight="1">
      <c r="AH68" s="193"/>
      <c r="AI68" s="193"/>
      <c r="AJ68" s="193"/>
      <c r="AK68" s="193"/>
      <c r="AL68" s="193"/>
      <c r="AM68" s="193"/>
      <c r="AN68" s="193"/>
      <c r="AO68" s="193"/>
      <c r="AP68" s="193"/>
      <c r="AQ68" s="193"/>
      <c r="AR68" s="193"/>
      <c r="AS68" s="193"/>
      <c r="AT68" s="193"/>
      <c r="AU68" s="193"/>
      <c r="AV68" s="193"/>
      <c r="AW68" s="193"/>
      <c r="AX68" s="193"/>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72"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Z68"/>
  <sheetViews>
    <sheetView showGridLines="0" zoomScaleNormal="100" workbookViewId="0"/>
  </sheetViews>
  <sheetFormatPr defaultRowHeight="12.75"/>
  <cols>
    <col min="1" max="1" width="2.7109375" style="2" customWidth="1"/>
    <col min="2" max="2" width="2" style="2" customWidth="1"/>
    <col min="3" max="3" width="22.7109375" style="2" customWidth="1"/>
    <col min="4" max="4" width="1.85546875" style="3" customWidth="1"/>
    <col min="5" max="5" width="11.7109375" style="2" customWidth="1"/>
    <col min="6" max="6" width="1.85546875" style="2" customWidth="1"/>
    <col min="7" max="7" width="11.7109375" style="2" customWidth="1"/>
    <col min="8" max="8" width="1.85546875" style="2" customWidth="1"/>
    <col min="9" max="9" width="11.7109375" style="2" customWidth="1"/>
    <col min="10" max="10" width="1.85546875" style="4" customWidth="1"/>
    <col min="11" max="11" width="11.7109375" style="2" customWidth="1"/>
    <col min="12" max="12" width="1.85546875" style="2" customWidth="1"/>
    <col min="13" max="13" width="11.7109375" style="2" customWidth="1"/>
    <col min="14" max="14" width="2.140625" style="5" customWidth="1"/>
    <col min="15" max="15" width="11.85546875" style="6" customWidth="1"/>
    <col min="16" max="16" width="9.140625" style="7"/>
    <col min="17" max="22" width="8.85546875" style="8" customWidth="1"/>
    <col min="23" max="26" width="9.140625" style="7"/>
    <col min="27" max="256" width="9.140625" style="2"/>
    <col min="257" max="257" width="2.7109375" style="2" customWidth="1"/>
    <col min="258" max="258" width="2" style="2" customWidth="1"/>
    <col min="259" max="259" width="22.7109375" style="2" customWidth="1"/>
    <col min="260" max="260" width="1.85546875" style="2" customWidth="1"/>
    <col min="261" max="261" width="11.7109375" style="2" customWidth="1"/>
    <col min="262" max="262" width="1.85546875" style="2" customWidth="1"/>
    <col min="263" max="263" width="11.7109375" style="2" customWidth="1"/>
    <col min="264" max="264" width="1.85546875" style="2" customWidth="1"/>
    <col min="265" max="265" width="11.7109375" style="2" customWidth="1"/>
    <col min="266" max="266" width="1.85546875" style="2" customWidth="1"/>
    <col min="267" max="267" width="11.7109375" style="2" customWidth="1"/>
    <col min="268" max="268" width="1.85546875" style="2" customWidth="1"/>
    <col min="269" max="269" width="11.7109375" style="2" customWidth="1"/>
    <col min="270" max="270" width="2.140625" style="2" customWidth="1"/>
    <col min="271" max="271" width="12.28515625" style="2" customWidth="1"/>
    <col min="272" max="272" width="9.140625" style="2"/>
    <col min="273" max="278" width="8.85546875" style="2" customWidth="1"/>
    <col min="279" max="512" width="9.140625" style="2"/>
    <col min="513" max="513" width="2.7109375" style="2" customWidth="1"/>
    <col min="514" max="514" width="2" style="2" customWidth="1"/>
    <col min="515" max="515" width="22.7109375" style="2" customWidth="1"/>
    <col min="516" max="516" width="1.85546875" style="2" customWidth="1"/>
    <col min="517" max="517" width="11.7109375" style="2" customWidth="1"/>
    <col min="518" max="518" width="1.85546875" style="2" customWidth="1"/>
    <col min="519" max="519" width="11.7109375" style="2" customWidth="1"/>
    <col min="520" max="520" width="1.85546875" style="2" customWidth="1"/>
    <col min="521" max="521" width="11.7109375" style="2" customWidth="1"/>
    <col min="522" max="522" width="1.85546875" style="2" customWidth="1"/>
    <col min="523" max="523" width="11.7109375" style="2" customWidth="1"/>
    <col min="524" max="524" width="1.85546875" style="2" customWidth="1"/>
    <col min="525" max="525" width="11.7109375" style="2" customWidth="1"/>
    <col min="526" max="526" width="2.140625" style="2" customWidth="1"/>
    <col min="527" max="527" width="12.28515625" style="2" customWidth="1"/>
    <col min="528" max="528" width="9.140625" style="2"/>
    <col min="529" max="534" width="8.85546875" style="2" customWidth="1"/>
    <col min="535" max="768" width="9.140625" style="2"/>
    <col min="769" max="769" width="2.7109375" style="2" customWidth="1"/>
    <col min="770" max="770" width="2" style="2" customWidth="1"/>
    <col min="771" max="771" width="22.7109375" style="2" customWidth="1"/>
    <col min="772" max="772" width="1.85546875" style="2" customWidth="1"/>
    <col min="773" max="773" width="11.7109375" style="2" customWidth="1"/>
    <col min="774" max="774" width="1.85546875" style="2" customWidth="1"/>
    <col min="775" max="775" width="11.7109375" style="2" customWidth="1"/>
    <col min="776" max="776" width="1.85546875" style="2" customWidth="1"/>
    <col min="777" max="777" width="11.7109375" style="2" customWidth="1"/>
    <col min="778" max="778" width="1.85546875" style="2" customWidth="1"/>
    <col min="779" max="779" width="11.7109375" style="2" customWidth="1"/>
    <col min="780" max="780" width="1.85546875" style="2" customWidth="1"/>
    <col min="781" max="781" width="11.7109375" style="2" customWidth="1"/>
    <col min="782" max="782" width="2.140625" style="2" customWidth="1"/>
    <col min="783" max="783" width="12.28515625" style="2" customWidth="1"/>
    <col min="784" max="784" width="9.140625" style="2"/>
    <col min="785" max="790" width="8.85546875" style="2" customWidth="1"/>
    <col min="791" max="1024" width="9.140625" style="2"/>
    <col min="1025" max="1025" width="2.7109375" style="2" customWidth="1"/>
    <col min="1026" max="1026" width="2" style="2" customWidth="1"/>
    <col min="1027" max="1027" width="22.7109375" style="2" customWidth="1"/>
    <col min="1028" max="1028" width="1.85546875" style="2" customWidth="1"/>
    <col min="1029" max="1029" width="11.7109375" style="2" customWidth="1"/>
    <col min="1030" max="1030" width="1.85546875" style="2" customWidth="1"/>
    <col min="1031" max="1031" width="11.7109375" style="2" customWidth="1"/>
    <col min="1032" max="1032" width="1.85546875" style="2" customWidth="1"/>
    <col min="1033" max="1033" width="11.7109375" style="2" customWidth="1"/>
    <col min="1034" max="1034" width="1.85546875" style="2" customWidth="1"/>
    <col min="1035" max="1035" width="11.7109375" style="2" customWidth="1"/>
    <col min="1036" max="1036" width="1.85546875" style="2" customWidth="1"/>
    <col min="1037" max="1037" width="11.7109375" style="2" customWidth="1"/>
    <col min="1038" max="1038" width="2.140625" style="2" customWidth="1"/>
    <col min="1039" max="1039" width="12.28515625" style="2" customWidth="1"/>
    <col min="1040" max="1040" width="9.140625" style="2"/>
    <col min="1041" max="1046" width="8.85546875" style="2" customWidth="1"/>
    <col min="1047" max="1280" width="9.140625" style="2"/>
    <col min="1281" max="1281" width="2.7109375" style="2" customWidth="1"/>
    <col min="1282" max="1282" width="2" style="2" customWidth="1"/>
    <col min="1283" max="1283" width="22.7109375" style="2" customWidth="1"/>
    <col min="1284" max="1284" width="1.85546875" style="2" customWidth="1"/>
    <col min="1285" max="1285" width="11.7109375" style="2" customWidth="1"/>
    <col min="1286" max="1286" width="1.85546875" style="2" customWidth="1"/>
    <col min="1287" max="1287" width="11.7109375" style="2" customWidth="1"/>
    <col min="1288" max="1288" width="1.85546875" style="2" customWidth="1"/>
    <col min="1289" max="1289" width="11.7109375" style="2" customWidth="1"/>
    <col min="1290" max="1290" width="1.85546875" style="2" customWidth="1"/>
    <col min="1291" max="1291" width="11.7109375" style="2" customWidth="1"/>
    <col min="1292" max="1292" width="1.85546875" style="2" customWidth="1"/>
    <col min="1293" max="1293" width="11.7109375" style="2" customWidth="1"/>
    <col min="1294" max="1294" width="2.140625" style="2" customWidth="1"/>
    <col min="1295" max="1295" width="12.28515625" style="2" customWidth="1"/>
    <col min="1296" max="1296" width="9.140625" style="2"/>
    <col min="1297" max="1302" width="8.85546875" style="2" customWidth="1"/>
    <col min="1303" max="1536" width="9.140625" style="2"/>
    <col min="1537" max="1537" width="2.7109375" style="2" customWidth="1"/>
    <col min="1538" max="1538" width="2" style="2" customWidth="1"/>
    <col min="1539" max="1539" width="22.7109375" style="2" customWidth="1"/>
    <col min="1540" max="1540" width="1.85546875" style="2" customWidth="1"/>
    <col min="1541" max="1541" width="11.7109375" style="2" customWidth="1"/>
    <col min="1542" max="1542" width="1.85546875" style="2" customWidth="1"/>
    <col min="1543" max="1543" width="11.7109375" style="2" customWidth="1"/>
    <col min="1544" max="1544" width="1.85546875" style="2" customWidth="1"/>
    <col min="1545" max="1545" width="11.7109375" style="2" customWidth="1"/>
    <col min="1546" max="1546" width="1.85546875" style="2" customWidth="1"/>
    <col min="1547" max="1547" width="11.7109375" style="2" customWidth="1"/>
    <col min="1548" max="1548" width="1.85546875" style="2" customWidth="1"/>
    <col min="1549" max="1549" width="11.7109375" style="2" customWidth="1"/>
    <col min="1550" max="1550" width="2.140625" style="2" customWidth="1"/>
    <col min="1551" max="1551" width="12.28515625" style="2" customWidth="1"/>
    <col min="1552" max="1552" width="9.140625" style="2"/>
    <col min="1553" max="1558" width="8.85546875" style="2" customWidth="1"/>
    <col min="1559" max="1792" width="9.140625" style="2"/>
    <col min="1793" max="1793" width="2.7109375" style="2" customWidth="1"/>
    <col min="1794" max="1794" width="2" style="2" customWidth="1"/>
    <col min="1795" max="1795" width="22.7109375" style="2" customWidth="1"/>
    <col min="1796" max="1796" width="1.85546875" style="2" customWidth="1"/>
    <col min="1797" max="1797" width="11.7109375" style="2" customWidth="1"/>
    <col min="1798" max="1798" width="1.85546875" style="2" customWidth="1"/>
    <col min="1799" max="1799" width="11.7109375" style="2" customWidth="1"/>
    <col min="1800" max="1800" width="1.85546875" style="2" customWidth="1"/>
    <col min="1801" max="1801" width="11.7109375" style="2" customWidth="1"/>
    <col min="1802" max="1802" width="1.85546875" style="2" customWidth="1"/>
    <col min="1803" max="1803" width="11.7109375" style="2" customWidth="1"/>
    <col min="1804" max="1804" width="1.85546875" style="2" customWidth="1"/>
    <col min="1805" max="1805" width="11.7109375" style="2" customWidth="1"/>
    <col min="1806" max="1806" width="2.140625" style="2" customWidth="1"/>
    <col min="1807" max="1807" width="12.28515625" style="2" customWidth="1"/>
    <col min="1808" max="1808" width="9.140625" style="2"/>
    <col min="1809" max="1814" width="8.85546875" style="2" customWidth="1"/>
    <col min="1815" max="2048" width="9.140625" style="2"/>
    <col min="2049" max="2049" width="2.7109375" style="2" customWidth="1"/>
    <col min="2050" max="2050" width="2" style="2" customWidth="1"/>
    <col min="2051" max="2051" width="22.7109375" style="2" customWidth="1"/>
    <col min="2052" max="2052" width="1.85546875" style="2" customWidth="1"/>
    <col min="2053" max="2053" width="11.7109375" style="2" customWidth="1"/>
    <col min="2054" max="2054" width="1.85546875" style="2" customWidth="1"/>
    <col min="2055" max="2055" width="11.7109375" style="2" customWidth="1"/>
    <col min="2056" max="2056" width="1.85546875" style="2" customWidth="1"/>
    <col min="2057" max="2057" width="11.7109375" style="2" customWidth="1"/>
    <col min="2058" max="2058" width="1.85546875" style="2" customWidth="1"/>
    <col min="2059" max="2059" width="11.7109375" style="2" customWidth="1"/>
    <col min="2060" max="2060" width="1.85546875" style="2" customWidth="1"/>
    <col min="2061" max="2061" width="11.7109375" style="2" customWidth="1"/>
    <col min="2062" max="2062" width="2.140625" style="2" customWidth="1"/>
    <col min="2063" max="2063" width="12.28515625" style="2" customWidth="1"/>
    <col min="2064" max="2064" width="9.140625" style="2"/>
    <col min="2065" max="2070" width="8.85546875" style="2" customWidth="1"/>
    <col min="2071" max="2304" width="9.140625" style="2"/>
    <col min="2305" max="2305" width="2.7109375" style="2" customWidth="1"/>
    <col min="2306" max="2306" width="2" style="2" customWidth="1"/>
    <col min="2307" max="2307" width="22.7109375" style="2" customWidth="1"/>
    <col min="2308" max="2308" width="1.85546875" style="2" customWidth="1"/>
    <col min="2309" max="2309" width="11.7109375" style="2" customWidth="1"/>
    <col min="2310" max="2310" width="1.85546875" style="2" customWidth="1"/>
    <col min="2311" max="2311" width="11.7109375" style="2" customWidth="1"/>
    <col min="2312" max="2312" width="1.85546875" style="2" customWidth="1"/>
    <col min="2313" max="2313" width="11.7109375" style="2" customWidth="1"/>
    <col min="2314" max="2314" width="1.85546875" style="2" customWidth="1"/>
    <col min="2315" max="2315" width="11.7109375" style="2" customWidth="1"/>
    <col min="2316" max="2316" width="1.85546875" style="2" customWidth="1"/>
    <col min="2317" max="2317" width="11.7109375" style="2" customWidth="1"/>
    <col min="2318" max="2318" width="2.140625" style="2" customWidth="1"/>
    <col min="2319" max="2319" width="12.28515625" style="2" customWidth="1"/>
    <col min="2320" max="2320" width="9.140625" style="2"/>
    <col min="2321" max="2326" width="8.85546875" style="2" customWidth="1"/>
    <col min="2327" max="2560" width="9.140625" style="2"/>
    <col min="2561" max="2561" width="2.7109375" style="2" customWidth="1"/>
    <col min="2562" max="2562" width="2" style="2" customWidth="1"/>
    <col min="2563" max="2563" width="22.7109375" style="2" customWidth="1"/>
    <col min="2564" max="2564" width="1.85546875" style="2" customWidth="1"/>
    <col min="2565" max="2565" width="11.7109375" style="2" customWidth="1"/>
    <col min="2566" max="2566" width="1.85546875" style="2" customWidth="1"/>
    <col min="2567" max="2567" width="11.7109375" style="2" customWidth="1"/>
    <col min="2568" max="2568" width="1.85546875" style="2" customWidth="1"/>
    <col min="2569" max="2569" width="11.7109375" style="2" customWidth="1"/>
    <col min="2570" max="2570" width="1.85546875" style="2" customWidth="1"/>
    <col min="2571" max="2571" width="11.7109375" style="2" customWidth="1"/>
    <col min="2572" max="2572" width="1.85546875" style="2" customWidth="1"/>
    <col min="2573" max="2573" width="11.7109375" style="2" customWidth="1"/>
    <col min="2574" max="2574" width="2.140625" style="2" customWidth="1"/>
    <col min="2575" max="2575" width="12.28515625" style="2" customWidth="1"/>
    <col min="2576" max="2576" width="9.140625" style="2"/>
    <col min="2577" max="2582" width="8.85546875" style="2" customWidth="1"/>
    <col min="2583" max="2816" width="9.140625" style="2"/>
    <col min="2817" max="2817" width="2.7109375" style="2" customWidth="1"/>
    <col min="2818" max="2818" width="2" style="2" customWidth="1"/>
    <col min="2819" max="2819" width="22.7109375" style="2" customWidth="1"/>
    <col min="2820" max="2820" width="1.85546875" style="2" customWidth="1"/>
    <col min="2821" max="2821" width="11.7109375" style="2" customWidth="1"/>
    <col min="2822" max="2822" width="1.85546875" style="2" customWidth="1"/>
    <col min="2823" max="2823" width="11.7109375" style="2" customWidth="1"/>
    <col min="2824" max="2824" width="1.85546875" style="2" customWidth="1"/>
    <col min="2825" max="2825" width="11.7109375" style="2" customWidth="1"/>
    <col min="2826" max="2826" width="1.85546875" style="2" customWidth="1"/>
    <col min="2827" max="2827" width="11.7109375" style="2" customWidth="1"/>
    <col min="2828" max="2828" width="1.85546875" style="2" customWidth="1"/>
    <col min="2829" max="2829" width="11.7109375" style="2" customWidth="1"/>
    <col min="2830" max="2830" width="2.140625" style="2" customWidth="1"/>
    <col min="2831" max="2831" width="12.28515625" style="2" customWidth="1"/>
    <col min="2832" max="2832" width="9.140625" style="2"/>
    <col min="2833" max="2838" width="8.85546875" style="2" customWidth="1"/>
    <col min="2839" max="3072" width="9.140625" style="2"/>
    <col min="3073" max="3073" width="2.7109375" style="2" customWidth="1"/>
    <col min="3074" max="3074" width="2" style="2" customWidth="1"/>
    <col min="3075" max="3075" width="22.7109375" style="2" customWidth="1"/>
    <col min="3076" max="3076" width="1.85546875" style="2" customWidth="1"/>
    <col min="3077" max="3077" width="11.7109375" style="2" customWidth="1"/>
    <col min="3078" max="3078" width="1.85546875" style="2" customWidth="1"/>
    <col min="3079" max="3079" width="11.7109375" style="2" customWidth="1"/>
    <col min="3080" max="3080" width="1.85546875" style="2" customWidth="1"/>
    <col min="3081" max="3081" width="11.7109375" style="2" customWidth="1"/>
    <col min="3082" max="3082" width="1.85546875" style="2" customWidth="1"/>
    <col min="3083" max="3083" width="11.7109375" style="2" customWidth="1"/>
    <col min="3084" max="3084" width="1.85546875" style="2" customWidth="1"/>
    <col min="3085" max="3085" width="11.7109375" style="2" customWidth="1"/>
    <col min="3086" max="3086" width="2.140625" style="2" customWidth="1"/>
    <col min="3087" max="3087" width="12.28515625" style="2" customWidth="1"/>
    <col min="3088" max="3088" width="9.140625" style="2"/>
    <col min="3089" max="3094" width="8.85546875" style="2" customWidth="1"/>
    <col min="3095" max="3328" width="9.140625" style="2"/>
    <col min="3329" max="3329" width="2.7109375" style="2" customWidth="1"/>
    <col min="3330" max="3330" width="2" style="2" customWidth="1"/>
    <col min="3331" max="3331" width="22.7109375" style="2" customWidth="1"/>
    <col min="3332" max="3332" width="1.85546875" style="2" customWidth="1"/>
    <col min="3333" max="3333" width="11.7109375" style="2" customWidth="1"/>
    <col min="3334" max="3334" width="1.85546875" style="2" customWidth="1"/>
    <col min="3335" max="3335" width="11.7109375" style="2" customWidth="1"/>
    <col min="3336" max="3336" width="1.85546875" style="2" customWidth="1"/>
    <col min="3337" max="3337" width="11.7109375" style="2" customWidth="1"/>
    <col min="3338" max="3338" width="1.85546875" style="2" customWidth="1"/>
    <col min="3339" max="3339" width="11.7109375" style="2" customWidth="1"/>
    <col min="3340" max="3340" width="1.85546875" style="2" customWidth="1"/>
    <col min="3341" max="3341" width="11.7109375" style="2" customWidth="1"/>
    <col min="3342" max="3342" width="2.140625" style="2" customWidth="1"/>
    <col min="3343" max="3343" width="12.28515625" style="2" customWidth="1"/>
    <col min="3344" max="3344" width="9.140625" style="2"/>
    <col min="3345" max="3350" width="8.85546875" style="2" customWidth="1"/>
    <col min="3351" max="3584" width="9.140625" style="2"/>
    <col min="3585" max="3585" width="2.7109375" style="2" customWidth="1"/>
    <col min="3586" max="3586" width="2" style="2" customWidth="1"/>
    <col min="3587" max="3587" width="22.7109375" style="2" customWidth="1"/>
    <col min="3588" max="3588" width="1.85546875" style="2" customWidth="1"/>
    <col min="3589" max="3589" width="11.7109375" style="2" customWidth="1"/>
    <col min="3590" max="3590" width="1.85546875" style="2" customWidth="1"/>
    <col min="3591" max="3591" width="11.7109375" style="2" customWidth="1"/>
    <col min="3592" max="3592" width="1.85546875" style="2" customWidth="1"/>
    <col min="3593" max="3593" width="11.7109375" style="2" customWidth="1"/>
    <col min="3594" max="3594" width="1.85546875" style="2" customWidth="1"/>
    <col min="3595" max="3595" width="11.7109375" style="2" customWidth="1"/>
    <col min="3596" max="3596" width="1.85546875" style="2" customWidth="1"/>
    <col min="3597" max="3597" width="11.7109375" style="2" customWidth="1"/>
    <col min="3598" max="3598" width="2.140625" style="2" customWidth="1"/>
    <col min="3599" max="3599" width="12.28515625" style="2" customWidth="1"/>
    <col min="3600" max="3600" width="9.140625" style="2"/>
    <col min="3601" max="3606" width="8.85546875" style="2" customWidth="1"/>
    <col min="3607" max="3840" width="9.140625" style="2"/>
    <col min="3841" max="3841" width="2.7109375" style="2" customWidth="1"/>
    <col min="3842" max="3842" width="2" style="2" customWidth="1"/>
    <col min="3843" max="3843" width="22.7109375" style="2" customWidth="1"/>
    <col min="3844" max="3844" width="1.85546875" style="2" customWidth="1"/>
    <col min="3845" max="3845" width="11.7109375" style="2" customWidth="1"/>
    <col min="3846" max="3846" width="1.85546875" style="2" customWidth="1"/>
    <col min="3847" max="3847" width="11.7109375" style="2" customWidth="1"/>
    <col min="3848" max="3848" width="1.85546875" style="2" customWidth="1"/>
    <col min="3849" max="3849" width="11.7109375" style="2" customWidth="1"/>
    <col min="3850" max="3850" width="1.85546875" style="2" customWidth="1"/>
    <col min="3851" max="3851" width="11.7109375" style="2" customWidth="1"/>
    <col min="3852" max="3852" width="1.85546875" style="2" customWidth="1"/>
    <col min="3853" max="3853" width="11.7109375" style="2" customWidth="1"/>
    <col min="3854" max="3854" width="2.140625" style="2" customWidth="1"/>
    <col min="3855" max="3855" width="12.28515625" style="2" customWidth="1"/>
    <col min="3856" max="3856" width="9.140625" style="2"/>
    <col min="3857" max="3862" width="8.85546875" style="2" customWidth="1"/>
    <col min="3863" max="4096" width="9.140625" style="2"/>
    <col min="4097" max="4097" width="2.7109375" style="2" customWidth="1"/>
    <col min="4098" max="4098" width="2" style="2" customWidth="1"/>
    <col min="4099" max="4099" width="22.7109375" style="2" customWidth="1"/>
    <col min="4100" max="4100" width="1.85546875" style="2" customWidth="1"/>
    <col min="4101" max="4101" width="11.7109375" style="2" customWidth="1"/>
    <col min="4102" max="4102" width="1.85546875" style="2" customWidth="1"/>
    <col min="4103" max="4103" width="11.7109375" style="2" customWidth="1"/>
    <col min="4104" max="4104" width="1.85546875" style="2" customWidth="1"/>
    <col min="4105" max="4105" width="11.7109375" style="2" customWidth="1"/>
    <col min="4106" max="4106" width="1.85546875" style="2" customWidth="1"/>
    <col min="4107" max="4107" width="11.7109375" style="2" customWidth="1"/>
    <col min="4108" max="4108" width="1.85546875" style="2" customWidth="1"/>
    <col min="4109" max="4109" width="11.7109375" style="2" customWidth="1"/>
    <col min="4110" max="4110" width="2.140625" style="2" customWidth="1"/>
    <col min="4111" max="4111" width="12.28515625" style="2" customWidth="1"/>
    <col min="4112" max="4112" width="9.140625" style="2"/>
    <col min="4113" max="4118" width="8.85546875" style="2" customWidth="1"/>
    <col min="4119" max="4352" width="9.140625" style="2"/>
    <col min="4353" max="4353" width="2.7109375" style="2" customWidth="1"/>
    <col min="4354" max="4354" width="2" style="2" customWidth="1"/>
    <col min="4355" max="4355" width="22.7109375" style="2" customWidth="1"/>
    <col min="4356" max="4356" width="1.85546875" style="2" customWidth="1"/>
    <col min="4357" max="4357" width="11.7109375" style="2" customWidth="1"/>
    <col min="4358" max="4358" width="1.85546875" style="2" customWidth="1"/>
    <col min="4359" max="4359" width="11.7109375" style="2" customWidth="1"/>
    <col min="4360" max="4360" width="1.85546875" style="2" customWidth="1"/>
    <col min="4361" max="4361" width="11.7109375" style="2" customWidth="1"/>
    <col min="4362" max="4362" width="1.85546875" style="2" customWidth="1"/>
    <col min="4363" max="4363" width="11.7109375" style="2" customWidth="1"/>
    <col min="4364" max="4364" width="1.85546875" style="2" customWidth="1"/>
    <col min="4365" max="4365" width="11.7109375" style="2" customWidth="1"/>
    <col min="4366" max="4366" width="2.140625" style="2" customWidth="1"/>
    <col min="4367" max="4367" width="12.28515625" style="2" customWidth="1"/>
    <col min="4368" max="4368" width="9.140625" style="2"/>
    <col min="4369" max="4374" width="8.85546875" style="2" customWidth="1"/>
    <col min="4375" max="4608" width="9.140625" style="2"/>
    <col min="4609" max="4609" width="2.7109375" style="2" customWidth="1"/>
    <col min="4610" max="4610" width="2" style="2" customWidth="1"/>
    <col min="4611" max="4611" width="22.7109375" style="2" customWidth="1"/>
    <col min="4612" max="4612" width="1.85546875" style="2" customWidth="1"/>
    <col min="4613" max="4613" width="11.7109375" style="2" customWidth="1"/>
    <col min="4614" max="4614" width="1.85546875" style="2" customWidth="1"/>
    <col min="4615" max="4615" width="11.7109375" style="2" customWidth="1"/>
    <col min="4616" max="4616" width="1.85546875" style="2" customWidth="1"/>
    <col min="4617" max="4617" width="11.7109375" style="2" customWidth="1"/>
    <col min="4618" max="4618" width="1.85546875" style="2" customWidth="1"/>
    <col min="4619" max="4619" width="11.7109375" style="2" customWidth="1"/>
    <col min="4620" max="4620" width="1.85546875" style="2" customWidth="1"/>
    <col min="4621" max="4621" width="11.7109375" style="2" customWidth="1"/>
    <col min="4622" max="4622" width="2.140625" style="2" customWidth="1"/>
    <col min="4623" max="4623" width="12.28515625" style="2" customWidth="1"/>
    <col min="4624" max="4624" width="9.140625" style="2"/>
    <col min="4625" max="4630" width="8.85546875" style="2" customWidth="1"/>
    <col min="4631" max="4864" width="9.140625" style="2"/>
    <col min="4865" max="4865" width="2.7109375" style="2" customWidth="1"/>
    <col min="4866" max="4866" width="2" style="2" customWidth="1"/>
    <col min="4867" max="4867" width="22.7109375" style="2" customWidth="1"/>
    <col min="4868" max="4868" width="1.85546875" style="2" customWidth="1"/>
    <col min="4869" max="4869" width="11.7109375" style="2" customWidth="1"/>
    <col min="4870" max="4870" width="1.85546875" style="2" customWidth="1"/>
    <col min="4871" max="4871" width="11.7109375" style="2" customWidth="1"/>
    <col min="4872" max="4872" width="1.85546875" style="2" customWidth="1"/>
    <col min="4873" max="4873" width="11.7109375" style="2" customWidth="1"/>
    <col min="4874" max="4874" width="1.85546875" style="2" customWidth="1"/>
    <col min="4875" max="4875" width="11.7109375" style="2" customWidth="1"/>
    <col min="4876" max="4876" width="1.85546875" style="2" customWidth="1"/>
    <col min="4877" max="4877" width="11.7109375" style="2" customWidth="1"/>
    <col min="4878" max="4878" width="2.140625" style="2" customWidth="1"/>
    <col min="4879" max="4879" width="12.28515625" style="2" customWidth="1"/>
    <col min="4880" max="4880" width="9.140625" style="2"/>
    <col min="4881" max="4886" width="8.85546875" style="2" customWidth="1"/>
    <col min="4887" max="5120" width="9.140625" style="2"/>
    <col min="5121" max="5121" width="2.7109375" style="2" customWidth="1"/>
    <col min="5122" max="5122" width="2" style="2" customWidth="1"/>
    <col min="5123" max="5123" width="22.7109375" style="2" customWidth="1"/>
    <col min="5124" max="5124" width="1.85546875" style="2" customWidth="1"/>
    <col min="5125" max="5125" width="11.7109375" style="2" customWidth="1"/>
    <col min="5126" max="5126" width="1.85546875" style="2" customWidth="1"/>
    <col min="5127" max="5127" width="11.7109375" style="2" customWidth="1"/>
    <col min="5128" max="5128" width="1.85546875" style="2" customWidth="1"/>
    <col min="5129" max="5129" width="11.7109375" style="2" customWidth="1"/>
    <col min="5130" max="5130" width="1.85546875" style="2" customWidth="1"/>
    <col min="5131" max="5131" width="11.7109375" style="2" customWidth="1"/>
    <col min="5132" max="5132" width="1.85546875" style="2" customWidth="1"/>
    <col min="5133" max="5133" width="11.7109375" style="2" customWidth="1"/>
    <col min="5134" max="5134" width="2.140625" style="2" customWidth="1"/>
    <col min="5135" max="5135" width="12.28515625" style="2" customWidth="1"/>
    <col min="5136" max="5136" width="9.140625" style="2"/>
    <col min="5137" max="5142" width="8.85546875" style="2" customWidth="1"/>
    <col min="5143" max="5376" width="9.140625" style="2"/>
    <col min="5377" max="5377" width="2.7109375" style="2" customWidth="1"/>
    <col min="5378" max="5378" width="2" style="2" customWidth="1"/>
    <col min="5379" max="5379" width="22.7109375" style="2" customWidth="1"/>
    <col min="5380" max="5380" width="1.85546875" style="2" customWidth="1"/>
    <col min="5381" max="5381" width="11.7109375" style="2" customWidth="1"/>
    <col min="5382" max="5382" width="1.85546875" style="2" customWidth="1"/>
    <col min="5383" max="5383" width="11.7109375" style="2" customWidth="1"/>
    <col min="5384" max="5384" width="1.85546875" style="2" customWidth="1"/>
    <col min="5385" max="5385" width="11.7109375" style="2" customWidth="1"/>
    <col min="5386" max="5386" width="1.85546875" style="2" customWidth="1"/>
    <col min="5387" max="5387" width="11.7109375" style="2" customWidth="1"/>
    <col min="5388" max="5388" width="1.85546875" style="2" customWidth="1"/>
    <col min="5389" max="5389" width="11.7109375" style="2" customWidth="1"/>
    <col min="5390" max="5390" width="2.140625" style="2" customWidth="1"/>
    <col min="5391" max="5391" width="12.28515625" style="2" customWidth="1"/>
    <col min="5392" max="5392" width="9.140625" style="2"/>
    <col min="5393" max="5398" width="8.85546875" style="2" customWidth="1"/>
    <col min="5399" max="5632" width="9.140625" style="2"/>
    <col min="5633" max="5633" width="2.7109375" style="2" customWidth="1"/>
    <col min="5634" max="5634" width="2" style="2" customWidth="1"/>
    <col min="5635" max="5635" width="22.7109375" style="2" customWidth="1"/>
    <col min="5636" max="5636" width="1.85546875" style="2" customWidth="1"/>
    <col min="5637" max="5637" width="11.7109375" style="2" customWidth="1"/>
    <col min="5638" max="5638" width="1.85546875" style="2" customWidth="1"/>
    <col min="5639" max="5639" width="11.7109375" style="2" customWidth="1"/>
    <col min="5640" max="5640" width="1.85546875" style="2" customWidth="1"/>
    <col min="5641" max="5641" width="11.7109375" style="2" customWidth="1"/>
    <col min="5642" max="5642" width="1.85546875" style="2" customWidth="1"/>
    <col min="5643" max="5643" width="11.7109375" style="2" customWidth="1"/>
    <col min="5644" max="5644" width="1.85546875" style="2" customWidth="1"/>
    <col min="5645" max="5645" width="11.7109375" style="2" customWidth="1"/>
    <col min="5646" max="5646" width="2.140625" style="2" customWidth="1"/>
    <col min="5647" max="5647" width="12.28515625" style="2" customWidth="1"/>
    <col min="5648" max="5648" width="9.140625" style="2"/>
    <col min="5649" max="5654" width="8.85546875" style="2" customWidth="1"/>
    <col min="5655" max="5888" width="9.140625" style="2"/>
    <col min="5889" max="5889" width="2.7109375" style="2" customWidth="1"/>
    <col min="5890" max="5890" width="2" style="2" customWidth="1"/>
    <col min="5891" max="5891" width="22.7109375" style="2" customWidth="1"/>
    <col min="5892" max="5892" width="1.85546875" style="2" customWidth="1"/>
    <col min="5893" max="5893" width="11.7109375" style="2" customWidth="1"/>
    <col min="5894" max="5894" width="1.85546875" style="2" customWidth="1"/>
    <col min="5895" max="5895" width="11.7109375" style="2" customWidth="1"/>
    <col min="5896" max="5896" width="1.85546875" style="2" customWidth="1"/>
    <col min="5897" max="5897" width="11.7109375" style="2" customWidth="1"/>
    <col min="5898" max="5898" width="1.85546875" style="2" customWidth="1"/>
    <col min="5899" max="5899" width="11.7109375" style="2" customWidth="1"/>
    <col min="5900" max="5900" width="1.85546875" style="2" customWidth="1"/>
    <col min="5901" max="5901" width="11.7109375" style="2" customWidth="1"/>
    <col min="5902" max="5902" width="2.140625" style="2" customWidth="1"/>
    <col min="5903" max="5903" width="12.28515625" style="2" customWidth="1"/>
    <col min="5904" max="5904" width="9.140625" style="2"/>
    <col min="5905" max="5910" width="8.85546875" style="2" customWidth="1"/>
    <col min="5911" max="6144" width="9.140625" style="2"/>
    <col min="6145" max="6145" width="2.7109375" style="2" customWidth="1"/>
    <col min="6146" max="6146" width="2" style="2" customWidth="1"/>
    <col min="6147" max="6147" width="22.7109375" style="2" customWidth="1"/>
    <col min="6148" max="6148" width="1.85546875" style="2" customWidth="1"/>
    <col min="6149" max="6149" width="11.7109375" style="2" customWidth="1"/>
    <col min="6150" max="6150" width="1.85546875" style="2" customWidth="1"/>
    <col min="6151" max="6151" width="11.7109375" style="2" customWidth="1"/>
    <col min="6152" max="6152" width="1.85546875" style="2" customWidth="1"/>
    <col min="6153" max="6153" width="11.7109375" style="2" customWidth="1"/>
    <col min="6154" max="6154" width="1.85546875" style="2" customWidth="1"/>
    <col min="6155" max="6155" width="11.7109375" style="2" customWidth="1"/>
    <col min="6156" max="6156" width="1.85546875" style="2" customWidth="1"/>
    <col min="6157" max="6157" width="11.7109375" style="2" customWidth="1"/>
    <col min="6158" max="6158" width="2.140625" style="2" customWidth="1"/>
    <col min="6159" max="6159" width="12.28515625" style="2" customWidth="1"/>
    <col min="6160" max="6160" width="9.140625" style="2"/>
    <col min="6161" max="6166" width="8.85546875" style="2" customWidth="1"/>
    <col min="6167" max="6400" width="9.140625" style="2"/>
    <col min="6401" max="6401" width="2.7109375" style="2" customWidth="1"/>
    <col min="6402" max="6402" width="2" style="2" customWidth="1"/>
    <col min="6403" max="6403" width="22.7109375" style="2" customWidth="1"/>
    <col min="6404" max="6404" width="1.85546875" style="2" customWidth="1"/>
    <col min="6405" max="6405" width="11.7109375" style="2" customWidth="1"/>
    <col min="6406" max="6406" width="1.85546875" style="2" customWidth="1"/>
    <col min="6407" max="6407" width="11.7109375" style="2" customWidth="1"/>
    <col min="6408" max="6408" width="1.85546875" style="2" customWidth="1"/>
    <col min="6409" max="6409" width="11.7109375" style="2" customWidth="1"/>
    <col min="6410" max="6410" width="1.85546875" style="2" customWidth="1"/>
    <col min="6411" max="6411" width="11.7109375" style="2" customWidth="1"/>
    <col min="6412" max="6412" width="1.85546875" style="2" customWidth="1"/>
    <col min="6413" max="6413" width="11.7109375" style="2" customWidth="1"/>
    <col min="6414" max="6414" width="2.140625" style="2" customWidth="1"/>
    <col min="6415" max="6415" width="12.28515625" style="2" customWidth="1"/>
    <col min="6416" max="6416" width="9.140625" style="2"/>
    <col min="6417" max="6422" width="8.85546875" style="2" customWidth="1"/>
    <col min="6423" max="6656" width="9.140625" style="2"/>
    <col min="6657" max="6657" width="2.7109375" style="2" customWidth="1"/>
    <col min="6658" max="6658" width="2" style="2" customWidth="1"/>
    <col min="6659" max="6659" width="22.7109375" style="2" customWidth="1"/>
    <col min="6660" max="6660" width="1.85546875" style="2" customWidth="1"/>
    <col min="6661" max="6661" width="11.7109375" style="2" customWidth="1"/>
    <col min="6662" max="6662" width="1.85546875" style="2" customWidth="1"/>
    <col min="6663" max="6663" width="11.7109375" style="2" customWidth="1"/>
    <col min="6664" max="6664" width="1.85546875" style="2" customWidth="1"/>
    <col min="6665" max="6665" width="11.7109375" style="2" customWidth="1"/>
    <col min="6666" max="6666" width="1.85546875" style="2" customWidth="1"/>
    <col min="6667" max="6667" width="11.7109375" style="2" customWidth="1"/>
    <col min="6668" max="6668" width="1.85546875" style="2" customWidth="1"/>
    <col min="6669" max="6669" width="11.7109375" style="2" customWidth="1"/>
    <col min="6670" max="6670" width="2.140625" style="2" customWidth="1"/>
    <col min="6671" max="6671" width="12.28515625" style="2" customWidth="1"/>
    <col min="6672" max="6672" width="9.140625" style="2"/>
    <col min="6673" max="6678" width="8.85546875" style="2" customWidth="1"/>
    <col min="6679" max="6912" width="9.140625" style="2"/>
    <col min="6913" max="6913" width="2.7109375" style="2" customWidth="1"/>
    <col min="6914" max="6914" width="2" style="2" customWidth="1"/>
    <col min="6915" max="6915" width="22.7109375" style="2" customWidth="1"/>
    <col min="6916" max="6916" width="1.85546875" style="2" customWidth="1"/>
    <col min="6917" max="6917" width="11.7109375" style="2" customWidth="1"/>
    <col min="6918" max="6918" width="1.85546875" style="2" customWidth="1"/>
    <col min="6919" max="6919" width="11.7109375" style="2" customWidth="1"/>
    <col min="6920" max="6920" width="1.85546875" style="2" customWidth="1"/>
    <col min="6921" max="6921" width="11.7109375" style="2" customWidth="1"/>
    <col min="6922" max="6922" width="1.85546875" style="2" customWidth="1"/>
    <col min="6923" max="6923" width="11.7109375" style="2" customWidth="1"/>
    <col min="6924" max="6924" width="1.85546875" style="2" customWidth="1"/>
    <col min="6925" max="6925" width="11.7109375" style="2" customWidth="1"/>
    <col min="6926" max="6926" width="2.140625" style="2" customWidth="1"/>
    <col min="6927" max="6927" width="12.28515625" style="2" customWidth="1"/>
    <col min="6928" max="6928" width="9.140625" style="2"/>
    <col min="6929" max="6934" width="8.85546875" style="2" customWidth="1"/>
    <col min="6935" max="7168" width="9.140625" style="2"/>
    <col min="7169" max="7169" width="2.7109375" style="2" customWidth="1"/>
    <col min="7170" max="7170" width="2" style="2" customWidth="1"/>
    <col min="7171" max="7171" width="22.7109375" style="2" customWidth="1"/>
    <col min="7172" max="7172" width="1.85546875" style="2" customWidth="1"/>
    <col min="7173" max="7173" width="11.7109375" style="2" customWidth="1"/>
    <col min="7174" max="7174" width="1.85546875" style="2" customWidth="1"/>
    <col min="7175" max="7175" width="11.7109375" style="2" customWidth="1"/>
    <col min="7176" max="7176" width="1.85546875" style="2" customWidth="1"/>
    <col min="7177" max="7177" width="11.7109375" style="2" customWidth="1"/>
    <col min="7178" max="7178" width="1.85546875" style="2" customWidth="1"/>
    <col min="7179" max="7179" width="11.7109375" style="2" customWidth="1"/>
    <col min="7180" max="7180" width="1.85546875" style="2" customWidth="1"/>
    <col min="7181" max="7181" width="11.7109375" style="2" customWidth="1"/>
    <col min="7182" max="7182" width="2.140625" style="2" customWidth="1"/>
    <col min="7183" max="7183" width="12.28515625" style="2" customWidth="1"/>
    <col min="7184" max="7184" width="9.140625" style="2"/>
    <col min="7185" max="7190" width="8.85546875" style="2" customWidth="1"/>
    <col min="7191" max="7424" width="9.140625" style="2"/>
    <col min="7425" max="7425" width="2.7109375" style="2" customWidth="1"/>
    <col min="7426" max="7426" width="2" style="2" customWidth="1"/>
    <col min="7427" max="7427" width="22.7109375" style="2" customWidth="1"/>
    <col min="7428" max="7428" width="1.85546875" style="2" customWidth="1"/>
    <col min="7429" max="7429" width="11.7109375" style="2" customWidth="1"/>
    <col min="7430" max="7430" width="1.85546875" style="2" customWidth="1"/>
    <col min="7431" max="7431" width="11.7109375" style="2" customWidth="1"/>
    <col min="7432" max="7432" width="1.85546875" style="2" customWidth="1"/>
    <col min="7433" max="7433" width="11.7109375" style="2" customWidth="1"/>
    <col min="7434" max="7434" width="1.85546875" style="2" customWidth="1"/>
    <col min="7435" max="7435" width="11.7109375" style="2" customWidth="1"/>
    <col min="7436" max="7436" width="1.85546875" style="2" customWidth="1"/>
    <col min="7437" max="7437" width="11.7109375" style="2" customWidth="1"/>
    <col min="7438" max="7438" width="2.140625" style="2" customWidth="1"/>
    <col min="7439" max="7439" width="12.28515625" style="2" customWidth="1"/>
    <col min="7440" max="7440" width="9.140625" style="2"/>
    <col min="7441" max="7446" width="8.85546875" style="2" customWidth="1"/>
    <col min="7447" max="7680" width="9.140625" style="2"/>
    <col min="7681" max="7681" width="2.7109375" style="2" customWidth="1"/>
    <col min="7682" max="7682" width="2" style="2" customWidth="1"/>
    <col min="7683" max="7683" width="22.7109375" style="2" customWidth="1"/>
    <col min="7684" max="7684" width="1.85546875" style="2" customWidth="1"/>
    <col min="7685" max="7685" width="11.7109375" style="2" customWidth="1"/>
    <col min="7686" max="7686" width="1.85546875" style="2" customWidth="1"/>
    <col min="7687" max="7687" width="11.7109375" style="2" customWidth="1"/>
    <col min="7688" max="7688" width="1.85546875" style="2" customWidth="1"/>
    <col min="7689" max="7689" width="11.7109375" style="2" customWidth="1"/>
    <col min="7690" max="7690" width="1.85546875" style="2" customWidth="1"/>
    <col min="7691" max="7691" width="11.7109375" style="2" customWidth="1"/>
    <col min="7692" max="7692" width="1.85546875" style="2" customWidth="1"/>
    <col min="7693" max="7693" width="11.7109375" style="2" customWidth="1"/>
    <col min="7694" max="7694" width="2.140625" style="2" customWidth="1"/>
    <col min="7695" max="7695" width="12.28515625" style="2" customWidth="1"/>
    <col min="7696" max="7696" width="9.140625" style="2"/>
    <col min="7697" max="7702" width="8.85546875" style="2" customWidth="1"/>
    <col min="7703" max="7936" width="9.140625" style="2"/>
    <col min="7937" max="7937" width="2.7109375" style="2" customWidth="1"/>
    <col min="7938" max="7938" width="2" style="2" customWidth="1"/>
    <col min="7939" max="7939" width="22.7109375" style="2" customWidth="1"/>
    <col min="7940" max="7940" width="1.85546875" style="2" customWidth="1"/>
    <col min="7941" max="7941" width="11.7109375" style="2" customWidth="1"/>
    <col min="7942" max="7942" width="1.85546875" style="2" customWidth="1"/>
    <col min="7943" max="7943" width="11.7109375" style="2" customWidth="1"/>
    <col min="7944" max="7944" width="1.85546875" style="2" customWidth="1"/>
    <col min="7945" max="7945" width="11.7109375" style="2" customWidth="1"/>
    <col min="7946" max="7946" width="1.85546875" style="2" customWidth="1"/>
    <col min="7947" max="7947" width="11.7109375" style="2" customWidth="1"/>
    <col min="7948" max="7948" width="1.85546875" style="2" customWidth="1"/>
    <col min="7949" max="7949" width="11.7109375" style="2" customWidth="1"/>
    <col min="7950" max="7950" width="2.140625" style="2" customWidth="1"/>
    <col min="7951" max="7951" width="12.28515625" style="2" customWidth="1"/>
    <col min="7952" max="7952" width="9.140625" style="2"/>
    <col min="7953" max="7958" width="8.85546875" style="2" customWidth="1"/>
    <col min="7959" max="8192" width="9.140625" style="2"/>
    <col min="8193" max="8193" width="2.7109375" style="2" customWidth="1"/>
    <col min="8194" max="8194" width="2" style="2" customWidth="1"/>
    <col min="8195" max="8195" width="22.7109375" style="2" customWidth="1"/>
    <col min="8196" max="8196" width="1.85546875" style="2" customWidth="1"/>
    <col min="8197" max="8197" width="11.7109375" style="2" customWidth="1"/>
    <col min="8198" max="8198" width="1.85546875" style="2" customWidth="1"/>
    <col min="8199" max="8199" width="11.7109375" style="2" customWidth="1"/>
    <col min="8200" max="8200" width="1.85546875" style="2" customWidth="1"/>
    <col min="8201" max="8201" width="11.7109375" style="2" customWidth="1"/>
    <col min="8202" max="8202" width="1.85546875" style="2" customWidth="1"/>
    <col min="8203" max="8203" width="11.7109375" style="2" customWidth="1"/>
    <col min="8204" max="8204" width="1.85546875" style="2" customWidth="1"/>
    <col min="8205" max="8205" width="11.7109375" style="2" customWidth="1"/>
    <col min="8206" max="8206" width="2.140625" style="2" customWidth="1"/>
    <col min="8207" max="8207" width="12.28515625" style="2" customWidth="1"/>
    <col min="8208" max="8208" width="9.140625" style="2"/>
    <col min="8209" max="8214" width="8.85546875" style="2" customWidth="1"/>
    <col min="8215" max="8448" width="9.140625" style="2"/>
    <col min="8449" max="8449" width="2.7109375" style="2" customWidth="1"/>
    <col min="8450" max="8450" width="2" style="2" customWidth="1"/>
    <col min="8451" max="8451" width="22.7109375" style="2" customWidth="1"/>
    <col min="8452" max="8452" width="1.85546875" style="2" customWidth="1"/>
    <col min="8453" max="8453" width="11.7109375" style="2" customWidth="1"/>
    <col min="8454" max="8454" width="1.85546875" style="2" customWidth="1"/>
    <col min="8455" max="8455" width="11.7109375" style="2" customWidth="1"/>
    <col min="8456" max="8456" width="1.85546875" style="2" customWidth="1"/>
    <col min="8457" max="8457" width="11.7109375" style="2" customWidth="1"/>
    <col min="8458" max="8458" width="1.85546875" style="2" customWidth="1"/>
    <col min="8459" max="8459" width="11.7109375" style="2" customWidth="1"/>
    <col min="8460" max="8460" width="1.85546875" style="2" customWidth="1"/>
    <col min="8461" max="8461" width="11.7109375" style="2" customWidth="1"/>
    <col min="8462" max="8462" width="2.140625" style="2" customWidth="1"/>
    <col min="8463" max="8463" width="12.28515625" style="2" customWidth="1"/>
    <col min="8464" max="8464" width="9.140625" style="2"/>
    <col min="8465" max="8470" width="8.85546875" style="2" customWidth="1"/>
    <col min="8471" max="8704" width="9.140625" style="2"/>
    <col min="8705" max="8705" width="2.7109375" style="2" customWidth="1"/>
    <col min="8706" max="8706" width="2" style="2" customWidth="1"/>
    <col min="8707" max="8707" width="22.7109375" style="2" customWidth="1"/>
    <col min="8708" max="8708" width="1.85546875" style="2" customWidth="1"/>
    <col min="8709" max="8709" width="11.7109375" style="2" customWidth="1"/>
    <col min="8710" max="8710" width="1.85546875" style="2" customWidth="1"/>
    <col min="8711" max="8711" width="11.7109375" style="2" customWidth="1"/>
    <col min="8712" max="8712" width="1.85546875" style="2" customWidth="1"/>
    <col min="8713" max="8713" width="11.7109375" style="2" customWidth="1"/>
    <col min="8714" max="8714" width="1.85546875" style="2" customWidth="1"/>
    <col min="8715" max="8715" width="11.7109375" style="2" customWidth="1"/>
    <col min="8716" max="8716" width="1.85546875" style="2" customWidth="1"/>
    <col min="8717" max="8717" width="11.7109375" style="2" customWidth="1"/>
    <col min="8718" max="8718" width="2.140625" style="2" customWidth="1"/>
    <col min="8719" max="8719" width="12.28515625" style="2" customWidth="1"/>
    <col min="8720" max="8720" width="9.140625" style="2"/>
    <col min="8721" max="8726" width="8.85546875" style="2" customWidth="1"/>
    <col min="8727" max="8960" width="9.140625" style="2"/>
    <col min="8961" max="8961" width="2.7109375" style="2" customWidth="1"/>
    <col min="8962" max="8962" width="2" style="2" customWidth="1"/>
    <col min="8963" max="8963" width="22.7109375" style="2" customWidth="1"/>
    <col min="8964" max="8964" width="1.85546875" style="2" customWidth="1"/>
    <col min="8965" max="8965" width="11.7109375" style="2" customWidth="1"/>
    <col min="8966" max="8966" width="1.85546875" style="2" customWidth="1"/>
    <col min="8967" max="8967" width="11.7109375" style="2" customWidth="1"/>
    <col min="8968" max="8968" width="1.85546875" style="2" customWidth="1"/>
    <col min="8969" max="8969" width="11.7109375" style="2" customWidth="1"/>
    <col min="8970" max="8970" width="1.85546875" style="2" customWidth="1"/>
    <col min="8971" max="8971" width="11.7109375" style="2" customWidth="1"/>
    <col min="8972" max="8972" width="1.85546875" style="2" customWidth="1"/>
    <col min="8973" max="8973" width="11.7109375" style="2" customWidth="1"/>
    <col min="8974" max="8974" width="2.140625" style="2" customWidth="1"/>
    <col min="8975" max="8975" width="12.28515625" style="2" customWidth="1"/>
    <col min="8976" max="8976" width="9.140625" style="2"/>
    <col min="8977" max="8982" width="8.85546875" style="2" customWidth="1"/>
    <col min="8983" max="9216" width="9.140625" style="2"/>
    <col min="9217" max="9217" width="2.7109375" style="2" customWidth="1"/>
    <col min="9218" max="9218" width="2" style="2" customWidth="1"/>
    <col min="9219" max="9219" width="22.7109375" style="2" customWidth="1"/>
    <col min="9220" max="9220" width="1.85546875" style="2" customWidth="1"/>
    <col min="9221" max="9221" width="11.7109375" style="2" customWidth="1"/>
    <col min="9222" max="9222" width="1.85546875" style="2" customWidth="1"/>
    <col min="9223" max="9223" width="11.7109375" style="2" customWidth="1"/>
    <col min="9224" max="9224" width="1.85546875" style="2" customWidth="1"/>
    <col min="9225" max="9225" width="11.7109375" style="2" customWidth="1"/>
    <col min="9226" max="9226" width="1.85546875" style="2" customWidth="1"/>
    <col min="9227" max="9227" width="11.7109375" style="2" customWidth="1"/>
    <col min="9228" max="9228" width="1.85546875" style="2" customWidth="1"/>
    <col min="9229" max="9229" width="11.7109375" style="2" customWidth="1"/>
    <col min="9230" max="9230" width="2.140625" style="2" customWidth="1"/>
    <col min="9231" max="9231" width="12.28515625" style="2" customWidth="1"/>
    <col min="9232" max="9232" width="9.140625" style="2"/>
    <col min="9233" max="9238" width="8.85546875" style="2" customWidth="1"/>
    <col min="9239" max="9472" width="9.140625" style="2"/>
    <col min="9473" max="9473" width="2.7109375" style="2" customWidth="1"/>
    <col min="9474" max="9474" width="2" style="2" customWidth="1"/>
    <col min="9475" max="9475" width="22.7109375" style="2" customWidth="1"/>
    <col min="9476" max="9476" width="1.85546875" style="2" customWidth="1"/>
    <col min="9477" max="9477" width="11.7109375" style="2" customWidth="1"/>
    <col min="9478" max="9478" width="1.85546875" style="2" customWidth="1"/>
    <col min="9479" max="9479" width="11.7109375" style="2" customWidth="1"/>
    <col min="9480" max="9480" width="1.85546875" style="2" customWidth="1"/>
    <col min="9481" max="9481" width="11.7109375" style="2" customWidth="1"/>
    <col min="9482" max="9482" width="1.85546875" style="2" customWidth="1"/>
    <col min="9483" max="9483" width="11.7109375" style="2" customWidth="1"/>
    <col min="9484" max="9484" width="1.85546875" style="2" customWidth="1"/>
    <col min="9485" max="9485" width="11.7109375" style="2" customWidth="1"/>
    <col min="9486" max="9486" width="2.140625" style="2" customWidth="1"/>
    <col min="9487" max="9487" width="12.28515625" style="2" customWidth="1"/>
    <col min="9488" max="9488" width="9.140625" style="2"/>
    <col min="9489" max="9494" width="8.85546875" style="2" customWidth="1"/>
    <col min="9495" max="9728" width="9.140625" style="2"/>
    <col min="9729" max="9729" width="2.7109375" style="2" customWidth="1"/>
    <col min="9730" max="9730" width="2" style="2" customWidth="1"/>
    <col min="9731" max="9731" width="22.7109375" style="2" customWidth="1"/>
    <col min="9732" max="9732" width="1.85546875" style="2" customWidth="1"/>
    <col min="9733" max="9733" width="11.7109375" style="2" customWidth="1"/>
    <col min="9734" max="9734" width="1.85546875" style="2" customWidth="1"/>
    <col min="9735" max="9735" width="11.7109375" style="2" customWidth="1"/>
    <col min="9736" max="9736" width="1.85546875" style="2" customWidth="1"/>
    <col min="9737" max="9737" width="11.7109375" style="2" customWidth="1"/>
    <col min="9738" max="9738" width="1.85546875" style="2" customWidth="1"/>
    <col min="9739" max="9739" width="11.7109375" style="2" customWidth="1"/>
    <col min="9740" max="9740" width="1.85546875" style="2" customWidth="1"/>
    <col min="9741" max="9741" width="11.7109375" style="2" customWidth="1"/>
    <col min="9742" max="9742" width="2.140625" style="2" customWidth="1"/>
    <col min="9743" max="9743" width="12.28515625" style="2" customWidth="1"/>
    <col min="9744" max="9744" width="9.140625" style="2"/>
    <col min="9745" max="9750" width="8.85546875" style="2" customWidth="1"/>
    <col min="9751" max="9984" width="9.140625" style="2"/>
    <col min="9985" max="9985" width="2.7109375" style="2" customWidth="1"/>
    <col min="9986" max="9986" width="2" style="2" customWidth="1"/>
    <col min="9987" max="9987" width="22.7109375" style="2" customWidth="1"/>
    <col min="9988" max="9988" width="1.85546875" style="2" customWidth="1"/>
    <col min="9989" max="9989" width="11.7109375" style="2" customWidth="1"/>
    <col min="9990" max="9990" width="1.85546875" style="2" customWidth="1"/>
    <col min="9991" max="9991" width="11.7109375" style="2" customWidth="1"/>
    <col min="9992" max="9992" width="1.85546875" style="2" customWidth="1"/>
    <col min="9993" max="9993" width="11.7109375" style="2" customWidth="1"/>
    <col min="9994" max="9994" width="1.85546875" style="2" customWidth="1"/>
    <col min="9995" max="9995" width="11.7109375" style="2" customWidth="1"/>
    <col min="9996" max="9996" width="1.85546875" style="2" customWidth="1"/>
    <col min="9997" max="9997" width="11.7109375" style="2" customWidth="1"/>
    <col min="9998" max="9998" width="2.140625" style="2" customWidth="1"/>
    <col min="9999" max="9999" width="12.28515625" style="2" customWidth="1"/>
    <col min="10000" max="10000" width="9.140625" style="2"/>
    <col min="10001" max="10006" width="8.85546875" style="2" customWidth="1"/>
    <col min="10007" max="10240" width="9.140625" style="2"/>
    <col min="10241" max="10241" width="2.7109375" style="2" customWidth="1"/>
    <col min="10242" max="10242" width="2" style="2" customWidth="1"/>
    <col min="10243" max="10243" width="22.7109375" style="2" customWidth="1"/>
    <col min="10244" max="10244" width="1.85546875" style="2" customWidth="1"/>
    <col min="10245" max="10245" width="11.7109375" style="2" customWidth="1"/>
    <col min="10246" max="10246" width="1.85546875" style="2" customWidth="1"/>
    <col min="10247" max="10247" width="11.7109375" style="2" customWidth="1"/>
    <col min="10248" max="10248" width="1.85546875" style="2" customWidth="1"/>
    <col min="10249" max="10249" width="11.7109375" style="2" customWidth="1"/>
    <col min="10250" max="10250" width="1.85546875" style="2" customWidth="1"/>
    <col min="10251" max="10251" width="11.7109375" style="2" customWidth="1"/>
    <col min="10252" max="10252" width="1.85546875" style="2" customWidth="1"/>
    <col min="10253" max="10253" width="11.7109375" style="2" customWidth="1"/>
    <col min="10254" max="10254" width="2.140625" style="2" customWidth="1"/>
    <col min="10255" max="10255" width="12.28515625" style="2" customWidth="1"/>
    <col min="10256" max="10256" width="9.140625" style="2"/>
    <col min="10257" max="10262" width="8.85546875" style="2" customWidth="1"/>
    <col min="10263" max="10496" width="9.140625" style="2"/>
    <col min="10497" max="10497" width="2.7109375" style="2" customWidth="1"/>
    <col min="10498" max="10498" width="2" style="2" customWidth="1"/>
    <col min="10499" max="10499" width="22.7109375" style="2" customWidth="1"/>
    <col min="10500" max="10500" width="1.85546875" style="2" customWidth="1"/>
    <col min="10501" max="10501" width="11.7109375" style="2" customWidth="1"/>
    <col min="10502" max="10502" width="1.85546875" style="2" customWidth="1"/>
    <col min="10503" max="10503" width="11.7109375" style="2" customWidth="1"/>
    <col min="10504" max="10504" width="1.85546875" style="2" customWidth="1"/>
    <col min="10505" max="10505" width="11.7109375" style="2" customWidth="1"/>
    <col min="10506" max="10506" width="1.85546875" style="2" customWidth="1"/>
    <col min="10507" max="10507" width="11.7109375" style="2" customWidth="1"/>
    <col min="10508" max="10508" width="1.85546875" style="2" customWidth="1"/>
    <col min="10509" max="10509" width="11.7109375" style="2" customWidth="1"/>
    <col min="10510" max="10510" width="2.140625" style="2" customWidth="1"/>
    <col min="10511" max="10511" width="12.28515625" style="2" customWidth="1"/>
    <col min="10512" max="10512" width="9.140625" style="2"/>
    <col min="10513" max="10518" width="8.85546875" style="2" customWidth="1"/>
    <col min="10519" max="10752" width="9.140625" style="2"/>
    <col min="10753" max="10753" width="2.7109375" style="2" customWidth="1"/>
    <col min="10754" max="10754" width="2" style="2" customWidth="1"/>
    <col min="10755" max="10755" width="22.7109375" style="2" customWidth="1"/>
    <col min="10756" max="10756" width="1.85546875" style="2" customWidth="1"/>
    <col min="10757" max="10757" width="11.7109375" style="2" customWidth="1"/>
    <col min="10758" max="10758" width="1.85546875" style="2" customWidth="1"/>
    <col min="10759" max="10759" width="11.7109375" style="2" customWidth="1"/>
    <col min="10760" max="10760" width="1.85546875" style="2" customWidth="1"/>
    <col min="10761" max="10761" width="11.7109375" style="2" customWidth="1"/>
    <col min="10762" max="10762" width="1.85546875" style="2" customWidth="1"/>
    <col min="10763" max="10763" width="11.7109375" style="2" customWidth="1"/>
    <col min="10764" max="10764" width="1.85546875" style="2" customWidth="1"/>
    <col min="10765" max="10765" width="11.7109375" style="2" customWidth="1"/>
    <col min="10766" max="10766" width="2.140625" style="2" customWidth="1"/>
    <col min="10767" max="10767" width="12.28515625" style="2" customWidth="1"/>
    <col min="10768" max="10768" width="9.140625" style="2"/>
    <col min="10769" max="10774" width="8.85546875" style="2" customWidth="1"/>
    <col min="10775" max="11008" width="9.140625" style="2"/>
    <col min="11009" max="11009" width="2.7109375" style="2" customWidth="1"/>
    <col min="11010" max="11010" width="2" style="2" customWidth="1"/>
    <col min="11011" max="11011" width="22.7109375" style="2" customWidth="1"/>
    <col min="11012" max="11012" width="1.85546875" style="2" customWidth="1"/>
    <col min="11013" max="11013" width="11.7109375" style="2" customWidth="1"/>
    <col min="11014" max="11014" width="1.85546875" style="2" customWidth="1"/>
    <col min="11015" max="11015" width="11.7109375" style="2" customWidth="1"/>
    <col min="11016" max="11016" width="1.85546875" style="2" customWidth="1"/>
    <col min="11017" max="11017" width="11.7109375" style="2" customWidth="1"/>
    <col min="11018" max="11018" width="1.85546875" style="2" customWidth="1"/>
    <col min="11019" max="11019" width="11.7109375" style="2" customWidth="1"/>
    <col min="11020" max="11020" width="1.85546875" style="2" customWidth="1"/>
    <col min="11021" max="11021" width="11.7109375" style="2" customWidth="1"/>
    <col min="11022" max="11022" width="2.140625" style="2" customWidth="1"/>
    <col min="11023" max="11023" width="12.28515625" style="2" customWidth="1"/>
    <col min="11024" max="11024" width="9.140625" style="2"/>
    <col min="11025" max="11030" width="8.85546875" style="2" customWidth="1"/>
    <col min="11031" max="11264" width="9.140625" style="2"/>
    <col min="11265" max="11265" width="2.7109375" style="2" customWidth="1"/>
    <col min="11266" max="11266" width="2" style="2" customWidth="1"/>
    <col min="11267" max="11267" width="22.7109375" style="2" customWidth="1"/>
    <col min="11268" max="11268" width="1.85546875" style="2" customWidth="1"/>
    <col min="11269" max="11269" width="11.7109375" style="2" customWidth="1"/>
    <col min="11270" max="11270" width="1.85546875" style="2" customWidth="1"/>
    <col min="11271" max="11271" width="11.7109375" style="2" customWidth="1"/>
    <col min="11272" max="11272" width="1.85546875" style="2" customWidth="1"/>
    <col min="11273" max="11273" width="11.7109375" style="2" customWidth="1"/>
    <col min="11274" max="11274" width="1.85546875" style="2" customWidth="1"/>
    <col min="11275" max="11275" width="11.7109375" style="2" customWidth="1"/>
    <col min="11276" max="11276" width="1.85546875" style="2" customWidth="1"/>
    <col min="11277" max="11277" width="11.7109375" style="2" customWidth="1"/>
    <col min="11278" max="11278" width="2.140625" style="2" customWidth="1"/>
    <col min="11279" max="11279" width="12.28515625" style="2" customWidth="1"/>
    <col min="11280" max="11280" width="9.140625" style="2"/>
    <col min="11281" max="11286" width="8.85546875" style="2" customWidth="1"/>
    <col min="11287" max="11520" width="9.140625" style="2"/>
    <col min="11521" max="11521" width="2.7109375" style="2" customWidth="1"/>
    <col min="11522" max="11522" width="2" style="2" customWidth="1"/>
    <col min="11523" max="11523" width="22.7109375" style="2" customWidth="1"/>
    <col min="11524" max="11524" width="1.85546875" style="2" customWidth="1"/>
    <col min="11525" max="11525" width="11.7109375" style="2" customWidth="1"/>
    <col min="11526" max="11526" width="1.85546875" style="2" customWidth="1"/>
    <col min="11527" max="11527" width="11.7109375" style="2" customWidth="1"/>
    <col min="11528" max="11528" width="1.85546875" style="2" customWidth="1"/>
    <col min="11529" max="11529" width="11.7109375" style="2" customWidth="1"/>
    <col min="11530" max="11530" width="1.85546875" style="2" customWidth="1"/>
    <col min="11531" max="11531" width="11.7109375" style="2" customWidth="1"/>
    <col min="11532" max="11532" width="1.85546875" style="2" customWidth="1"/>
    <col min="11533" max="11533" width="11.7109375" style="2" customWidth="1"/>
    <col min="11534" max="11534" width="2.140625" style="2" customWidth="1"/>
    <col min="11535" max="11535" width="12.28515625" style="2" customWidth="1"/>
    <col min="11536" max="11536" width="9.140625" style="2"/>
    <col min="11537" max="11542" width="8.85546875" style="2" customWidth="1"/>
    <col min="11543" max="11776" width="9.140625" style="2"/>
    <col min="11777" max="11777" width="2.7109375" style="2" customWidth="1"/>
    <col min="11778" max="11778" width="2" style="2" customWidth="1"/>
    <col min="11779" max="11779" width="22.7109375" style="2" customWidth="1"/>
    <col min="11780" max="11780" width="1.85546875" style="2" customWidth="1"/>
    <col min="11781" max="11781" width="11.7109375" style="2" customWidth="1"/>
    <col min="11782" max="11782" width="1.85546875" style="2" customWidth="1"/>
    <col min="11783" max="11783" width="11.7109375" style="2" customWidth="1"/>
    <col min="11784" max="11784" width="1.85546875" style="2" customWidth="1"/>
    <col min="11785" max="11785" width="11.7109375" style="2" customWidth="1"/>
    <col min="11786" max="11786" width="1.85546875" style="2" customWidth="1"/>
    <col min="11787" max="11787" width="11.7109375" style="2" customWidth="1"/>
    <col min="11788" max="11788" width="1.85546875" style="2" customWidth="1"/>
    <col min="11789" max="11789" width="11.7109375" style="2" customWidth="1"/>
    <col min="11790" max="11790" width="2.140625" style="2" customWidth="1"/>
    <col min="11791" max="11791" width="12.28515625" style="2" customWidth="1"/>
    <col min="11792" max="11792" width="9.140625" style="2"/>
    <col min="11793" max="11798" width="8.85546875" style="2" customWidth="1"/>
    <col min="11799" max="12032" width="9.140625" style="2"/>
    <col min="12033" max="12033" width="2.7109375" style="2" customWidth="1"/>
    <col min="12034" max="12034" width="2" style="2" customWidth="1"/>
    <col min="12035" max="12035" width="22.7109375" style="2" customWidth="1"/>
    <col min="12036" max="12036" width="1.85546875" style="2" customWidth="1"/>
    <col min="12037" max="12037" width="11.7109375" style="2" customWidth="1"/>
    <col min="12038" max="12038" width="1.85546875" style="2" customWidth="1"/>
    <col min="12039" max="12039" width="11.7109375" style="2" customWidth="1"/>
    <col min="12040" max="12040" width="1.85546875" style="2" customWidth="1"/>
    <col min="12041" max="12041" width="11.7109375" style="2" customWidth="1"/>
    <col min="12042" max="12042" width="1.85546875" style="2" customWidth="1"/>
    <col min="12043" max="12043" width="11.7109375" style="2" customWidth="1"/>
    <col min="12044" max="12044" width="1.85546875" style="2" customWidth="1"/>
    <col min="12045" max="12045" width="11.7109375" style="2" customWidth="1"/>
    <col min="12046" max="12046" width="2.140625" style="2" customWidth="1"/>
    <col min="12047" max="12047" width="12.28515625" style="2" customWidth="1"/>
    <col min="12048" max="12048" width="9.140625" style="2"/>
    <col min="12049" max="12054" width="8.85546875" style="2" customWidth="1"/>
    <col min="12055" max="12288" width="9.140625" style="2"/>
    <col min="12289" max="12289" width="2.7109375" style="2" customWidth="1"/>
    <col min="12290" max="12290" width="2" style="2" customWidth="1"/>
    <col min="12291" max="12291" width="22.7109375" style="2" customWidth="1"/>
    <col min="12292" max="12292" width="1.85546875" style="2" customWidth="1"/>
    <col min="12293" max="12293" width="11.7109375" style="2" customWidth="1"/>
    <col min="12294" max="12294" width="1.85546875" style="2" customWidth="1"/>
    <col min="12295" max="12295" width="11.7109375" style="2" customWidth="1"/>
    <col min="12296" max="12296" width="1.85546875" style="2" customWidth="1"/>
    <col min="12297" max="12297" width="11.7109375" style="2" customWidth="1"/>
    <col min="12298" max="12298" width="1.85546875" style="2" customWidth="1"/>
    <col min="12299" max="12299" width="11.7109375" style="2" customWidth="1"/>
    <col min="12300" max="12300" width="1.85546875" style="2" customWidth="1"/>
    <col min="12301" max="12301" width="11.7109375" style="2" customWidth="1"/>
    <col min="12302" max="12302" width="2.140625" style="2" customWidth="1"/>
    <col min="12303" max="12303" width="12.28515625" style="2" customWidth="1"/>
    <col min="12304" max="12304" width="9.140625" style="2"/>
    <col min="12305" max="12310" width="8.85546875" style="2" customWidth="1"/>
    <col min="12311" max="12544" width="9.140625" style="2"/>
    <col min="12545" max="12545" width="2.7109375" style="2" customWidth="1"/>
    <col min="12546" max="12546" width="2" style="2" customWidth="1"/>
    <col min="12547" max="12547" width="22.7109375" style="2" customWidth="1"/>
    <col min="12548" max="12548" width="1.85546875" style="2" customWidth="1"/>
    <col min="12549" max="12549" width="11.7109375" style="2" customWidth="1"/>
    <col min="12550" max="12550" width="1.85546875" style="2" customWidth="1"/>
    <col min="12551" max="12551" width="11.7109375" style="2" customWidth="1"/>
    <col min="12552" max="12552" width="1.85546875" style="2" customWidth="1"/>
    <col min="12553" max="12553" width="11.7109375" style="2" customWidth="1"/>
    <col min="12554" max="12554" width="1.85546875" style="2" customWidth="1"/>
    <col min="12555" max="12555" width="11.7109375" style="2" customWidth="1"/>
    <col min="12556" max="12556" width="1.85546875" style="2" customWidth="1"/>
    <col min="12557" max="12557" width="11.7109375" style="2" customWidth="1"/>
    <col min="12558" max="12558" width="2.140625" style="2" customWidth="1"/>
    <col min="12559" max="12559" width="12.28515625" style="2" customWidth="1"/>
    <col min="12560" max="12560" width="9.140625" style="2"/>
    <col min="12561" max="12566" width="8.85546875" style="2" customWidth="1"/>
    <col min="12567" max="12800" width="9.140625" style="2"/>
    <col min="12801" max="12801" width="2.7109375" style="2" customWidth="1"/>
    <col min="12802" max="12802" width="2" style="2" customWidth="1"/>
    <col min="12803" max="12803" width="22.7109375" style="2" customWidth="1"/>
    <col min="12804" max="12804" width="1.85546875" style="2" customWidth="1"/>
    <col min="12805" max="12805" width="11.7109375" style="2" customWidth="1"/>
    <col min="12806" max="12806" width="1.85546875" style="2" customWidth="1"/>
    <col min="12807" max="12807" width="11.7109375" style="2" customWidth="1"/>
    <col min="12808" max="12808" width="1.85546875" style="2" customWidth="1"/>
    <col min="12809" max="12809" width="11.7109375" style="2" customWidth="1"/>
    <col min="12810" max="12810" width="1.85546875" style="2" customWidth="1"/>
    <col min="12811" max="12811" width="11.7109375" style="2" customWidth="1"/>
    <col min="12812" max="12812" width="1.85546875" style="2" customWidth="1"/>
    <col min="12813" max="12813" width="11.7109375" style="2" customWidth="1"/>
    <col min="12814" max="12814" width="2.140625" style="2" customWidth="1"/>
    <col min="12815" max="12815" width="12.28515625" style="2" customWidth="1"/>
    <col min="12816" max="12816" width="9.140625" style="2"/>
    <col min="12817" max="12822" width="8.85546875" style="2" customWidth="1"/>
    <col min="12823" max="13056" width="9.140625" style="2"/>
    <col min="13057" max="13057" width="2.7109375" style="2" customWidth="1"/>
    <col min="13058" max="13058" width="2" style="2" customWidth="1"/>
    <col min="13059" max="13059" width="22.7109375" style="2" customWidth="1"/>
    <col min="13060" max="13060" width="1.85546875" style="2" customWidth="1"/>
    <col min="13061" max="13061" width="11.7109375" style="2" customWidth="1"/>
    <col min="13062" max="13062" width="1.85546875" style="2" customWidth="1"/>
    <col min="13063" max="13063" width="11.7109375" style="2" customWidth="1"/>
    <col min="13064" max="13064" width="1.85546875" style="2" customWidth="1"/>
    <col min="13065" max="13065" width="11.7109375" style="2" customWidth="1"/>
    <col min="13066" max="13066" width="1.85546875" style="2" customWidth="1"/>
    <col min="13067" max="13067" width="11.7109375" style="2" customWidth="1"/>
    <col min="13068" max="13068" width="1.85546875" style="2" customWidth="1"/>
    <col min="13069" max="13069" width="11.7109375" style="2" customWidth="1"/>
    <col min="13070" max="13070" width="2.140625" style="2" customWidth="1"/>
    <col min="13071" max="13071" width="12.28515625" style="2" customWidth="1"/>
    <col min="13072" max="13072" width="9.140625" style="2"/>
    <col min="13073" max="13078" width="8.85546875" style="2" customWidth="1"/>
    <col min="13079" max="13312" width="9.140625" style="2"/>
    <col min="13313" max="13313" width="2.7109375" style="2" customWidth="1"/>
    <col min="13314" max="13314" width="2" style="2" customWidth="1"/>
    <col min="13315" max="13315" width="22.7109375" style="2" customWidth="1"/>
    <col min="13316" max="13316" width="1.85546875" style="2" customWidth="1"/>
    <col min="13317" max="13317" width="11.7109375" style="2" customWidth="1"/>
    <col min="13318" max="13318" width="1.85546875" style="2" customWidth="1"/>
    <col min="13319" max="13319" width="11.7109375" style="2" customWidth="1"/>
    <col min="13320" max="13320" width="1.85546875" style="2" customWidth="1"/>
    <col min="13321" max="13321" width="11.7109375" style="2" customWidth="1"/>
    <col min="13322" max="13322" width="1.85546875" style="2" customWidth="1"/>
    <col min="13323" max="13323" width="11.7109375" style="2" customWidth="1"/>
    <col min="13324" max="13324" width="1.85546875" style="2" customWidth="1"/>
    <col min="13325" max="13325" width="11.7109375" style="2" customWidth="1"/>
    <col min="13326" max="13326" width="2.140625" style="2" customWidth="1"/>
    <col min="13327" max="13327" width="12.28515625" style="2" customWidth="1"/>
    <col min="13328" max="13328" width="9.140625" style="2"/>
    <col min="13329" max="13334" width="8.85546875" style="2" customWidth="1"/>
    <col min="13335" max="13568" width="9.140625" style="2"/>
    <col min="13569" max="13569" width="2.7109375" style="2" customWidth="1"/>
    <col min="13570" max="13570" width="2" style="2" customWidth="1"/>
    <col min="13571" max="13571" width="22.7109375" style="2" customWidth="1"/>
    <col min="13572" max="13572" width="1.85546875" style="2" customWidth="1"/>
    <col min="13573" max="13573" width="11.7109375" style="2" customWidth="1"/>
    <col min="13574" max="13574" width="1.85546875" style="2" customWidth="1"/>
    <col min="13575" max="13575" width="11.7109375" style="2" customWidth="1"/>
    <col min="13576" max="13576" width="1.85546875" style="2" customWidth="1"/>
    <col min="13577" max="13577" width="11.7109375" style="2" customWidth="1"/>
    <col min="13578" max="13578" width="1.85546875" style="2" customWidth="1"/>
    <col min="13579" max="13579" width="11.7109375" style="2" customWidth="1"/>
    <col min="13580" max="13580" width="1.85546875" style="2" customWidth="1"/>
    <col min="13581" max="13581" width="11.7109375" style="2" customWidth="1"/>
    <col min="13582" max="13582" width="2.140625" style="2" customWidth="1"/>
    <col min="13583" max="13583" width="12.28515625" style="2" customWidth="1"/>
    <col min="13584" max="13584" width="9.140625" style="2"/>
    <col min="13585" max="13590" width="8.85546875" style="2" customWidth="1"/>
    <col min="13591" max="13824" width="9.140625" style="2"/>
    <col min="13825" max="13825" width="2.7109375" style="2" customWidth="1"/>
    <col min="13826" max="13826" width="2" style="2" customWidth="1"/>
    <col min="13827" max="13827" width="22.7109375" style="2" customWidth="1"/>
    <col min="13828" max="13828" width="1.85546875" style="2" customWidth="1"/>
    <col min="13829" max="13829" width="11.7109375" style="2" customWidth="1"/>
    <col min="13830" max="13830" width="1.85546875" style="2" customWidth="1"/>
    <col min="13831" max="13831" width="11.7109375" style="2" customWidth="1"/>
    <col min="13832" max="13832" width="1.85546875" style="2" customWidth="1"/>
    <col min="13833" max="13833" width="11.7109375" style="2" customWidth="1"/>
    <col min="13834" max="13834" width="1.85546875" style="2" customWidth="1"/>
    <col min="13835" max="13835" width="11.7109375" style="2" customWidth="1"/>
    <col min="13836" max="13836" width="1.85546875" style="2" customWidth="1"/>
    <col min="13837" max="13837" width="11.7109375" style="2" customWidth="1"/>
    <col min="13838" max="13838" width="2.140625" style="2" customWidth="1"/>
    <col min="13839" max="13839" width="12.28515625" style="2" customWidth="1"/>
    <col min="13840" max="13840" width="9.140625" style="2"/>
    <col min="13841" max="13846" width="8.85546875" style="2" customWidth="1"/>
    <col min="13847" max="14080" width="9.140625" style="2"/>
    <col min="14081" max="14081" width="2.7109375" style="2" customWidth="1"/>
    <col min="14082" max="14082" width="2" style="2" customWidth="1"/>
    <col min="14083" max="14083" width="22.7109375" style="2" customWidth="1"/>
    <col min="14084" max="14084" width="1.85546875" style="2" customWidth="1"/>
    <col min="14085" max="14085" width="11.7109375" style="2" customWidth="1"/>
    <col min="14086" max="14086" width="1.85546875" style="2" customWidth="1"/>
    <col min="14087" max="14087" width="11.7109375" style="2" customWidth="1"/>
    <col min="14088" max="14088" width="1.85546875" style="2" customWidth="1"/>
    <col min="14089" max="14089" width="11.7109375" style="2" customWidth="1"/>
    <col min="14090" max="14090" width="1.85546875" style="2" customWidth="1"/>
    <col min="14091" max="14091" width="11.7109375" style="2" customWidth="1"/>
    <col min="14092" max="14092" width="1.85546875" style="2" customWidth="1"/>
    <col min="14093" max="14093" width="11.7109375" style="2" customWidth="1"/>
    <col min="14094" max="14094" width="2.140625" style="2" customWidth="1"/>
    <col min="14095" max="14095" width="12.28515625" style="2" customWidth="1"/>
    <col min="14096" max="14096" width="9.140625" style="2"/>
    <col min="14097" max="14102" width="8.85546875" style="2" customWidth="1"/>
    <col min="14103" max="14336" width="9.140625" style="2"/>
    <col min="14337" max="14337" width="2.7109375" style="2" customWidth="1"/>
    <col min="14338" max="14338" width="2" style="2" customWidth="1"/>
    <col min="14339" max="14339" width="22.7109375" style="2" customWidth="1"/>
    <col min="14340" max="14340" width="1.85546875" style="2" customWidth="1"/>
    <col min="14341" max="14341" width="11.7109375" style="2" customWidth="1"/>
    <col min="14342" max="14342" width="1.85546875" style="2" customWidth="1"/>
    <col min="14343" max="14343" width="11.7109375" style="2" customWidth="1"/>
    <col min="14344" max="14344" width="1.85546875" style="2" customWidth="1"/>
    <col min="14345" max="14345" width="11.7109375" style="2" customWidth="1"/>
    <col min="14346" max="14346" width="1.85546875" style="2" customWidth="1"/>
    <col min="14347" max="14347" width="11.7109375" style="2" customWidth="1"/>
    <col min="14348" max="14348" width="1.85546875" style="2" customWidth="1"/>
    <col min="14349" max="14349" width="11.7109375" style="2" customWidth="1"/>
    <col min="14350" max="14350" width="2.140625" style="2" customWidth="1"/>
    <col min="14351" max="14351" width="12.28515625" style="2" customWidth="1"/>
    <col min="14352" max="14352" width="9.140625" style="2"/>
    <col min="14353" max="14358" width="8.85546875" style="2" customWidth="1"/>
    <col min="14359" max="14592" width="9.140625" style="2"/>
    <col min="14593" max="14593" width="2.7109375" style="2" customWidth="1"/>
    <col min="14594" max="14594" width="2" style="2" customWidth="1"/>
    <col min="14595" max="14595" width="22.7109375" style="2" customWidth="1"/>
    <col min="14596" max="14596" width="1.85546875" style="2" customWidth="1"/>
    <col min="14597" max="14597" width="11.7109375" style="2" customWidth="1"/>
    <col min="14598" max="14598" width="1.85546875" style="2" customWidth="1"/>
    <col min="14599" max="14599" width="11.7109375" style="2" customWidth="1"/>
    <col min="14600" max="14600" width="1.85546875" style="2" customWidth="1"/>
    <col min="14601" max="14601" width="11.7109375" style="2" customWidth="1"/>
    <col min="14602" max="14602" width="1.85546875" style="2" customWidth="1"/>
    <col min="14603" max="14603" width="11.7109375" style="2" customWidth="1"/>
    <col min="14604" max="14604" width="1.85546875" style="2" customWidth="1"/>
    <col min="14605" max="14605" width="11.7109375" style="2" customWidth="1"/>
    <col min="14606" max="14606" width="2.140625" style="2" customWidth="1"/>
    <col min="14607" max="14607" width="12.28515625" style="2" customWidth="1"/>
    <col min="14608" max="14608" width="9.140625" style="2"/>
    <col min="14609" max="14614" width="8.85546875" style="2" customWidth="1"/>
    <col min="14615" max="14848" width="9.140625" style="2"/>
    <col min="14849" max="14849" width="2.7109375" style="2" customWidth="1"/>
    <col min="14850" max="14850" width="2" style="2" customWidth="1"/>
    <col min="14851" max="14851" width="22.7109375" style="2" customWidth="1"/>
    <col min="14852" max="14852" width="1.85546875" style="2" customWidth="1"/>
    <col min="14853" max="14853" width="11.7109375" style="2" customWidth="1"/>
    <col min="14854" max="14854" width="1.85546875" style="2" customWidth="1"/>
    <col min="14855" max="14855" width="11.7109375" style="2" customWidth="1"/>
    <col min="14856" max="14856" width="1.85546875" style="2" customWidth="1"/>
    <col min="14857" max="14857" width="11.7109375" style="2" customWidth="1"/>
    <col min="14858" max="14858" width="1.85546875" style="2" customWidth="1"/>
    <col min="14859" max="14859" width="11.7109375" style="2" customWidth="1"/>
    <col min="14860" max="14860" width="1.85546875" style="2" customWidth="1"/>
    <col min="14861" max="14861" width="11.7109375" style="2" customWidth="1"/>
    <col min="14862" max="14862" width="2.140625" style="2" customWidth="1"/>
    <col min="14863" max="14863" width="12.28515625" style="2" customWidth="1"/>
    <col min="14864" max="14864" width="9.140625" style="2"/>
    <col min="14865" max="14870" width="8.85546875" style="2" customWidth="1"/>
    <col min="14871" max="15104" width="9.140625" style="2"/>
    <col min="15105" max="15105" width="2.7109375" style="2" customWidth="1"/>
    <col min="15106" max="15106" width="2" style="2" customWidth="1"/>
    <col min="15107" max="15107" width="22.7109375" style="2" customWidth="1"/>
    <col min="15108" max="15108" width="1.85546875" style="2" customWidth="1"/>
    <col min="15109" max="15109" width="11.7109375" style="2" customWidth="1"/>
    <col min="15110" max="15110" width="1.85546875" style="2" customWidth="1"/>
    <col min="15111" max="15111" width="11.7109375" style="2" customWidth="1"/>
    <col min="15112" max="15112" width="1.85546875" style="2" customWidth="1"/>
    <col min="15113" max="15113" width="11.7109375" style="2" customWidth="1"/>
    <col min="15114" max="15114" width="1.85546875" style="2" customWidth="1"/>
    <col min="15115" max="15115" width="11.7109375" style="2" customWidth="1"/>
    <col min="15116" max="15116" width="1.85546875" style="2" customWidth="1"/>
    <col min="15117" max="15117" width="11.7109375" style="2" customWidth="1"/>
    <col min="15118" max="15118" width="2.140625" style="2" customWidth="1"/>
    <col min="15119" max="15119" width="12.28515625" style="2" customWidth="1"/>
    <col min="15120" max="15120" width="9.140625" style="2"/>
    <col min="15121" max="15126" width="8.85546875" style="2" customWidth="1"/>
    <col min="15127" max="15360" width="9.140625" style="2"/>
    <col min="15361" max="15361" width="2.7109375" style="2" customWidth="1"/>
    <col min="15362" max="15362" width="2" style="2" customWidth="1"/>
    <col min="15363" max="15363" width="22.7109375" style="2" customWidth="1"/>
    <col min="15364" max="15364" width="1.85546875" style="2" customWidth="1"/>
    <col min="15365" max="15365" width="11.7109375" style="2" customWidth="1"/>
    <col min="15366" max="15366" width="1.85546875" style="2" customWidth="1"/>
    <col min="15367" max="15367" width="11.7109375" style="2" customWidth="1"/>
    <col min="15368" max="15368" width="1.85546875" style="2" customWidth="1"/>
    <col min="15369" max="15369" width="11.7109375" style="2" customWidth="1"/>
    <col min="15370" max="15370" width="1.85546875" style="2" customWidth="1"/>
    <col min="15371" max="15371" width="11.7109375" style="2" customWidth="1"/>
    <col min="15372" max="15372" width="1.85546875" style="2" customWidth="1"/>
    <col min="15373" max="15373" width="11.7109375" style="2" customWidth="1"/>
    <col min="15374" max="15374" width="2.140625" style="2" customWidth="1"/>
    <col min="15375" max="15375" width="12.28515625" style="2" customWidth="1"/>
    <col min="15376" max="15376" width="9.140625" style="2"/>
    <col min="15377" max="15382" width="8.85546875" style="2" customWidth="1"/>
    <col min="15383" max="15616" width="9.140625" style="2"/>
    <col min="15617" max="15617" width="2.7109375" style="2" customWidth="1"/>
    <col min="15618" max="15618" width="2" style="2" customWidth="1"/>
    <col min="15619" max="15619" width="22.7109375" style="2" customWidth="1"/>
    <col min="15620" max="15620" width="1.85546875" style="2" customWidth="1"/>
    <col min="15621" max="15621" width="11.7109375" style="2" customWidth="1"/>
    <col min="15622" max="15622" width="1.85546875" style="2" customWidth="1"/>
    <col min="15623" max="15623" width="11.7109375" style="2" customWidth="1"/>
    <col min="15624" max="15624" width="1.85546875" style="2" customWidth="1"/>
    <col min="15625" max="15625" width="11.7109375" style="2" customWidth="1"/>
    <col min="15626" max="15626" width="1.85546875" style="2" customWidth="1"/>
    <col min="15627" max="15627" width="11.7109375" style="2" customWidth="1"/>
    <col min="15628" max="15628" width="1.85546875" style="2" customWidth="1"/>
    <col min="15629" max="15629" width="11.7109375" style="2" customWidth="1"/>
    <col min="15630" max="15630" width="2.140625" style="2" customWidth="1"/>
    <col min="15631" max="15631" width="12.28515625" style="2" customWidth="1"/>
    <col min="15632" max="15632" width="9.140625" style="2"/>
    <col min="15633" max="15638" width="8.85546875" style="2" customWidth="1"/>
    <col min="15639" max="15872" width="9.140625" style="2"/>
    <col min="15873" max="15873" width="2.7109375" style="2" customWidth="1"/>
    <col min="15874" max="15874" width="2" style="2" customWidth="1"/>
    <col min="15875" max="15875" width="22.7109375" style="2" customWidth="1"/>
    <col min="15876" max="15876" width="1.85546875" style="2" customWidth="1"/>
    <col min="15877" max="15877" width="11.7109375" style="2" customWidth="1"/>
    <col min="15878" max="15878" width="1.85546875" style="2" customWidth="1"/>
    <col min="15879" max="15879" width="11.7109375" style="2" customWidth="1"/>
    <col min="15880" max="15880" width="1.85546875" style="2" customWidth="1"/>
    <col min="15881" max="15881" width="11.7109375" style="2" customWidth="1"/>
    <col min="15882" max="15882" width="1.85546875" style="2" customWidth="1"/>
    <col min="15883" max="15883" width="11.7109375" style="2" customWidth="1"/>
    <col min="15884" max="15884" width="1.85546875" style="2" customWidth="1"/>
    <col min="15885" max="15885" width="11.7109375" style="2" customWidth="1"/>
    <col min="15886" max="15886" width="2.140625" style="2" customWidth="1"/>
    <col min="15887" max="15887" width="12.28515625" style="2" customWidth="1"/>
    <col min="15888" max="15888" width="9.140625" style="2"/>
    <col min="15889" max="15894" width="8.85546875" style="2" customWidth="1"/>
    <col min="15895" max="16128" width="9.140625" style="2"/>
    <col min="16129" max="16129" width="2.7109375" style="2" customWidth="1"/>
    <col min="16130" max="16130" width="2" style="2" customWidth="1"/>
    <col min="16131" max="16131" width="22.7109375" style="2" customWidth="1"/>
    <col min="16132" max="16132" width="1.85546875" style="2" customWidth="1"/>
    <col min="16133" max="16133" width="11.7109375" style="2" customWidth="1"/>
    <col min="16134" max="16134" width="1.85546875" style="2" customWidth="1"/>
    <col min="16135" max="16135" width="11.7109375" style="2" customWidth="1"/>
    <col min="16136" max="16136" width="1.85546875" style="2" customWidth="1"/>
    <col min="16137" max="16137" width="11.7109375" style="2" customWidth="1"/>
    <col min="16138" max="16138" width="1.85546875" style="2" customWidth="1"/>
    <col min="16139" max="16139" width="11.7109375" style="2" customWidth="1"/>
    <col min="16140" max="16140" width="1.85546875" style="2" customWidth="1"/>
    <col min="16141" max="16141" width="11.7109375" style="2" customWidth="1"/>
    <col min="16142" max="16142" width="2.140625" style="2" customWidth="1"/>
    <col min="16143" max="16143" width="12.28515625" style="2" customWidth="1"/>
    <col min="16144" max="16144" width="9.140625" style="2"/>
    <col min="16145" max="16150" width="8.85546875" style="2" customWidth="1"/>
    <col min="16151" max="16384" width="9.140625" style="2"/>
  </cols>
  <sheetData>
    <row r="1" spans="1:26">
      <c r="A1" s="1" t="s">
        <v>69</v>
      </c>
    </row>
    <row r="2" spans="1:26" s="14" customFormat="1" ht="20.25">
      <c r="A2" s="9" t="s">
        <v>9</v>
      </c>
      <c r="B2" s="9"/>
      <c r="C2" s="9"/>
      <c r="D2" s="9"/>
      <c r="E2" s="9"/>
      <c r="F2" s="9"/>
      <c r="G2" s="9"/>
      <c r="H2" s="10"/>
      <c r="I2" s="11"/>
      <c r="J2" s="12"/>
      <c r="K2" s="12"/>
      <c r="L2" s="12"/>
      <c r="M2" s="12"/>
      <c r="N2" s="12"/>
      <c r="O2" s="12"/>
      <c r="P2" s="13"/>
      <c r="Q2" s="8"/>
      <c r="R2" s="8"/>
      <c r="S2" s="8"/>
      <c r="T2" s="8"/>
      <c r="U2" s="8"/>
      <c r="V2" s="8"/>
      <c r="W2" s="13"/>
      <c r="X2" s="13"/>
      <c r="Y2" s="13"/>
      <c r="Z2" s="13"/>
    </row>
    <row r="3" spans="1:26" s="14" customFormat="1" ht="20.25">
      <c r="A3" s="10" t="s">
        <v>10</v>
      </c>
      <c r="B3" s="10"/>
      <c r="C3" s="10"/>
      <c r="D3" s="10"/>
      <c r="E3" s="10"/>
      <c r="F3" s="10"/>
      <c r="G3" s="10"/>
      <c r="H3" s="10"/>
      <c r="I3" s="10"/>
      <c r="J3" s="10"/>
      <c r="K3" s="10"/>
      <c r="L3" s="15"/>
      <c r="M3" s="15"/>
      <c r="N3" s="15"/>
      <c r="O3" s="15"/>
      <c r="P3" s="13"/>
      <c r="Q3" s="16"/>
      <c r="R3" s="16"/>
      <c r="S3" s="16"/>
      <c r="T3" s="16"/>
      <c r="U3" s="16"/>
      <c r="V3" s="8"/>
      <c r="W3" s="13"/>
      <c r="X3" s="13"/>
      <c r="Y3" s="13"/>
      <c r="Z3" s="13"/>
    </row>
    <row r="4" spans="1:26" s="14" customFormat="1" ht="20.25">
      <c r="A4" s="10" t="s">
        <v>11</v>
      </c>
      <c r="B4" s="10"/>
      <c r="C4" s="10"/>
      <c r="D4" s="10"/>
      <c r="E4" s="10"/>
      <c r="F4" s="10"/>
      <c r="G4" s="10"/>
      <c r="H4" s="10"/>
      <c r="I4" s="10"/>
      <c r="J4" s="10"/>
      <c r="K4" s="10"/>
      <c r="L4" s="17"/>
      <c r="M4" s="17"/>
      <c r="N4" s="17"/>
      <c r="O4" s="17"/>
      <c r="P4" s="13"/>
      <c r="Q4" s="16"/>
      <c r="R4" s="16"/>
      <c r="S4" s="16"/>
      <c r="T4" s="16"/>
      <c r="U4" s="16"/>
      <c r="V4" s="8"/>
      <c r="W4" s="13"/>
      <c r="X4" s="13"/>
      <c r="Y4" s="13"/>
      <c r="Z4" s="13"/>
    </row>
    <row r="5" spans="1:26" ht="35.25" customHeight="1">
      <c r="A5" s="18"/>
      <c r="B5" s="18"/>
      <c r="C5" s="19"/>
      <c r="D5" s="20"/>
      <c r="E5" s="21"/>
      <c r="F5" s="21"/>
      <c r="G5" s="21"/>
      <c r="H5" s="21"/>
      <c r="I5" s="22"/>
      <c r="J5" s="23"/>
      <c r="K5" s="23"/>
      <c r="L5" s="23"/>
      <c r="M5" s="23"/>
      <c r="N5" s="23"/>
      <c r="O5" s="17"/>
    </row>
    <row r="6" spans="1:26" ht="18">
      <c r="A6" s="24" t="s">
        <v>12</v>
      </c>
      <c r="B6" s="24"/>
      <c r="C6" s="24"/>
      <c r="D6" s="24"/>
      <c r="E6" s="24"/>
      <c r="F6" s="24"/>
      <c r="G6" s="24"/>
      <c r="H6" s="137" t="s">
        <v>1</v>
      </c>
      <c r="I6" s="138"/>
      <c r="J6" s="138"/>
      <c r="K6" s="138"/>
      <c r="L6" s="138"/>
      <c r="M6" s="138"/>
      <c r="N6" s="138"/>
      <c r="O6" s="139"/>
      <c r="P6" s="25"/>
      <c r="Q6" s="26"/>
      <c r="R6" s="26"/>
      <c r="S6" s="26"/>
      <c r="T6" s="26"/>
      <c r="U6" s="27"/>
      <c r="V6" s="27"/>
    </row>
    <row r="7" spans="1:26" ht="13.5" customHeight="1" thickBot="1">
      <c r="A7" s="28"/>
      <c r="B7" s="29"/>
      <c r="C7" s="29"/>
      <c r="D7" s="29"/>
      <c r="E7" s="29"/>
      <c r="F7" s="29"/>
      <c r="G7" s="29"/>
      <c r="H7" s="29"/>
      <c r="I7" s="29"/>
      <c r="J7" s="29"/>
      <c r="K7" s="29"/>
      <c r="L7" s="29"/>
      <c r="M7" s="29"/>
      <c r="N7" s="29"/>
      <c r="O7" s="30"/>
      <c r="Q7" s="27"/>
      <c r="R7" s="27"/>
      <c r="S7" s="27"/>
      <c r="T7" s="27"/>
      <c r="U7" s="27"/>
      <c r="V7" s="27"/>
    </row>
    <row r="8" spans="1:26" ht="14.25" customHeight="1">
      <c r="A8" s="31" t="s">
        <v>14</v>
      </c>
      <c r="B8" s="32"/>
      <c r="C8" s="32"/>
      <c r="D8" s="32"/>
      <c r="E8" s="32"/>
      <c r="F8" s="32"/>
      <c r="G8" s="32"/>
      <c r="H8" s="32"/>
      <c r="I8" s="32"/>
      <c r="J8" s="32"/>
      <c r="K8" s="32"/>
      <c r="L8" s="32"/>
      <c r="M8" s="32"/>
      <c r="N8" s="32"/>
      <c r="O8" s="33"/>
      <c r="Q8" s="27"/>
      <c r="R8" s="27"/>
      <c r="S8" s="27"/>
      <c r="T8" s="27"/>
      <c r="U8" s="27"/>
      <c r="V8" s="27"/>
    </row>
    <row r="9" spans="1:26" ht="12" customHeight="1">
      <c r="A9" s="34"/>
      <c r="B9" s="35"/>
      <c r="C9" s="35"/>
      <c r="D9" s="36" t="s">
        <v>15</v>
      </c>
      <c r="E9" s="37"/>
      <c r="F9" s="37"/>
      <c r="G9" s="37"/>
      <c r="H9" s="37"/>
      <c r="I9" s="37"/>
      <c r="J9" s="38" t="s">
        <v>16</v>
      </c>
      <c r="K9" s="39"/>
      <c r="L9" s="39"/>
      <c r="M9" s="39"/>
      <c r="N9" s="39"/>
      <c r="O9" s="40"/>
      <c r="Q9" s="27"/>
      <c r="R9" s="27"/>
      <c r="S9" s="27"/>
      <c r="T9" s="27"/>
      <c r="U9" s="27"/>
      <c r="V9" s="27"/>
    </row>
    <row r="10" spans="1:26" ht="12" customHeight="1">
      <c r="A10" s="34"/>
      <c r="B10" s="35"/>
      <c r="C10" s="35"/>
      <c r="D10" s="41" t="s">
        <v>17</v>
      </c>
      <c r="E10" s="42"/>
      <c r="F10" s="42"/>
      <c r="G10" s="42"/>
      <c r="H10" s="42"/>
      <c r="I10" s="42"/>
      <c r="J10" s="43" t="s">
        <v>18</v>
      </c>
      <c r="K10" s="44"/>
      <c r="L10" s="44"/>
      <c r="M10" s="44"/>
      <c r="N10" s="44"/>
      <c r="O10" s="45"/>
      <c r="Q10" s="27"/>
      <c r="R10" s="27"/>
      <c r="S10" s="27"/>
      <c r="T10" s="27"/>
      <c r="U10" s="27"/>
      <c r="V10" s="27"/>
    </row>
    <row r="11" spans="1:26" ht="12" customHeight="1">
      <c r="A11" s="34"/>
      <c r="B11" s="35"/>
      <c r="C11" s="35"/>
      <c r="D11" s="46" t="s">
        <v>19</v>
      </c>
      <c r="E11" s="47"/>
      <c r="F11" s="46" t="s">
        <v>20</v>
      </c>
      <c r="G11" s="47"/>
      <c r="H11" s="46" t="s">
        <v>21</v>
      </c>
      <c r="I11" s="47"/>
      <c r="J11" s="48" t="s">
        <v>19</v>
      </c>
      <c r="K11" s="49"/>
      <c r="L11" s="48" t="s">
        <v>20</v>
      </c>
      <c r="M11" s="49"/>
      <c r="N11" s="50" t="s">
        <v>21</v>
      </c>
      <c r="O11" s="51"/>
      <c r="Q11" s="27"/>
      <c r="R11" s="27"/>
      <c r="S11" s="27"/>
      <c r="T11" s="27"/>
      <c r="U11" s="27"/>
      <c r="V11" s="27"/>
    </row>
    <row r="12" spans="1:26" ht="27" customHeight="1">
      <c r="A12" s="52" t="s">
        <v>22</v>
      </c>
      <c r="B12" s="53" t="s">
        <v>23</v>
      </c>
      <c r="C12" s="35"/>
      <c r="D12" s="54">
        <v>1</v>
      </c>
      <c r="E12" s="55">
        <v>232551</v>
      </c>
      <c r="F12" s="54">
        <v>2</v>
      </c>
      <c r="G12" s="55">
        <v>4654</v>
      </c>
      <c r="H12" s="54">
        <v>3</v>
      </c>
      <c r="I12" s="55">
        <v>270</v>
      </c>
      <c r="J12" s="54">
        <v>4</v>
      </c>
      <c r="K12" s="55">
        <v>1724603</v>
      </c>
      <c r="L12" s="54">
        <v>5</v>
      </c>
      <c r="M12" s="55">
        <v>20063</v>
      </c>
      <c r="N12" s="54">
        <v>6</v>
      </c>
      <c r="O12" s="55">
        <v>9905</v>
      </c>
      <c r="Q12" s="56"/>
      <c r="R12" s="56"/>
      <c r="S12" s="56"/>
      <c r="T12" s="56"/>
      <c r="U12" s="56"/>
      <c r="V12" s="56"/>
    </row>
    <row r="13" spans="1:26" ht="14.1" customHeight="1">
      <c r="A13" s="57" t="s">
        <v>24</v>
      </c>
      <c r="B13" s="58" t="s">
        <v>25</v>
      </c>
      <c r="C13" s="58"/>
      <c r="D13" s="59">
        <v>7</v>
      </c>
      <c r="E13" s="60"/>
      <c r="F13" s="61"/>
      <c r="G13" s="62"/>
      <c r="H13" s="61"/>
      <c r="I13" s="62"/>
      <c r="J13" s="59">
        <v>8</v>
      </c>
      <c r="K13" s="63"/>
      <c r="L13" s="61"/>
      <c r="M13" s="62"/>
      <c r="N13" s="61"/>
      <c r="O13" s="62"/>
      <c r="Q13" s="27"/>
      <c r="R13" s="27"/>
      <c r="S13" s="27"/>
      <c r="T13" s="27"/>
      <c r="U13" s="27"/>
      <c r="V13" s="27"/>
    </row>
    <row r="14" spans="1:26" ht="14.1" customHeight="1">
      <c r="A14" s="57"/>
      <c r="B14" s="64" t="s">
        <v>26</v>
      </c>
      <c r="C14" s="65"/>
      <c r="D14" s="66"/>
      <c r="E14" s="67">
        <v>593228</v>
      </c>
      <c r="F14" s="68"/>
      <c r="G14" s="69"/>
      <c r="H14" s="68"/>
      <c r="I14" s="69"/>
      <c r="J14" s="66"/>
      <c r="K14" s="67">
        <v>3390283</v>
      </c>
      <c r="L14" s="68"/>
      <c r="M14" s="69"/>
      <c r="N14" s="68"/>
      <c r="O14" s="69"/>
      <c r="Q14" s="27"/>
      <c r="R14" s="27"/>
      <c r="S14" s="27"/>
      <c r="T14" s="27"/>
      <c r="U14" s="27"/>
      <c r="V14" s="27"/>
    </row>
    <row r="15" spans="1:26" ht="14.1" customHeight="1">
      <c r="A15" s="57" t="s">
        <v>27</v>
      </c>
      <c r="B15" s="58" t="s">
        <v>28</v>
      </c>
      <c r="C15" s="58"/>
      <c r="D15" s="59">
        <v>9</v>
      </c>
      <c r="E15" s="60"/>
      <c r="F15" s="61"/>
      <c r="G15" s="62"/>
      <c r="H15" s="59">
        <v>10</v>
      </c>
      <c r="I15" s="70"/>
      <c r="J15" s="59">
        <v>11</v>
      </c>
      <c r="K15" s="63"/>
      <c r="L15" s="61"/>
      <c r="M15" s="62"/>
      <c r="N15" s="59">
        <v>12</v>
      </c>
      <c r="O15" s="63"/>
      <c r="Q15" s="27"/>
      <c r="R15" s="27"/>
      <c r="S15" s="27"/>
      <c r="T15" s="27"/>
      <c r="U15" s="27"/>
      <c r="V15" s="27"/>
    </row>
    <row r="16" spans="1:26" ht="14.1" customHeight="1">
      <c r="A16" s="57"/>
      <c r="B16" s="64" t="s">
        <v>29</v>
      </c>
      <c r="C16" s="65"/>
      <c r="D16" s="66"/>
      <c r="E16" s="67">
        <v>10499</v>
      </c>
      <c r="F16" s="68"/>
      <c r="G16" s="69"/>
      <c r="H16" s="66"/>
      <c r="I16" s="67">
        <v>6359</v>
      </c>
      <c r="J16" s="66"/>
      <c r="K16" s="67">
        <v>47670</v>
      </c>
      <c r="L16" s="68"/>
      <c r="M16" s="69"/>
      <c r="N16" s="66"/>
      <c r="O16" s="67">
        <v>24666</v>
      </c>
      <c r="Q16" s="27"/>
      <c r="R16" s="27"/>
      <c r="S16" s="27"/>
      <c r="T16" s="27"/>
      <c r="U16" s="27"/>
      <c r="V16" s="27"/>
    </row>
    <row r="17" spans="1:26" ht="14.1" customHeight="1">
      <c r="A17" s="57" t="s">
        <v>30</v>
      </c>
      <c r="B17" s="71" t="s">
        <v>31</v>
      </c>
      <c r="C17" s="71"/>
      <c r="D17" s="61"/>
      <c r="E17" s="62"/>
      <c r="F17" s="61"/>
      <c r="G17" s="62"/>
      <c r="H17" s="59">
        <v>13</v>
      </c>
      <c r="I17" s="70"/>
      <c r="J17" s="61"/>
      <c r="K17" s="62"/>
      <c r="L17" s="61"/>
      <c r="M17" s="62"/>
      <c r="N17" s="59">
        <v>14</v>
      </c>
      <c r="O17" s="63"/>
      <c r="Q17" s="27"/>
      <c r="R17" s="27"/>
      <c r="S17" s="27"/>
      <c r="T17" s="27"/>
      <c r="U17" s="27"/>
      <c r="V17" s="27"/>
    </row>
    <row r="18" spans="1:26" ht="14.1" customHeight="1">
      <c r="A18" s="57"/>
      <c r="B18" s="72" t="s">
        <v>32</v>
      </c>
      <c r="C18" s="73"/>
      <c r="D18" s="68"/>
      <c r="E18" s="69"/>
      <c r="F18" s="68"/>
      <c r="G18" s="69"/>
      <c r="H18" s="66"/>
      <c r="I18" s="67">
        <v>355</v>
      </c>
      <c r="J18" s="68"/>
      <c r="K18" s="69"/>
      <c r="L18" s="68"/>
      <c r="M18" s="69"/>
      <c r="N18" s="66"/>
      <c r="O18" s="67">
        <v>12585</v>
      </c>
      <c r="Q18" s="27"/>
      <c r="R18" s="27"/>
      <c r="S18" s="27"/>
      <c r="T18" s="27"/>
      <c r="U18" s="27"/>
      <c r="V18" s="27"/>
    </row>
    <row r="19" spans="1:26" s="81" customFormat="1" ht="16.5" customHeight="1">
      <c r="A19" s="74" t="s">
        <v>33</v>
      </c>
      <c r="B19" s="53" t="s">
        <v>34</v>
      </c>
      <c r="C19" s="53"/>
      <c r="D19" s="75"/>
      <c r="E19" s="75"/>
      <c r="F19" s="75"/>
      <c r="G19" s="75"/>
      <c r="H19" s="75"/>
      <c r="I19" s="75"/>
      <c r="J19" s="76"/>
      <c r="K19" s="76"/>
      <c r="L19" s="76"/>
      <c r="M19" s="77"/>
      <c r="N19" s="78">
        <v>15</v>
      </c>
      <c r="O19" s="79">
        <v>1957154</v>
      </c>
      <c r="P19" s="80"/>
      <c r="Q19" s="27"/>
      <c r="R19" s="27"/>
      <c r="S19" s="27"/>
      <c r="T19" s="27"/>
      <c r="U19" s="27"/>
      <c r="V19" s="27"/>
      <c r="W19" s="80"/>
      <c r="X19" s="80"/>
      <c r="Y19" s="80"/>
      <c r="Z19" s="80"/>
    </row>
    <row r="20" spans="1:26" s="81" customFormat="1" ht="16.5" customHeight="1">
      <c r="A20" s="74" t="s">
        <v>35</v>
      </c>
      <c r="B20" s="53" t="s">
        <v>36</v>
      </c>
      <c r="C20" s="53"/>
      <c r="D20" s="75"/>
      <c r="E20" s="75"/>
      <c r="F20" s="75"/>
      <c r="G20" s="75"/>
      <c r="H20" s="75"/>
      <c r="I20" s="75"/>
      <c r="J20" s="76"/>
      <c r="K20" s="76"/>
      <c r="L20" s="76"/>
      <c r="M20" s="77"/>
      <c r="N20" s="82">
        <v>16</v>
      </c>
      <c r="O20" s="83">
        <v>24717</v>
      </c>
      <c r="P20" s="80"/>
      <c r="Q20" s="27"/>
      <c r="R20" s="27"/>
      <c r="S20" s="27"/>
      <c r="T20" s="27"/>
      <c r="U20" s="27"/>
      <c r="V20" s="27"/>
      <c r="W20" s="80"/>
      <c r="X20" s="80"/>
      <c r="Y20" s="80"/>
      <c r="Z20" s="80"/>
    </row>
    <row r="21" spans="1:26" s="81" customFormat="1" ht="16.5" customHeight="1">
      <c r="A21" s="74" t="s">
        <v>37</v>
      </c>
      <c r="B21" s="53" t="s">
        <v>38</v>
      </c>
      <c r="C21" s="53"/>
      <c r="D21" s="75"/>
      <c r="E21" s="75"/>
      <c r="F21" s="75"/>
      <c r="G21" s="75"/>
      <c r="H21" s="75"/>
      <c r="I21" s="75"/>
      <c r="J21" s="76"/>
      <c r="K21" s="76"/>
      <c r="L21" s="76"/>
      <c r="M21" s="77"/>
      <c r="N21" s="82">
        <v>17</v>
      </c>
      <c r="O21" s="83">
        <v>10175</v>
      </c>
      <c r="P21" s="80"/>
      <c r="Q21" s="27"/>
      <c r="R21" s="27"/>
      <c r="S21" s="27"/>
      <c r="T21" s="27"/>
      <c r="U21" s="27"/>
      <c r="V21" s="27"/>
      <c r="W21" s="80"/>
      <c r="X21" s="80"/>
      <c r="Y21" s="80"/>
      <c r="Z21" s="80"/>
    </row>
    <row r="22" spans="1:26" s="81" customFormat="1" ht="16.5" customHeight="1">
      <c r="A22" s="74" t="s">
        <v>39</v>
      </c>
      <c r="B22" s="53" t="s">
        <v>40</v>
      </c>
      <c r="C22" s="53"/>
      <c r="D22" s="53"/>
      <c r="E22" s="53"/>
      <c r="F22" s="53"/>
      <c r="G22" s="53"/>
      <c r="H22" s="53"/>
      <c r="I22" s="53"/>
      <c r="J22" s="84"/>
      <c r="K22" s="84"/>
      <c r="L22" s="84"/>
      <c r="M22" s="85"/>
      <c r="N22" s="86">
        <v>18</v>
      </c>
      <c r="O22" s="79">
        <v>3983511</v>
      </c>
      <c r="P22" s="80"/>
      <c r="Q22" s="27"/>
      <c r="R22" s="27"/>
      <c r="S22" s="27"/>
      <c r="T22" s="27"/>
      <c r="U22" s="27"/>
      <c r="V22" s="27"/>
      <c r="W22" s="80"/>
      <c r="X22" s="80"/>
      <c r="Y22" s="80"/>
      <c r="Z22" s="80"/>
    </row>
    <row r="23" spans="1:26" s="81" customFormat="1" ht="16.5" customHeight="1">
      <c r="A23" s="74" t="s">
        <v>41</v>
      </c>
      <c r="B23" s="53" t="s">
        <v>42</v>
      </c>
      <c r="C23" s="53"/>
      <c r="D23" s="53"/>
      <c r="E23" s="53"/>
      <c r="F23" s="53"/>
      <c r="G23" s="53"/>
      <c r="H23" s="53"/>
      <c r="I23" s="53"/>
      <c r="J23" s="84"/>
      <c r="K23" s="84"/>
      <c r="L23" s="84"/>
      <c r="M23" s="85"/>
      <c r="N23" s="86">
        <v>19</v>
      </c>
      <c r="O23" s="79">
        <v>58169</v>
      </c>
      <c r="P23" s="80"/>
      <c r="Q23" s="27"/>
      <c r="R23" s="27"/>
      <c r="S23" s="27"/>
      <c r="T23" s="27"/>
      <c r="U23" s="27"/>
      <c r="V23" s="27"/>
      <c r="W23" s="80"/>
      <c r="X23" s="80"/>
      <c r="Y23" s="80"/>
      <c r="Z23" s="80"/>
    </row>
    <row r="24" spans="1:26" s="81" customFormat="1" ht="16.5" customHeight="1">
      <c r="A24" s="74" t="s">
        <v>43</v>
      </c>
      <c r="B24" s="53" t="s">
        <v>44</v>
      </c>
      <c r="C24" s="53"/>
      <c r="D24" s="53"/>
      <c r="E24" s="53"/>
      <c r="F24" s="53"/>
      <c r="G24" s="53"/>
      <c r="H24" s="53"/>
      <c r="I24" s="53"/>
      <c r="J24" s="84"/>
      <c r="K24" s="84"/>
      <c r="L24" s="84"/>
      <c r="M24" s="85"/>
      <c r="N24" s="86">
        <v>20</v>
      </c>
      <c r="O24" s="87">
        <v>31025</v>
      </c>
      <c r="P24" s="80"/>
      <c r="Q24" s="27"/>
      <c r="R24" s="27"/>
      <c r="S24" s="27"/>
      <c r="T24" s="27"/>
      <c r="U24" s="27"/>
      <c r="V24" s="27"/>
      <c r="W24" s="80"/>
      <c r="X24" s="80"/>
      <c r="Y24" s="80"/>
      <c r="Z24" s="80"/>
    </row>
    <row r="25" spans="1:26" s="81" customFormat="1" ht="16.5" customHeight="1">
      <c r="A25" s="74" t="s">
        <v>45</v>
      </c>
      <c r="B25" s="53" t="s">
        <v>46</v>
      </c>
      <c r="C25" s="53"/>
      <c r="D25" s="53"/>
      <c r="E25" s="53"/>
      <c r="F25" s="53"/>
      <c r="G25" s="53"/>
      <c r="H25" s="53"/>
      <c r="I25" s="53"/>
      <c r="J25" s="84"/>
      <c r="K25" s="84"/>
      <c r="L25" s="84"/>
      <c r="M25" s="85"/>
      <c r="N25" s="88">
        <v>21</v>
      </c>
      <c r="O25" s="89">
        <v>12940</v>
      </c>
      <c r="P25" s="80"/>
      <c r="Q25" s="27"/>
      <c r="R25" s="27"/>
      <c r="S25" s="27"/>
      <c r="T25" s="27"/>
      <c r="U25" s="27"/>
      <c r="V25" s="27"/>
      <c r="W25" s="80"/>
      <c r="X25" s="80"/>
      <c r="Y25" s="80"/>
      <c r="Z25" s="80"/>
    </row>
    <row r="26" spans="1:26" s="81" customFormat="1" ht="3" customHeight="1" thickBot="1">
      <c r="A26" s="74"/>
      <c r="B26" s="53"/>
      <c r="C26" s="53"/>
      <c r="D26" s="53"/>
      <c r="E26" s="53"/>
      <c r="F26" s="53"/>
      <c r="G26" s="53"/>
      <c r="H26" s="53"/>
      <c r="I26" s="53"/>
      <c r="J26" s="84"/>
      <c r="K26" s="84"/>
      <c r="L26" s="84"/>
      <c r="M26" s="84"/>
      <c r="N26" s="90"/>
      <c r="O26" s="91"/>
      <c r="P26" s="80"/>
      <c r="Q26" s="27"/>
      <c r="R26" s="27"/>
      <c r="S26" s="27"/>
      <c r="T26" s="27"/>
      <c r="U26" s="27"/>
      <c r="V26" s="27"/>
      <c r="W26" s="80"/>
      <c r="X26" s="80"/>
      <c r="Y26" s="80"/>
      <c r="Z26" s="80"/>
    </row>
    <row r="27" spans="1:26" ht="14.25" customHeight="1">
      <c r="A27" s="92" t="s">
        <v>47</v>
      </c>
      <c r="B27" s="93"/>
      <c r="C27" s="93"/>
      <c r="D27" s="94"/>
      <c r="E27" s="93"/>
      <c r="F27" s="93"/>
      <c r="G27" s="93"/>
      <c r="H27" s="93"/>
      <c r="I27" s="93"/>
      <c r="J27" s="95"/>
      <c r="K27" s="95"/>
      <c r="L27" s="95"/>
      <c r="M27" s="95"/>
      <c r="N27" s="95"/>
      <c r="O27" s="96"/>
      <c r="Q27" s="27"/>
      <c r="R27" s="27"/>
      <c r="S27" s="27"/>
      <c r="T27" s="27"/>
      <c r="U27" s="27"/>
      <c r="V27" s="27"/>
    </row>
    <row r="28" spans="1:26" ht="15.75" customHeight="1">
      <c r="A28" s="97" t="s">
        <v>48</v>
      </c>
      <c r="B28" s="98" t="s">
        <v>49</v>
      </c>
      <c r="C28" s="98"/>
      <c r="D28" s="99"/>
      <c r="E28" s="98"/>
      <c r="F28" s="98"/>
      <c r="G28" s="98"/>
      <c r="H28" s="98"/>
      <c r="I28" s="98"/>
      <c r="J28" s="100"/>
      <c r="K28" s="100"/>
      <c r="L28" s="100"/>
      <c r="M28" s="100"/>
      <c r="N28" s="101">
        <v>22</v>
      </c>
      <c r="O28" s="102">
        <v>0</v>
      </c>
      <c r="Q28" s="27"/>
      <c r="R28" s="27"/>
      <c r="S28" s="27"/>
      <c r="T28" s="27"/>
      <c r="U28" s="27"/>
      <c r="V28" s="27"/>
    </row>
    <row r="29" spans="1:26" ht="15.75" customHeight="1">
      <c r="A29" s="97" t="s">
        <v>50</v>
      </c>
      <c r="B29" s="98" t="s">
        <v>51</v>
      </c>
      <c r="C29" s="98"/>
      <c r="D29" s="99"/>
      <c r="E29" s="98"/>
      <c r="F29" s="98"/>
      <c r="G29" s="98"/>
      <c r="H29" s="98"/>
      <c r="I29" s="98"/>
      <c r="J29" s="103"/>
      <c r="K29" s="103"/>
      <c r="L29" s="103"/>
      <c r="M29" s="103"/>
      <c r="N29" s="101">
        <v>23</v>
      </c>
      <c r="O29" s="102">
        <v>0</v>
      </c>
      <c r="Q29" s="27"/>
      <c r="R29" s="27"/>
      <c r="S29" s="27"/>
      <c r="T29" s="27"/>
      <c r="U29" s="27"/>
      <c r="V29" s="27"/>
    </row>
    <row r="30" spans="1:26" ht="15.75" customHeight="1">
      <c r="A30" s="97" t="s">
        <v>52</v>
      </c>
      <c r="B30" s="98" t="s">
        <v>53</v>
      </c>
      <c r="C30" s="98"/>
      <c r="D30" s="99"/>
      <c r="E30" s="98"/>
      <c r="F30" s="98"/>
      <c r="G30" s="98"/>
      <c r="H30" s="98"/>
      <c r="I30" s="98"/>
      <c r="J30" s="103"/>
      <c r="K30" s="103"/>
      <c r="L30" s="103"/>
      <c r="M30" s="103"/>
      <c r="N30" s="101">
        <v>24</v>
      </c>
      <c r="O30" s="102">
        <v>0</v>
      </c>
      <c r="R30" s="27"/>
      <c r="S30" s="27"/>
      <c r="T30" s="27"/>
      <c r="U30" s="27"/>
      <c r="V30" s="27"/>
    </row>
    <row r="31" spans="1:26" ht="15.75" customHeight="1">
      <c r="A31" s="97" t="s">
        <v>54</v>
      </c>
      <c r="B31" s="98" t="s">
        <v>55</v>
      </c>
      <c r="C31" s="98"/>
      <c r="D31" s="99"/>
      <c r="E31" s="98"/>
      <c r="F31" s="98"/>
      <c r="G31" s="98"/>
      <c r="H31" s="98"/>
      <c r="I31" s="98"/>
      <c r="J31" s="103"/>
      <c r="K31" s="103"/>
      <c r="L31" s="103"/>
      <c r="M31" s="103"/>
      <c r="N31" s="101">
        <v>25</v>
      </c>
      <c r="O31" s="102">
        <v>2161451</v>
      </c>
      <c r="R31" s="27"/>
      <c r="S31" s="27"/>
      <c r="T31" s="27"/>
      <c r="U31" s="27"/>
      <c r="V31" s="27"/>
    </row>
    <row r="32" spans="1:26" ht="15.75" customHeight="1">
      <c r="A32" s="97" t="s">
        <v>56</v>
      </c>
      <c r="B32" s="98" t="s">
        <v>57</v>
      </c>
      <c r="C32" s="98"/>
      <c r="D32" s="99"/>
      <c r="E32" s="98"/>
      <c r="F32" s="98"/>
      <c r="G32" s="98"/>
      <c r="H32" s="98"/>
      <c r="I32" s="98"/>
      <c r="J32" s="103"/>
      <c r="K32" s="104"/>
      <c r="L32" s="103"/>
      <c r="M32" s="103"/>
      <c r="N32" s="54">
        <v>26</v>
      </c>
      <c r="O32" s="55">
        <v>2161451</v>
      </c>
    </row>
    <row r="33" spans="1:26" ht="15.75" customHeight="1">
      <c r="A33" s="97" t="s">
        <v>58</v>
      </c>
      <c r="B33" s="98" t="s">
        <v>59</v>
      </c>
      <c r="C33" s="98"/>
      <c r="D33" s="99"/>
      <c r="E33" s="98"/>
      <c r="F33" s="98"/>
      <c r="G33" s="98"/>
      <c r="H33" s="98"/>
      <c r="I33" s="98"/>
      <c r="J33" s="103"/>
      <c r="K33" s="103"/>
      <c r="L33" s="105">
        <v>27</v>
      </c>
      <c r="M33" s="106">
        <v>0</v>
      </c>
      <c r="N33" s="107"/>
      <c r="O33" s="108"/>
    </row>
    <row r="34" spans="1:26" s="81" customFormat="1" ht="3" customHeight="1" thickBot="1">
      <c r="A34" s="74"/>
      <c r="B34" s="53"/>
      <c r="C34" s="53"/>
      <c r="D34" s="109"/>
      <c r="E34" s="53"/>
      <c r="F34" s="53"/>
      <c r="G34" s="53"/>
      <c r="H34" s="53"/>
      <c r="I34" s="53"/>
      <c r="J34" s="110"/>
      <c r="K34" s="110"/>
      <c r="L34" s="111"/>
      <c r="M34" s="112" t="e">
        <v>#N/A</v>
      </c>
      <c r="N34" s="113"/>
      <c r="O34" s="114"/>
      <c r="P34" s="80"/>
      <c r="Q34" s="8"/>
      <c r="R34" s="8"/>
      <c r="S34" s="8"/>
      <c r="T34" s="8"/>
      <c r="U34" s="8"/>
      <c r="V34" s="8"/>
      <c r="W34" s="80"/>
      <c r="X34" s="80"/>
      <c r="Y34" s="80"/>
      <c r="Z34" s="80"/>
    </row>
    <row r="35" spans="1:26" s="123" customFormat="1" ht="14.25" customHeight="1">
      <c r="A35" s="92" t="s">
        <v>60</v>
      </c>
      <c r="B35" s="115"/>
      <c r="C35" s="115"/>
      <c r="D35" s="116"/>
      <c r="E35" s="115"/>
      <c r="F35" s="115"/>
      <c r="G35" s="115"/>
      <c r="H35" s="115"/>
      <c r="I35" s="115"/>
      <c r="J35" s="117"/>
      <c r="K35" s="118"/>
      <c r="L35" s="119"/>
      <c r="M35" s="120" t="s">
        <v>61</v>
      </c>
      <c r="N35" s="120"/>
      <c r="O35" s="121"/>
      <c r="P35" s="122"/>
      <c r="Q35" s="8"/>
      <c r="R35" s="8"/>
      <c r="S35" s="8"/>
      <c r="T35" s="8"/>
      <c r="U35" s="8"/>
      <c r="V35" s="8"/>
      <c r="W35" s="122"/>
      <c r="X35" s="122"/>
      <c r="Y35" s="122"/>
      <c r="Z35" s="122"/>
    </row>
    <row r="36" spans="1:26" ht="17.25" customHeight="1">
      <c r="A36" s="97" t="s">
        <v>62</v>
      </c>
      <c r="B36" s="98" t="s">
        <v>63</v>
      </c>
      <c r="C36" s="98"/>
      <c r="D36" s="99"/>
      <c r="E36" s="98"/>
      <c r="F36" s="98"/>
      <c r="G36" s="98"/>
      <c r="H36" s="98"/>
      <c r="I36" s="98"/>
      <c r="J36" s="100"/>
      <c r="K36" s="100"/>
      <c r="L36" s="100"/>
      <c r="M36" s="100"/>
      <c r="N36" s="124">
        <v>28</v>
      </c>
      <c r="O36" s="125">
        <v>546750974</v>
      </c>
    </row>
    <row r="37" spans="1:26" ht="17.25" customHeight="1">
      <c r="A37" s="97" t="s">
        <v>64</v>
      </c>
      <c r="B37" s="98" t="s">
        <v>65</v>
      </c>
      <c r="C37" s="98"/>
      <c r="D37" s="99"/>
      <c r="E37" s="98"/>
      <c r="F37" s="98"/>
      <c r="G37" s="98"/>
      <c r="H37" s="98"/>
      <c r="I37" s="98"/>
      <c r="J37" s="103"/>
      <c r="K37" s="103"/>
      <c r="L37" s="103"/>
      <c r="M37" s="103"/>
      <c r="N37" s="124">
        <v>29</v>
      </c>
      <c r="O37" s="125">
        <v>4949862</v>
      </c>
    </row>
    <row r="38" spans="1:26" ht="17.25" customHeight="1">
      <c r="A38" s="97" t="s">
        <v>66</v>
      </c>
      <c r="B38" s="98" t="s">
        <v>67</v>
      </c>
      <c r="C38" s="98"/>
      <c r="D38" s="99"/>
      <c r="E38" s="98"/>
      <c r="F38" s="98"/>
      <c r="G38" s="98"/>
      <c r="H38" s="98"/>
      <c r="I38" s="98"/>
      <c r="J38" s="103"/>
      <c r="K38" s="103"/>
      <c r="L38" s="103"/>
      <c r="M38" s="103"/>
      <c r="N38" s="126">
        <v>30</v>
      </c>
      <c r="O38" s="127">
        <v>551700836</v>
      </c>
    </row>
    <row r="39" spans="1:26" s="81" customFormat="1" ht="3" customHeight="1" thickBot="1">
      <c r="A39" s="74"/>
      <c r="B39" s="53"/>
      <c r="C39" s="53"/>
      <c r="D39" s="109"/>
      <c r="E39" s="53"/>
      <c r="F39" s="53"/>
      <c r="G39" s="53"/>
      <c r="H39" s="53"/>
      <c r="I39" s="53"/>
      <c r="J39" s="110"/>
      <c r="K39" s="110"/>
      <c r="L39" s="110"/>
      <c r="M39" s="110"/>
      <c r="N39" s="128"/>
      <c r="O39" s="129"/>
      <c r="P39" s="80"/>
      <c r="Q39" s="8"/>
      <c r="R39" s="8"/>
      <c r="S39" s="8"/>
      <c r="T39" s="8"/>
      <c r="U39" s="8"/>
      <c r="V39" s="8"/>
      <c r="W39" s="80"/>
      <c r="X39" s="80"/>
      <c r="Y39" s="80"/>
      <c r="Z39" s="80"/>
    </row>
    <row r="40" spans="1:26" ht="12.75" customHeight="1">
      <c r="A40" s="130" t="s">
        <v>4</v>
      </c>
      <c r="B40" s="131"/>
      <c r="C40" s="131"/>
      <c r="D40" s="131"/>
      <c r="E40" s="131"/>
      <c r="F40" s="131"/>
      <c r="G40" s="131"/>
      <c r="H40" s="131"/>
      <c r="I40" s="131"/>
      <c r="J40" s="131"/>
      <c r="K40" s="131"/>
      <c r="L40" s="131"/>
      <c r="M40" s="131"/>
      <c r="N40" s="131"/>
      <c r="O40" s="132"/>
      <c r="Q40" s="27"/>
    </row>
    <row r="41" spans="1:26" ht="51" customHeight="1">
      <c r="A41" s="225" t="s">
        <v>8</v>
      </c>
      <c r="B41" s="226"/>
      <c r="C41" s="226"/>
      <c r="D41" s="226"/>
      <c r="E41" s="226"/>
      <c r="F41" s="226"/>
      <c r="G41" s="226"/>
      <c r="H41" s="226"/>
      <c r="I41" s="226"/>
      <c r="J41" s="226"/>
      <c r="K41" s="226"/>
      <c r="L41" s="226"/>
      <c r="M41" s="226"/>
      <c r="N41" s="226"/>
      <c r="O41" s="227"/>
      <c r="Q41" s="27"/>
    </row>
    <row r="42" spans="1:26">
      <c r="L42" s="133" t="s">
        <v>68</v>
      </c>
      <c r="M42" s="134"/>
      <c r="N42" s="135"/>
      <c r="O42" s="136">
        <v>1119879956</v>
      </c>
    </row>
    <row r="68" s="2" customFormat="1"/>
  </sheetData>
  <sheetProtection selectLockedCells="1"/>
  <mergeCells count="43">
    <mergeCell ref="A41:O41"/>
    <mergeCell ref="L42:M42"/>
    <mergeCell ref="N17:N18"/>
    <mergeCell ref="L33:L34"/>
    <mergeCell ref="M33:M34"/>
    <mergeCell ref="J35:K35"/>
    <mergeCell ref="M35:O35"/>
    <mergeCell ref="A40:O40"/>
    <mergeCell ref="B17:C17"/>
    <mergeCell ref="D17:E18"/>
    <mergeCell ref="F17:G18"/>
    <mergeCell ref="H17:H18"/>
    <mergeCell ref="J17:K18"/>
    <mergeCell ref="L17:M18"/>
    <mergeCell ref="N13:O14"/>
    <mergeCell ref="B15:C15"/>
    <mergeCell ref="D15:D16"/>
    <mergeCell ref="F15:G16"/>
    <mergeCell ref="H15:H16"/>
    <mergeCell ref="J15:J16"/>
    <mergeCell ref="L15:M16"/>
    <mergeCell ref="N15:N16"/>
    <mergeCell ref="B13:C13"/>
    <mergeCell ref="D13:D14"/>
    <mergeCell ref="F13:G14"/>
    <mergeCell ref="H13:I14"/>
    <mergeCell ref="J13:J14"/>
    <mergeCell ref="L13:M14"/>
    <mergeCell ref="D10:I10"/>
    <mergeCell ref="J10:O10"/>
    <mergeCell ref="D11:E11"/>
    <mergeCell ref="F11:G11"/>
    <mergeCell ref="H11:I11"/>
    <mergeCell ref="J11:K11"/>
    <mergeCell ref="L11:M11"/>
    <mergeCell ref="N11:O11"/>
    <mergeCell ref="J2:O2"/>
    <mergeCell ref="A6:G6"/>
    <mergeCell ref="H6:O6"/>
    <mergeCell ref="Q6:T6"/>
    <mergeCell ref="A7:O7"/>
    <mergeCell ref="D9:I9"/>
    <mergeCell ref="J9:O9"/>
  </mergeCells>
  <dataValidations count="5">
    <dataValidation type="whole" operator="greaterThanOrEqual" showInputMessage="1" sqref="WVW983053 JK16 TG16 ADC16 AMY16 AWU16 BGQ16 BQM16 CAI16 CKE16 CUA16 DDW16 DNS16 DXO16 EHK16 ERG16 FBC16 FKY16 FUU16 GEQ16 GOM16 GYI16 HIE16 HSA16 IBW16 ILS16 IVO16 JFK16 JPG16 JZC16 KIY16 KSU16 LCQ16 LMM16 LWI16 MGE16 MQA16 MZW16 NJS16 NTO16 ODK16 ONG16 OXC16 PGY16 PQU16 QAQ16 QKM16 QUI16 REE16 ROA16 RXW16 SHS16 SRO16 TBK16 TLG16 TVC16 UEY16 UOU16 UYQ16 VIM16 VSI16 WCE16 WMA16 WVW16 O65549 JK65549 TG65549 ADC65549 AMY65549 AWU65549 BGQ65549 BQM65549 CAI65549 CKE65549 CUA65549 DDW65549 DNS65549 DXO65549 EHK65549 ERG65549 FBC65549 FKY65549 FUU65549 GEQ65549 GOM65549 GYI65549 HIE65549 HSA65549 IBW65549 ILS65549 IVO65549 JFK65549 JPG65549 JZC65549 KIY65549 KSU65549 LCQ65549 LMM65549 LWI65549 MGE65549 MQA65549 MZW65549 NJS65549 NTO65549 ODK65549 ONG65549 OXC65549 PGY65549 PQU65549 QAQ65549 QKM65549 QUI65549 REE65549 ROA65549 RXW65549 SHS65549 SRO65549 TBK65549 TLG65549 TVC65549 UEY65549 UOU65549 UYQ65549 VIM65549 VSI65549 WCE65549 WMA65549 WVW65549 O131085 JK131085 TG131085 ADC131085 AMY131085 AWU131085 BGQ131085 BQM131085 CAI131085 CKE131085 CUA131085 DDW131085 DNS131085 DXO131085 EHK131085 ERG131085 FBC131085 FKY131085 FUU131085 GEQ131085 GOM131085 GYI131085 HIE131085 HSA131085 IBW131085 ILS131085 IVO131085 JFK131085 JPG131085 JZC131085 KIY131085 KSU131085 LCQ131085 LMM131085 LWI131085 MGE131085 MQA131085 MZW131085 NJS131085 NTO131085 ODK131085 ONG131085 OXC131085 PGY131085 PQU131085 QAQ131085 QKM131085 QUI131085 REE131085 ROA131085 RXW131085 SHS131085 SRO131085 TBK131085 TLG131085 TVC131085 UEY131085 UOU131085 UYQ131085 VIM131085 VSI131085 WCE131085 WMA131085 WVW131085 O196621 JK196621 TG196621 ADC196621 AMY196621 AWU196621 BGQ196621 BQM196621 CAI196621 CKE196621 CUA196621 DDW196621 DNS196621 DXO196621 EHK196621 ERG196621 FBC196621 FKY196621 FUU196621 GEQ196621 GOM196621 GYI196621 HIE196621 HSA196621 IBW196621 ILS196621 IVO196621 JFK196621 JPG196621 JZC196621 KIY196621 KSU196621 LCQ196621 LMM196621 LWI196621 MGE196621 MQA196621 MZW196621 NJS196621 NTO196621 ODK196621 ONG196621 OXC196621 PGY196621 PQU196621 QAQ196621 QKM196621 QUI196621 REE196621 ROA196621 RXW196621 SHS196621 SRO196621 TBK196621 TLG196621 TVC196621 UEY196621 UOU196621 UYQ196621 VIM196621 VSI196621 WCE196621 WMA196621 WVW196621 O262157 JK262157 TG262157 ADC262157 AMY262157 AWU262157 BGQ262157 BQM262157 CAI262157 CKE262157 CUA262157 DDW262157 DNS262157 DXO262157 EHK262157 ERG262157 FBC262157 FKY262157 FUU262157 GEQ262157 GOM262157 GYI262157 HIE262157 HSA262157 IBW262157 ILS262157 IVO262157 JFK262157 JPG262157 JZC262157 KIY262157 KSU262157 LCQ262157 LMM262157 LWI262157 MGE262157 MQA262157 MZW262157 NJS262157 NTO262157 ODK262157 ONG262157 OXC262157 PGY262157 PQU262157 QAQ262157 QKM262157 QUI262157 REE262157 ROA262157 RXW262157 SHS262157 SRO262157 TBK262157 TLG262157 TVC262157 UEY262157 UOU262157 UYQ262157 VIM262157 VSI262157 WCE262157 WMA262157 WVW262157 O327693 JK327693 TG327693 ADC327693 AMY327693 AWU327693 BGQ327693 BQM327693 CAI327693 CKE327693 CUA327693 DDW327693 DNS327693 DXO327693 EHK327693 ERG327693 FBC327693 FKY327693 FUU327693 GEQ327693 GOM327693 GYI327693 HIE327693 HSA327693 IBW327693 ILS327693 IVO327693 JFK327693 JPG327693 JZC327693 KIY327693 KSU327693 LCQ327693 LMM327693 LWI327693 MGE327693 MQA327693 MZW327693 NJS327693 NTO327693 ODK327693 ONG327693 OXC327693 PGY327693 PQU327693 QAQ327693 QKM327693 QUI327693 REE327693 ROA327693 RXW327693 SHS327693 SRO327693 TBK327693 TLG327693 TVC327693 UEY327693 UOU327693 UYQ327693 VIM327693 VSI327693 WCE327693 WMA327693 WVW327693 O393229 JK393229 TG393229 ADC393229 AMY393229 AWU393229 BGQ393229 BQM393229 CAI393229 CKE393229 CUA393229 DDW393229 DNS393229 DXO393229 EHK393229 ERG393229 FBC393229 FKY393229 FUU393229 GEQ393229 GOM393229 GYI393229 HIE393229 HSA393229 IBW393229 ILS393229 IVO393229 JFK393229 JPG393229 JZC393229 KIY393229 KSU393229 LCQ393229 LMM393229 LWI393229 MGE393229 MQA393229 MZW393229 NJS393229 NTO393229 ODK393229 ONG393229 OXC393229 PGY393229 PQU393229 QAQ393229 QKM393229 QUI393229 REE393229 ROA393229 RXW393229 SHS393229 SRO393229 TBK393229 TLG393229 TVC393229 UEY393229 UOU393229 UYQ393229 VIM393229 VSI393229 WCE393229 WMA393229 WVW393229 O458765 JK458765 TG458765 ADC458765 AMY458765 AWU458765 BGQ458765 BQM458765 CAI458765 CKE458765 CUA458765 DDW458765 DNS458765 DXO458765 EHK458765 ERG458765 FBC458765 FKY458765 FUU458765 GEQ458765 GOM458765 GYI458765 HIE458765 HSA458765 IBW458765 ILS458765 IVO458765 JFK458765 JPG458765 JZC458765 KIY458765 KSU458765 LCQ458765 LMM458765 LWI458765 MGE458765 MQA458765 MZW458765 NJS458765 NTO458765 ODK458765 ONG458765 OXC458765 PGY458765 PQU458765 QAQ458765 QKM458765 QUI458765 REE458765 ROA458765 RXW458765 SHS458765 SRO458765 TBK458765 TLG458765 TVC458765 UEY458765 UOU458765 UYQ458765 VIM458765 VSI458765 WCE458765 WMA458765 WVW458765 O524301 JK524301 TG524301 ADC524301 AMY524301 AWU524301 BGQ524301 BQM524301 CAI524301 CKE524301 CUA524301 DDW524301 DNS524301 DXO524301 EHK524301 ERG524301 FBC524301 FKY524301 FUU524301 GEQ524301 GOM524301 GYI524301 HIE524301 HSA524301 IBW524301 ILS524301 IVO524301 JFK524301 JPG524301 JZC524301 KIY524301 KSU524301 LCQ524301 LMM524301 LWI524301 MGE524301 MQA524301 MZW524301 NJS524301 NTO524301 ODK524301 ONG524301 OXC524301 PGY524301 PQU524301 QAQ524301 QKM524301 QUI524301 REE524301 ROA524301 RXW524301 SHS524301 SRO524301 TBK524301 TLG524301 TVC524301 UEY524301 UOU524301 UYQ524301 VIM524301 VSI524301 WCE524301 WMA524301 WVW524301 O589837 JK589837 TG589837 ADC589837 AMY589837 AWU589837 BGQ589837 BQM589837 CAI589837 CKE589837 CUA589837 DDW589837 DNS589837 DXO589837 EHK589837 ERG589837 FBC589837 FKY589837 FUU589837 GEQ589837 GOM589837 GYI589837 HIE589837 HSA589837 IBW589837 ILS589837 IVO589837 JFK589837 JPG589837 JZC589837 KIY589837 KSU589837 LCQ589837 LMM589837 LWI589837 MGE589837 MQA589837 MZW589837 NJS589837 NTO589837 ODK589837 ONG589837 OXC589837 PGY589837 PQU589837 QAQ589837 QKM589837 QUI589837 REE589837 ROA589837 RXW589837 SHS589837 SRO589837 TBK589837 TLG589837 TVC589837 UEY589837 UOU589837 UYQ589837 VIM589837 VSI589837 WCE589837 WMA589837 WVW589837 O655373 JK655373 TG655373 ADC655373 AMY655373 AWU655373 BGQ655373 BQM655373 CAI655373 CKE655373 CUA655373 DDW655373 DNS655373 DXO655373 EHK655373 ERG655373 FBC655373 FKY655373 FUU655373 GEQ655373 GOM655373 GYI655373 HIE655373 HSA655373 IBW655373 ILS655373 IVO655373 JFK655373 JPG655373 JZC655373 KIY655373 KSU655373 LCQ655373 LMM655373 LWI655373 MGE655373 MQA655373 MZW655373 NJS655373 NTO655373 ODK655373 ONG655373 OXC655373 PGY655373 PQU655373 QAQ655373 QKM655373 QUI655373 REE655373 ROA655373 RXW655373 SHS655373 SRO655373 TBK655373 TLG655373 TVC655373 UEY655373 UOU655373 UYQ655373 VIM655373 VSI655373 WCE655373 WMA655373 WVW655373 O720909 JK720909 TG720909 ADC720909 AMY720909 AWU720909 BGQ720909 BQM720909 CAI720909 CKE720909 CUA720909 DDW720909 DNS720909 DXO720909 EHK720909 ERG720909 FBC720909 FKY720909 FUU720909 GEQ720909 GOM720909 GYI720909 HIE720909 HSA720909 IBW720909 ILS720909 IVO720909 JFK720909 JPG720909 JZC720909 KIY720909 KSU720909 LCQ720909 LMM720909 LWI720909 MGE720909 MQA720909 MZW720909 NJS720909 NTO720909 ODK720909 ONG720909 OXC720909 PGY720909 PQU720909 QAQ720909 QKM720909 QUI720909 REE720909 ROA720909 RXW720909 SHS720909 SRO720909 TBK720909 TLG720909 TVC720909 UEY720909 UOU720909 UYQ720909 VIM720909 VSI720909 WCE720909 WMA720909 WVW720909 O786445 JK786445 TG786445 ADC786445 AMY786445 AWU786445 BGQ786445 BQM786445 CAI786445 CKE786445 CUA786445 DDW786445 DNS786445 DXO786445 EHK786445 ERG786445 FBC786445 FKY786445 FUU786445 GEQ786445 GOM786445 GYI786445 HIE786445 HSA786445 IBW786445 ILS786445 IVO786445 JFK786445 JPG786445 JZC786445 KIY786445 KSU786445 LCQ786445 LMM786445 LWI786445 MGE786445 MQA786445 MZW786445 NJS786445 NTO786445 ODK786445 ONG786445 OXC786445 PGY786445 PQU786445 QAQ786445 QKM786445 QUI786445 REE786445 ROA786445 RXW786445 SHS786445 SRO786445 TBK786445 TLG786445 TVC786445 UEY786445 UOU786445 UYQ786445 VIM786445 VSI786445 WCE786445 WMA786445 WVW786445 O851981 JK851981 TG851981 ADC851981 AMY851981 AWU851981 BGQ851981 BQM851981 CAI851981 CKE851981 CUA851981 DDW851981 DNS851981 DXO851981 EHK851981 ERG851981 FBC851981 FKY851981 FUU851981 GEQ851981 GOM851981 GYI851981 HIE851981 HSA851981 IBW851981 ILS851981 IVO851981 JFK851981 JPG851981 JZC851981 KIY851981 KSU851981 LCQ851981 LMM851981 LWI851981 MGE851981 MQA851981 MZW851981 NJS851981 NTO851981 ODK851981 ONG851981 OXC851981 PGY851981 PQU851981 QAQ851981 QKM851981 QUI851981 REE851981 ROA851981 RXW851981 SHS851981 SRO851981 TBK851981 TLG851981 TVC851981 UEY851981 UOU851981 UYQ851981 VIM851981 VSI851981 WCE851981 WMA851981 WVW851981 O917517 JK917517 TG917517 ADC917517 AMY917517 AWU917517 BGQ917517 BQM917517 CAI917517 CKE917517 CUA917517 DDW917517 DNS917517 DXO917517 EHK917517 ERG917517 FBC917517 FKY917517 FUU917517 GEQ917517 GOM917517 GYI917517 HIE917517 HSA917517 IBW917517 ILS917517 IVO917517 JFK917517 JPG917517 JZC917517 KIY917517 KSU917517 LCQ917517 LMM917517 LWI917517 MGE917517 MQA917517 MZW917517 NJS917517 NTO917517 ODK917517 ONG917517 OXC917517 PGY917517 PQU917517 QAQ917517 QKM917517 QUI917517 REE917517 ROA917517 RXW917517 SHS917517 SRO917517 TBK917517 TLG917517 TVC917517 UEY917517 UOU917517 UYQ917517 VIM917517 VSI917517 WCE917517 WMA917517 WVW917517 O983053 JK983053 TG983053 ADC983053 AMY983053 AWU983053 BGQ983053 BQM983053 CAI983053 CKE983053 CUA983053 DDW983053 DNS983053 DXO983053 EHK983053 ERG983053 FBC983053 FKY983053 FUU983053 GEQ983053 GOM983053 GYI983053 HIE983053 HSA983053 IBW983053 ILS983053 IVO983053 JFK983053 JPG983053 JZC983053 KIY983053 KSU983053 LCQ983053 LMM983053 LWI983053 MGE983053 MQA983053 MZW983053 NJS983053 NTO983053 ODK983053 ONG983053 OXC983053 PGY983053 PQU983053 QAQ983053 QKM983053 QUI983053 REE983053 ROA983053 RXW983053 SHS983053 SRO983053 TBK983053 TLG983053 TVC983053 UEY983053 UOU983053 UYQ983053 VIM983053 VSI983053 WCE983053 WMA983053">
      <formula1>M12</formula1>
    </dataValidation>
    <dataValidation type="whole" operator="lessThanOrEqual" showInputMessage="1" sqref="WVQ983053 JE16 TA16 ACW16 AMS16 AWO16 BGK16 BQG16 CAC16 CJY16 CTU16 DDQ16 DNM16 DXI16 EHE16 ERA16 FAW16 FKS16 FUO16 GEK16 GOG16 GYC16 HHY16 HRU16 IBQ16 ILM16 IVI16 JFE16 JPA16 JYW16 KIS16 KSO16 LCK16 LMG16 LWC16 MFY16 MPU16 MZQ16 NJM16 NTI16 ODE16 ONA16 OWW16 PGS16 PQO16 QAK16 QKG16 QUC16 RDY16 RNU16 RXQ16 SHM16 SRI16 TBE16 TLA16 TUW16 UES16 UOO16 UYK16 VIG16 VSC16 WBY16 WLU16 WVQ16 I65549 JE65549 TA65549 ACW65549 AMS65549 AWO65549 BGK65549 BQG65549 CAC65549 CJY65549 CTU65549 DDQ65549 DNM65549 DXI65549 EHE65549 ERA65549 FAW65549 FKS65549 FUO65549 GEK65549 GOG65549 GYC65549 HHY65549 HRU65549 IBQ65549 ILM65549 IVI65549 JFE65549 JPA65549 JYW65549 KIS65549 KSO65549 LCK65549 LMG65549 LWC65549 MFY65549 MPU65549 MZQ65549 NJM65549 NTI65549 ODE65549 ONA65549 OWW65549 PGS65549 PQO65549 QAK65549 QKG65549 QUC65549 RDY65549 RNU65549 RXQ65549 SHM65549 SRI65549 TBE65549 TLA65549 TUW65549 UES65549 UOO65549 UYK65549 VIG65549 VSC65549 WBY65549 WLU65549 WVQ65549 I131085 JE131085 TA131085 ACW131085 AMS131085 AWO131085 BGK131085 BQG131085 CAC131085 CJY131085 CTU131085 DDQ131085 DNM131085 DXI131085 EHE131085 ERA131085 FAW131085 FKS131085 FUO131085 GEK131085 GOG131085 GYC131085 HHY131085 HRU131085 IBQ131085 ILM131085 IVI131085 JFE131085 JPA131085 JYW131085 KIS131085 KSO131085 LCK131085 LMG131085 LWC131085 MFY131085 MPU131085 MZQ131085 NJM131085 NTI131085 ODE131085 ONA131085 OWW131085 PGS131085 PQO131085 QAK131085 QKG131085 QUC131085 RDY131085 RNU131085 RXQ131085 SHM131085 SRI131085 TBE131085 TLA131085 TUW131085 UES131085 UOO131085 UYK131085 VIG131085 VSC131085 WBY131085 WLU131085 WVQ131085 I196621 JE196621 TA196621 ACW196621 AMS196621 AWO196621 BGK196621 BQG196621 CAC196621 CJY196621 CTU196621 DDQ196621 DNM196621 DXI196621 EHE196621 ERA196621 FAW196621 FKS196621 FUO196621 GEK196621 GOG196621 GYC196621 HHY196621 HRU196621 IBQ196621 ILM196621 IVI196621 JFE196621 JPA196621 JYW196621 KIS196621 KSO196621 LCK196621 LMG196621 LWC196621 MFY196621 MPU196621 MZQ196621 NJM196621 NTI196621 ODE196621 ONA196621 OWW196621 PGS196621 PQO196621 QAK196621 QKG196621 QUC196621 RDY196621 RNU196621 RXQ196621 SHM196621 SRI196621 TBE196621 TLA196621 TUW196621 UES196621 UOO196621 UYK196621 VIG196621 VSC196621 WBY196621 WLU196621 WVQ196621 I262157 JE262157 TA262157 ACW262157 AMS262157 AWO262157 BGK262157 BQG262157 CAC262157 CJY262157 CTU262157 DDQ262157 DNM262157 DXI262157 EHE262157 ERA262157 FAW262157 FKS262157 FUO262157 GEK262157 GOG262157 GYC262157 HHY262157 HRU262157 IBQ262157 ILM262157 IVI262157 JFE262157 JPA262157 JYW262157 KIS262157 KSO262157 LCK262157 LMG262157 LWC262157 MFY262157 MPU262157 MZQ262157 NJM262157 NTI262157 ODE262157 ONA262157 OWW262157 PGS262157 PQO262157 QAK262157 QKG262157 QUC262157 RDY262157 RNU262157 RXQ262157 SHM262157 SRI262157 TBE262157 TLA262157 TUW262157 UES262157 UOO262157 UYK262157 VIG262157 VSC262157 WBY262157 WLU262157 WVQ262157 I327693 JE327693 TA327693 ACW327693 AMS327693 AWO327693 BGK327693 BQG327693 CAC327693 CJY327693 CTU327693 DDQ327693 DNM327693 DXI327693 EHE327693 ERA327693 FAW327693 FKS327693 FUO327693 GEK327693 GOG327693 GYC327693 HHY327693 HRU327693 IBQ327693 ILM327693 IVI327693 JFE327693 JPA327693 JYW327693 KIS327693 KSO327693 LCK327693 LMG327693 LWC327693 MFY327693 MPU327693 MZQ327693 NJM327693 NTI327693 ODE327693 ONA327693 OWW327693 PGS327693 PQO327693 QAK327693 QKG327693 QUC327693 RDY327693 RNU327693 RXQ327693 SHM327693 SRI327693 TBE327693 TLA327693 TUW327693 UES327693 UOO327693 UYK327693 VIG327693 VSC327693 WBY327693 WLU327693 WVQ327693 I393229 JE393229 TA393229 ACW393229 AMS393229 AWO393229 BGK393229 BQG393229 CAC393229 CJY393229 CTU393229 DDQ393229 DNM393229 DXI393229 EHE393229 ERA393229 FAW393229 FKS393229 FUO393229 GEK393229 GOG393229 GYC393229 HHY393229 HRU393229 IBQ393229 ILM393229 IVI393229 JFE393229 JPA393229 JYW393229 KIS393229 KSO393229 LCK393229 LMG393229 LWC393229 MFY393229 MPU393229 MZQ393229 NJM393229 NTI393229 ODE393229 ONA393229 OWW393229 PGS393229 PQO393229 QAK393229 QKG393229 QUC393229 RDY393229 RNU393229 RXQ393229 SHM393229 SRI393229 TBE393229 TLA393229 TUW393229 UES393229 UOO393229 UYK393229 VIG393229 VSC393229 WBY393229 WLU393229 WVQ393229 I458765 JE458765 TA458765 ACW458765 AMS458765 AWO458765 BGK458765 BQG458765 CAC458765 CJY458765 CTU458765 DDQ458765 DNM458765 DXI458765 EHE458765 ERA458765 FAW458765 FKS458765 FUO458765 GEK458765 GOG458765 GYC458765 HHY458765 HRU458765 IBQ458765 ILM458765 IVI458765 JFE458765 JPA458765 JYW458765 KIS458765 KSO458765 LCK458765 LMG458765 LWC458765 MFY458765 MPU458765 MZQ458765 NJM458765 NTI458765 ODE458765 ONA458765 OWW458765 PGS458765 PQO458765 QAK458765 QKG458765 QUC458765 RDY458765 RNU458765 RXQ458765 SHM458765 SRI458765 TBE458765 TLA458765 TUW458765 UES458765 UOO458765 UYK458765 VIG458765 VSC458765 WBY458765 WLU458765 WVQ458765 I524301 JE524301 TA524301 ACW524301 AMS524301 AWO524301 BGK524301 BQG524301 CAC524301 CJY524301 CTU524301 DDQ524301 DNM524301 DXI524301 EHE524301 ERA524301 FAW524301 FKS524301 FUO524301 GEK524301 GOG524301 GYC524301 HHY524301 HRU524301 IBQ524301 ILM524301 IVI524301 JFE524301 JPA524301 JYW524301 KIS524301 KSO524301 LCK524301 LMG524301 LWC524301 MFY524301 MPU524301 MZQ524301 NJM524301 NTI524301 ODE524301 ONA524301 OWW524301 PGS524301 PQO524301 QAK524301 QKG524301 QUC524301 RDY524301 RNU524301 RXQ524301 SHM524301 SRI524301 TBE524301 TLA524301 TUW524301 UES524301 UOO524301 UYK524301 VIG524301 VSC524301 WBY524301 WLU524301 WVQ524301 I589837 JE589837 TA589837 ACW589837 AMS589837 AWO589837 BGK589837 BQG589837 CAC589837 CJY589837 CTU589837 DDQ589837 DNM589837 DXI589837 EHE589837 ERA589837 FAW589837 FKS589837 FUO589837 GEK589837 GOG589837 GYC589837 HHY589837 HRU589837 IBQ589837 ILM589837 IVI589837 JFE589837 JPA589837 JYW589837 KIS589837 KSO589837 LCK589837 LMG589837 LWC589837 MFY589837 MPU589837 MZQ589837 NJM589837 NTI589837 ODE589837 ONA589837 OWW589837 PGS589837 PQO589837 QAK589837 QKG589837 QUC589837 RDY589837 RNU589837 RXQ589837 SHM589837 SRI589837 TBE589837 TLA589837 TUW589837 UES589837 UOO589837 UYK589837 VIG589837 VSC589837 WBY589837 WLU589837 WVQ589837 I655373 JE655373 TA655373 ACW655373 AMS655373 AWO655373 BGK655373 BQG655373 CAC655373 CJY655373 CTU655373 DDQ655373 DNM655373 DXI655373 EHE655373 ERA655373 FAW655373 FKS655373 FUO655373 GEK655373 GOG655373 GYC655373 HHY655373 HRU655373 IBQ655373 ILM655373 IVI655373 JFE655373 JPA655373 JYW655373 KIS655373 KSO655373 LCK655373 LMG655373 LWC655373 MFY655373 MPU655373 MZQ655373 NJM655373 NTI655373 ODE655373 ONA655373 OWW655373 PGS655373 PQO655373 QAK655373 QKG655373 QUC655373 RDY655373 RNU655373 RXQ655373 SHM655373 SRI655373 TBE655373 TLA655373 TUW655373 UES655373 UOO655373 UYK655373 VIG655373 VSC655373 WBY655373 WLU655373 WVQ655373 I720909 JE720909 TA720909 ACW720909 AMS720909 AWO720909 BGK720909 BQG720909 CAC720909 CJY720909 CTU720909 DDQ720909 DNM720909 DXI720909 EHE720909 ERA720909 FAW720909 FKS720909 FUO720909 GEK720909 GOG720909 GYC720909 HHY720909 HRU720909 IBQ720909 ILM720909 IVI720909 JFE720909 JPA720909 JYW720909 KIS720909 KSO720909 LCK720909 LMG720909 LWC720909 MFY720909 MPU720909 MZQ720909 NJM720909 NTI720909 ODE720909 ONA720909 OWW720909 PGS720909 PQO720909 QAK720909 QKG720909 QUC720909 RDY720909 RNU720909 RXQ720909 SHM720909 SRI720909 TBE720909 TLA720909 TUW720909 UES720909 UOO720909 UYK720909 VIG720909 VSC720909 WBY720909 WLU720909 WVQ720909 I786445 JE786445 TA786445 ACW786445 AMS786445 AWO786445 BGK786445 BQG786445 CAC786445 CJY786445 CTU786445 DDQ786445 DNM786445 DXI786445 EHE786445 ERA786445 FAW786445 FKS786445 FUO786445 GEK786445 GOG786445 GYC786445 HHY786445 HRU786445 IBQ786445 ILM786445 IVI786445 JFE786445 JPA786445 JYW786445 KIS786445 KSO786445 LCK786445 LMG786445 LWC786445 MFY786445 MPU786445 MZQ786445 NJM786445 NTI786445 ODE786445 ONA786445 OWW786445 PGS786445 PQO786445 QAK786445 QKG786445 QUC786445 RDY786445 RNU786445 RXQ786445 SHM786445 SRI786445 TBE786445 TLA786445 TUW786445 UES786445 UOO786445 UYK786445 VIG786445 VSC786445 WBY786445 WLU786445 WVQ786445 I851981 JE851981 TA851981 ACW851981 AMS851981 AWO851981 BGK851981 BQG851981 CAC851981 CJY851981 CTU851981 DDQ851981 DNM851981 DXI851981 EHE851981 ERA851981 FAW851981 FKS851981 FUO851981 GEK851981 GOG851981 GYC851981 HHY851981 HRU851981 IBQ851981 ILM851981 IVI851981 JFE851981 JPA851981 JYW851981 KIS851981 KSO851981 LCK851981 LMG851981 LWC851981 MFY851981 MPU851981 MZQ851981 NJM851981 NTI851981 ODE851981 ONA851981 OWW851981 PGS851981 PQO851981 QAK851981 QKG851981 QUC851981 RDY851981 RNU851981 RXQ851981 SHM851981 SRI851981 TBE851981 TLA851981 TUW851981 UES851981 UOO851981 UYK851981 VIG851981 VSC851981 WBY851981 WLU851981 WVQ851981 I917517 JE917517 TA917517 ACW917517 AMS917517 AWO917517 BGK917517 BQG917517 CAC917517 CJY917517 CTU917517 DDQ917517 DNM917517 DXI917517 EHE917517 ERA917517 FAW917517 FKS917517 FUO917517 GEK917517 GOG917517 GYC917517 HHY917517 HRU917517 IBQ917517 ILM917517 IVI917517 JFE917517 JPA917517 JYW917517 KIS917517 KSO917517 LCK917517 LMG917517 LWC917517 MFY917517 MPU917517 MZQ917517 NJM917517 NTI917517 ODE917517 ONA917517 OWW917517 PGS917517 PQO917517 QAK917517 QKG917517 QUC917517 RDY917517 RNU917517 RXQ917517 SHM917517 SRI917517 TBE917517 TLA917517 TUW917517 UES917517 UOO917517 UYK917517 VIG917517 VSC917517 WBY917517 WLU917517 WVQ917517 I983053 JE983053 TA983053 ACW983053 AMS983053 AWO983053 BGK983053 BQG983053 CAC983053 CJY983053 CTU983053 DDQ983053 DNM983053 DXI983053 EHE983053 ERA983053 FAW983053 FKS983053 FUO983053 GEK983053 GOG983053 GYC983053 HHY983053 HRU983053 IBQ983053 ILM983053 IVI983053 JFE983053 JPA983053 JYW983053 KIS983053 KSO983053 LCK983053 LMG983053 LWC983053 MFY983053 MPU983053 MZQ983053 NJM983053 NTI983053 ODE983053 ONA983053 OWW983053 PGS983053 PQO983053 QAK983053 QKG983053 QUC983053 RDY983053 RNU983053 RXQ983053 SHM983053 SRI983053 TBE983053 TLA983053 TUW983053 UES983053 UOO983053 UYK983053 VIG983053 VSC983053 WBY983053 WLU983053">
      <formula1>G12</formula1>
    </dataValidation>
    <dataValidation operator="lessThanOrEqual" allowBlank="1" showInputMessage="1" errorTitle="Validation Error" error="ERROR:  Cell 2 must be equal to or less than Cell 10."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5 JC65545 SY65545 ACU65545 AMQ65545 AWM65545 BGI65545 BQE65545 CAA65545 CJW65545 CTS65545 DDO65545 DNK65545 DXG65545 EHC65545 EQY65545 FAU65545 FKQ65545 FUM65545 GEI65545 GOE65545 GYA65545 HHW65545 HRS65545 IBO65545 ILK65545 IVG65545 JFC65545 JOY65545 JYU65545 KIQ65545 KSM65545 LCI65545 LME65545 LWA65545 MFW65545 MPS65545 MZO65545 NJK65545 NTG65545 ODC65545 OMY65545 OWU65545 PGQ65545 PQM65545 QAI65545 QKE65545 QUA65545 RDW65545 RNS65545 RXO65545 SHK65545 SRG65545 TBC65545 TKY65545 TUU65545 UEQ65545 UOM65545 UYI65545 VIE65545 VSA65545 WBW65545 WLS65545 WVO65545 G131081 JC131081 SY131081 ACU131081 AMQ131081 AWM131081 BGI131081 BQE131081 CAA131081 CJW131081 CTS131081 DDO131081 DNK131081 DXG131081 EHC131081 EQY131081 FAU131081 FKQ131081 FUM131081 GEI131081 GOE131081 GYA131081 HHW131081 HRS131081 IBO131081 ILK131081 IVG131081 JFC131081 JOY131081 JYU131081 KIQ131081 KSM131081 LCI131081 LME131081 LWA131081 MFW131081 MPS131081 MZO131081 NJK131081 NTG131081 ODC131081 OMY131081 OWU131081 PGQ131081 PQM131081 QAI131081 QKE131081 QUA131081 RDW131081 RNS131081 RXO131081 SHK131081 SRG131081 TBC131081 TKY131081 TUU131081 UEQ131081 UOM131081 UYI131081 VIE131081 VSA131081 WBW131081 WLS131081 WVO131081 G196617 JC196617 SY196617 ACU196617 AMQ196617 AWM196617 BGI196617 BQE196617 CAA196617 CJW196617 CTS196617 DDO196617 DNK196617 DXG196617 EHC196617 EQY196617 FAU196617 FKQ196617 FUM196617 GEI196617 GOE196617 GYA196617 HHW196617 HRS196617 IBO196617 ILK196617 IVG196617 JFC196617 JOY196617 JYU196617 KIQ196617 KSM196617 LCI196617 LME196617 LWA196617 MFW196617 MPS196617 MZO196617 NJK196617 NTG196617 ODC196617 OMY196617 OWU196617 PGQ196617 PQM196617 QAI196617 QKE196617 QUA196617 RDW196617 RNS196617 RXO196617 SHK196617 SRG196617 TBC196617 TKY196617 TUU196617 UEQ196617 UOM196617 UYI196617 VIE196617 VSA196617 WBW196617 WLS196617 WVO196617 G262153 JC262153 SY262153 ACU262153 AMQ262153 AWM262153 BGI262153 BQE262153 CAA262153 CJW262153 CTS262153 DDO262153 DNK262153 DXG262153 EHC262153 EQY262153 FAU262153 FKQ262153 FUM262153 GEI262153 GOE262153 GYA262153 HHW262153 HRS262153 IBO262153 ILK262153 IVG262153 JFC262153 JOY262153 JYU262153 KIQ262153 KSM262153 LCI262153 LME262153 LWA262153 MFW262153 MPS262153 MZO262153 NJK262153 NTG262153 ODC262153 OMY262153 OWU262153 PGQ262153 PQM262153 QAI262153 QKE262153 QUA262153 RDW262153 RNS262153 RXO262153 SHK262153 SRG262153 TBC262153 TKY262153 TUU262153 UEQ262153 UOM262153 UYI262153 VIE262153 VSA262153 WBW262153 WLS262153 WVO262153 G327689 JC327689 SY327689 ACU327689 AMQ327689 AWM327689 BGI327689 BQE327689 CAA327689 CJW327689 CTS327689 DDO327689 DNK327689 DXG327689 EHC327689 EQY327689 FAU327689 FKQ327689 FUM327689 GEI327689 GOE327689 GYA327689 HHW327689 HRS327689 IBO327689 ILK327689 IVG327689 JFC327689 JOY327689 JYU327689 KIQ327689 KSM327689 LCI327689 LME327689 LWA327689 MFW327689 MPS327689 MZO327689 NJK327689 NTG327689 ODC327689 OMY327689 OWU327689 PGQ327689 PQM327689 QAI327689 QKE327689 QUA327689 RDW327689 RNS327689 RXO327689 SHK327689 SRG327689 TBC327689 TKY327689 TUU327689 UEQ327689 UOM327689 UYI327689 VIE327689 VSA327689 WBW327689 WLS327689 WVO327689 G393225 JC393225 SY393225 ACU393225 AMQ393225 AWM393225 BGI393225 BQE393225 CAA393225 CJW393225 CTS393225 DDO393225 DNK393225 DXG393225 EHC393225 EQY393225 FAU393225 FKQ393225 FUM393225 GEI393225 GOE393225 GYA393225 HHW393225 HRS393225 IBO393225 ILK393225 IVG393225 JFC393225 JOY393225 JYU393225 KIQ393225 KSM393225 LCI393225 LME393225 LWA393225 MFW393225 MPS393225 MZO393225 NJK393225 NTG393225 ODC393225 OMY393225 OWU393225 PGQ393225 PQM393225 QAI393225 QKE393225 QUA393225 RDW393225 RNS393225 RXO393225 SHK393225 SRG393225 TBC393225 TKY393225 TUU393225 UEQ393225 UOM393225 UYI393225 VIE393225 VSA393225 WBW393225 WLS393225 WVO393225 G458761 JC458761 SY458761 ACU458761 AMQ458761 AWM458761 BGI458761 BQE458761 CAA458761 CJW458761 CTS458761 DDO458761 DNK458761 DXG458761 EHC458761 EQY458761 FAU458761 FKQ458761 FUM458761 GEI458761 GOE458761 GYA458761 HHW458761 HRS458761 IBO458761 ILK458761 IVG458761 JFC458761 JOY458761 JYU458761 KIQ458761 KSM458761 LCI458761 LME458761 LWA458761 MFW458761 MPS458761 MZO458761 NJK458761 NTG458761 ODC458761 OMY458761 OWU458761 PGQ458761 PQM458761 QAI458761 QKE458761 QUA458761 RDW458761 RNS458761 RXO458761 SHK458761 SRG458761 TBC458761 TKY458761 TUU458761 UEQ458761 UOM458761 UYI458761 VIE458761 VSA458761 WBW458761 WLS458761 WVO458761 G524297 JC524297 SY524297 ACU524297 AMQ524297 AWM524297 BGI524297 BQE524297 CAA524297 CJW524297 CTS524297 DDO524297 DNK524297 DXG524297 EHC524297 EQY524297 FAU524297 FKQ524297 FUM524297 GEI524297 GOE524297 GYA524297 HHW524297 HRS524297 IBO524297 ILK524297 IVG524297 JFC524297 JOY524297 JYU524297 KIQ524297 KSM524297 LCI524297 LME524297 LWA524297 MFW524297 MPS524297 MZO524297 NJK524297 NTG524297 ODC524297 OMY524297 OWU524297 PGQ524297 PQM524297 QAI524297 QKE524297 QUA524297 RDW524297 RNS524297 RXO524297 SHK524297 SRG524297 TBC524297 TKY524297 TUU524297 UEQ524297 UOM524297 UYI524297 VIE524297 VSA524297 WBW524297 WLS524297 WVO524297 G589833 JC589833 SY589833 ACU589833 AMQ589833 AWM589833 BGI589833 BQE589833 CAA589833 CJW589833 CTS589833 DDO589833 DNK589833 DXG589833 EHC589833 EQY589833 FAU589833 FKQ589833 FUM589833 GEI589833 GOE589833 GYA589833 HHW589833 HRS589833 IBO589833 ILK589833 IVG589833 JFC589833 JOY589833 JYU589833 KIQ589833 KSM589833 LCI589833 LME589833 LWA589833 MFW589833 MPS589833 MZO589833 NJK589833 NTG589833 ODC589833 OMY589833 OWU589833 PGQ589833 PQM589833 QAI589833 QKE589833 QUA589833 RDW589833 RNS589833 RXO589833 SHK589833 SRG589833 TBC589833 TKY589833 TUU589833 UEQ589833 UOM589833 UYI589833 VIE589833 VSA589833 WBW589833 WLS589833 WVO589833 G655369 JC655369 SY655369 ACU655369 AMQ655369 AWM655369 BGI655369 BQE655369 CAA655369 CJW655369 CTS655369 DDO655369 DNK655369 DXG655369 EHC655369 EQY655369 FAU655369 FKQ655369 FUM655369 GEI655369 GOE655369 GYA655369 HHW655369 HRS655369 IBO655369 ILK655369 IVG655369 JFC655369 JOY655369 JYU655369 KIQ655369 KSM655369 LCI655369 LME655369 LWA655369 MFW655369 MPS655369 MZO655369 NJK655369 NTG655369 ODC655369 OMY655369 OWU655369 PGQ655369 PQM655369 QAI655369 QKE655369 QUA655369 RDW655369 RNS655369 RXO655369 SHK655369 SRG655369 TBC655369 TKY655369 TUU655369 UEQ655369 UOM655369 UYI655369 VIE655369 VSA655369 WBW655369 WLS655369 WVO655369 G720905 JC720905 SY720905 ACU720905 AMQ720905 AWM720905 BGI720905 BQE720905 CAA720905 CJW720905 CTS720905 DDO720905 DNK720905 DXG720905 EHC720905 EQY720905 FAU720905 FKQ720905 FUM720905 GEI720905 GOE720905 GYA720905 HHW720905 HRS720905 IBO720905 ILK720905 IVG720905 JFC720905 JOY720905 JYU720905 KIQ720905 KSM720905 LCI720905 LME720905 LWA720905 MFW720905 MPS720905 MZO720905 NJK720905 NTG720905 ODC720905 OMY720905 OWU720905 PGQ720905 PQM720905 QAI720905 QKE720905 QUA720905 RDW720905 RNS720905 RXO720905 SHK720905 SRG720905 TBC720905 TKY720905 TUU720905 UEQ720905 UOM720905 UYI720905 VIE720905 VSA720905 WBW720905 WLS720905 WVO720905 G786441 JC786441 SY786441 ACU786441 AMQ786441 AWM786441 BGI786441 BQE786441 CAA786441 CJW786441 CTS786441 DDO786441 DNK786441 DXG786441 EHC786441 EQY786441 FAU786441 FKQ786441 FUM786441 GEI786441 GOE786441 GYA786441 HHW786441 HRS786441 IBO786441 ILK786441 IVG786441 JFC786441 JOY786441 JYU786441 KIQ786441 KSM786441 LCI786441 LME786441 LWA786441 MFW786441 MPS786441 MZO786441 NJK786441 NTG786441 ODC786441 OMY786441 OWU786441 PGQ786441 PQM786441 QAI786441 QKE786441 QUA786441 RDW786441 RNS786441 RXO786441 SHK786441 SRG786441 TBC786441 TKY786441 TUU786441 UEQ786441 UOM786441 UYI786441 VIE786441 VSA786441 WBW786441 WLS786441 WVO786441 G851977 JC851977 SY851977 ACU851977 AMQ851977 AWM851977 BGI851977 BQE851977 CAA851977 CJW851977 CTS851977 DDO851977 DNK851977 DXG851977 EHC851977 EQY851977 FAU851977 FKQ851977 FUM851977 GEI851977 GOE851977 GYA851977 HHW851977 HRS851977 IBO851977 ILK851977 IVG851977 JFC851977 JOY851977 JYU851977 KIQ851977 KSM851977 LCI851977 LME851977 LWA851977 MFW851977 MPS851977 MZO851977 NJK851977 NTG851977 ODC851977 OMY851977 OWU851977 PGQ851977 PQM851977 QAI851977 QKE851977 QUA851977 RDW851977 RNS851977 RXO851977 SHK851977 SRG851977 TBC851977 TKY851977 TUU851977 UEQ851977 UOM851977 UYI851977 VIE851977 VSA851977 WBW851977 WLS851977 WVO851977 G917513 JC917513 SY917513 ACU917513 AMQ917513 AWM917513 BGI917513 BQE917513 CAA917513 CJW917513 CTS917513 DDO917513 DNK917513 DXG917513 EHC917513 EQY917513 FAU917513 FKQ917513 FUM917513 GEI917513 GOE917513 GYA917513 HHW917513 HRS917513 IBO917513 ILK917513 IVG917513 JFC917513 JOY917513 JYU917513 KIQ917513 KSM917513 LCI917513 LME917513 LWA917513 MFW917513 MPS917513 MZO917513 NJK917513 NTG917513 ODC917513 OMY917513 OWU917513 PGQ917513 PQM917513 QAI917513 QKE917513 QUA917513 RDW917513 RNS917513 RXO917513 SHK917513 SRG917513 TBC917513 TKY917513 TUU917513 UEQ917513 UOM917513 UYI917513 VIE917513 VSA917513 WBW917513 WLS917513 WVO917513 G983049 JC983049 SY983049 ACU983049 AMQ983049 AWM983049 BGI983049 BQE983049 CAA983049 CJW983049 CTS983049 DDO983049 DNK983049 DXG983049 EHC983049 EQY983049 FAU983049 FKQ983049 FUM983049 GEI983049 GOE983049 GYA983049 HHW983049 HRS983049 IBO983049 ILK983049 IVG983049 JFC983049 JOY983049 JYU983049 KIQ983049 KSM983049 LCI983049 LME983049 LWA983049 MFW983049 MPS983049 MZO983049 NJK983049 NTG983049 ODC983049 OMY983049 OWU983049 PGQ983049 PQM983049 QAI983049 QKE983049 QUA983049 RDW983049 RNS983049 RXO983049 SHK983049 SRG983049 TBC983049 TKY983049 TUU983049 UEQ983049 UOM983049 UYI983049 VIE983049 VSA983049 WBW983049 WLS983049 WVO983049"/>
    <dataValidation operator="lessThanOrEqual" allowBlank="1" showInputMessage="1" errorTitle="Validation Error" error="ERROR:  Cell 5 must be equal to or less than Cell 12." sqref="M12 JI12 TE12 ADA12 AMW12 AWS12 BGO12 BQK12 CAG12 CKC12 CTY12 DDU12 DNQ12 DXM12 EHI12 ERE12 FBA12 FKW12 FUS12 GEO12 GOK12 GYG12 HIC12 HRY12 IBU12 ILQ12 IVM12 JFI12 JPE12 JZA12 KIW12 KSS12 LCO12 LMK12 LWG12 MGC12 MPY12 MZU12 NJQ12 NTM12 ODI12 ONE12 OXA12 PGW12 PQS12 QAO12 QKK12 QUG12 REC12 RNY12 RXU12 SHQ12 SRM12 TBI12 TLE12 TVA12 UEW12 UOS12 UYO12 VIK12 VSG12 WCC12 WLY12 WVU12 M65545 JI65545 TE65545 ADA65545 AMW65545 AWS65545 BGO65545 BQK65545 CAG65545 CKC65545 CTY65545 DDU65545 DNQ65545 DXM65545 EHI65545 ERE65545 FBA65545 FKW65545 FUS65545 GEO65545 GOK65545 GYG65545 HIC65545 HRY65545 IBU65545 ILQ65545 IVM65545 JFI65545 JPE65545 JZA65545 KIW65545 KSS65545 LCO65545 LMK65545 LWG65545 MGC65545 MPY65545 MZU65545 NJQ65545 NTM65545 ODI65545 ONE65545 OXA65545 PGW65545 PQS65545 QAO65545 QKK65545 QUG65545 REC65545 RNY65545 RXU65545 SHQ65545 SRM65545 TBI65545 TLE65545 TVA65545 UEW65545 UOS65545 UYO65545 VIK65545 VSG65545 WCC65545 WLY65545 WVU65545 M131081 JI131081 TE131081 ADA131081 AMW131081 AWS131081 BGO131081 BQK131081 CAG131081 CKC131081 CTY131081 DDU131081 DNQ131081 DXM131081 EHI131081 ERE131081 FBA131081 FKW131081 FUS131081 GEO131081 GOK131081 GYG131081 HIC131081 HRY131081 IBU131081 ILQ131081 IVM131081 JFI131081 JPE131081 JZA131081 KIW131081 KSS131081 LCO131081 LMK131081 LWG131081 MGC131081 MPY131081 MZU131081 NJQ131081 NTM131081 ODI131081 ONE131081 OXA131081 PGW131081 PQS131081 QAO131081 QKK131081 QUG131081 REC131081 RNY131081 RXU131081 SHQ131081 SRM131081 TBI131081 TLE131081 TVA131081 UEW131081 UOS131081 UYO131081 VIK131081 VSG131081 WCC131081 WLY131081 WVU131081 M196617 JI196617 TE196617 ADA196617 AMW196617 AWS196617 BGO196617 BQK196617 CAG196617 CKC196617 CTY196617 DDU196617 DNQ196617 DXM196617 EHI196617 ERE196617 FBA196617 FKW196617 FUS196617 GEO196617 GOK196617 GYG196617 HIC196617 HRY196617 IBU196617 ILQ196617 IVM196617 JFI196617 JPE196617 JZA196617 KIW196617 KSS196617 LCO196617 LMK196617 LWG196617 MGC196617 MPY196617 MZU196617 NJQ196617 NTM196617 ODI196617 ONE196617 OXA196617 PGW196617 PQS196617 QAO196617 QKK196617 QUG196617 REC196617 RNY196617 RXU196617 SHQ196617 SRM196617 TBI196617 TLE196617 TVA196617 UEW196617 UOS196617 UYO196617 VIK196617 VSG196617 WCC196617 WLY196617 WVU196617 M262153 JI262153 TE262153 ADA262153 AMW262153 AWS262153 BGO262153 BQK262153 CAG262153 CKC262153 CTY262153 DDU262153 DNQ262153 DXM262153 EHI262153 ERE262153 FBA262153 FKW262153 FUS262153 GEO262153 GOK262153 GYG262153 HIC262153 HRY262153 IBU262153 ILQ262153 IVM262153 JFI262153 JPE262153 JZA262153 KIW262153 KSS262153 LCO262153 LMK262153 LWG262153 MGC262153 MPY262153 MZU262153 NJQ262153 NTM262153 ODI262153 ONE262153 OXA262153 PGW262153 PQS262153 QAO262153 QKK262153 QUG262153 REC262153 RNY262153 RXU262153 SHQ262153 SRM262153 TBI262153 TLE262153 TVA262153 UEW262153 UOS262153 UYO262153 VIK262153 VSG262153 WCC262153 WLY262153 WVU262153 M327689 JI327689 TE327689 ADA327689 AMW327689 AWS327689 BGO327689 BQK327689 CAG327689 CKC327689 CTY327689 DDU327689 DNQ327689 DXM327689 EHI327689 ERE327689 FBA327689 FKW327689 FUS327689 GEO327689 GOK327689 GYG327689 HIC327689 HRY327689 IBU327689 ILQ327689 IVM327689 JFI327689 JPE327689 JZA327689 KIW327689 KSS327689 LCO327689 LMK327689 LWG327689 MGC327689 MPY327689 MZU327689 NJQ327689 NTM327689 ODI327689 ONE327689 OXA327689 PGW327689 PQS327689 QAO327689 QKK327689 QUG327689 REC327689 RNY327689 RXU327689 SHQ327689 SRM327689 TBI327689 TLE327689 TVA327689 UEW327689 UOS327689 UYO327689 VIK327689 VSG327689 WCC327689 WLY327689 WVU327689 M393225 JI393225 TE393225 ADA393225 AMW393225 AWS393225 BGO393225 BQK393225 CAG393225 CKC393225 CTY393225 DDU393225 DNQ393225 DXM393225 EHI393225 ERE393225 FBA393225 FKW393225 FUS393225 GEO393225 GOK393225 GYG393225 HIC393225 HRY393225 IBU393225 ILQ393225 IVM393225 JFI393225 JPE393225 JZA393225 KIW393225 KSS393225 LCO393225 LMK393225 LWG393225 MGC393225 MPY393225 MZU393225 NJQ393225 NTM393225 ODI393225 ONE393225 OXA393225 PGW393225 PQS393225 QAO393225 QKK393225 QUG393225 REC393225 RNY393225 RXU393225 SHQ393225 SRM393225 TBI393225 TLE393225 TVA393225 UEW393225 UOS393225 UYO393225 VIK393225 VSG393225 WCC393225 WLY393225 WVU393225 M458761 JI458761 TE458761 ADA458761 AMW458761 AWS458761 BGO458761 BQK458761 CAG458761 CKC458761 CTY458761 DDU458761 DNQ458761 DXM458761 EHI458761 ERE458761 FBA458761 FKW458761 FUS458761 GEO458761 GOK458761 GYG458761 HIC458761 HRY458761 IBU458761 ILQ458761 IVM458761 JFI458761 JPE458761 JZA458761 KIW458761 KSS458761 LCO458761 LMK458761 LWG458761 MGC458761 MPY458761 MZU458761 NJQ458761 NTM458761 ODI458761 ONE458761 OXA458761 PGW458761 PQS458761 QAO458761 QKK458761 QUG458761 REC458761 RNY458761 RXU458761 SHQ458761 SRM458761 TBI458761 TLE458761 TVA458761 UEW458761 UOS458761 UYO458761 VIK458761 VSG458761 WCC458761 WLY458761 WVU458761 M524297 JI524297 TE524297 ADA524297 AMW524297 AWS524297 BGO524297 BQK524297 CAG524297 CKC524297 CTY524297 DDU524297 DNQ524297 DXM524297 EHI524297 ERE524297 FBA524297 FKW524297 FUS524297 GEO524297 GOK524297 GYG524297 HIC524297 HRY524297 IBU524297 ILQ524297 IVM524297 JFI524297 JPE524297 JZA524297 KIW524297 KSS524297 LCO524297 LMK524297 LWG524297 MGC524297 MPY524297 MZU524297 NJQ524297 NTM524297 ODI524297 ONE524297 OXA524297 PGW524297 PQS524297 QAO524297 QKK524297 QUG524297 REC524297 RNY524297 RXU524297 SHQ524297 SRM524297 TBI524297 TLE524297 TVA524297 UEW524297 UOS524297 UYO524297 VIK524297 VSG524297 WCC524297 WLY524297 WVU524297 M589833 JI589833 TE589833 ADA589833 AMW589833 AWS589833 BGO589833 BQK589833 CAG589833 CKC589833 CTY589833 DDU589833 DNQ589833 DXM589833 EHI589833 ERE589833 FBA589833 FKW589833 FUS589833 GEO589833 GOK589833 GYG589833 HIC589833 HRY589833 IBU589833 ILQ589833 IVM589833 JFI589833 JPE589833 JZA589833 KIW589833 KSS589833 LCO589833 LMK589833 LWG589833 MGC589833 MPY589833 MZU589833 NJQ589833 NTM589833 ODI589833 ONE589833 OXA589833 PGW589833 PQS589833 QAO589833 QKK589833 QUG589833 REC589833 RNY589833 RXU589833 SHQ589833 SRM589833 TBI589833 TLE589833 TVA589833 UEW589833 UOS589833 UYO589833 VIK589833 VSG589833 WCC589833 WLY589833 WVU589833 M655369 JI655369 TE655369 ADA655369 AMW655369 AWS655369 BGO655369 BQK655369 CAG655369 CKC655369 CTY655369 DDU655369 DNQ655369 DXM655369 EHI655369 ERE655369 FBA655369 FKW655369 FUS655369 GEO655369 GOK655369 GYG655369 HIC655369 HRY655369 IBU655369 ILQ655369 IVM655369 JFI655369 JPE655369 JZA655369 KIW655369 KSS655369 LCO655369 LMK655369 LWG655369 MGC655369 MPY655369 MZU655369 NJQ655369 NTM655369 ODI655369 ONE655369 OXA655369 PGW655369 PQS655369 QAO655369 QKK655369 QUG655369 REC655369 RNY655369 RXU655369 SHQ655369 SRM655369 TBI655369 TLE655369 TVA655369 UEW655369 UOS655369 UYO655369 VIK655369 VSG655369 WCC655369 WLY655369 WVU655369 M720905 JI720905 TE720905 ADA720905 AMW720905 AWS720905 BGO720905 BQK720905 CAG720905 CKC720905 CTY720905 DDU720905 DNQ720905 DXM720905 EHI720905 ERE720905 FBA720905 FKW720905 FUS720905 GEO720905 GOK720905 GYG720905 HIC720905 HRY720905 IBU720905 ILQ720905 IVM720905 JFI720905 JPE720905 JZA720905 KIW720905 KSS720905 LCO720905 LMK720905 LWG720905 MGC720905 MPY720905 MZU720905 NJQ720905 NTM720905 ODI720905 ONE720905 OXA720905 PGW720905 PQS720905 QAO720905 QKK720905 QUG720905 REC720905 RNY720905 RXU720905 SHQ720905 SRM720905 TBI720905 TLE720905 TVA720905 UEW720905 UOS720905 UYO720905 VIK720905 VSG720905 WCC720905 WLY720905 WVU720905 M786441 JI786441 TE786441 ADA786441 AMW786441 AWS786441 BGO786441 BQK786441 CAG786441 CKC786441 CTY786441 DDU786441 DNQ786441 DXM786441 EHI786441 ERE786441 FBA786441 FKW786441 FUS786441 GEO786441 GOK786441 GYG786441 HIC786441 HRY786441 IBU786441 ILQ786441 IVM786441 JFI786441 JPE786441 JZA786441 KIW786441 KSS786441 LCO786441 LMK786441 LWG786441 MGC786441 MPY786441 MZU786441 NJQ786441 NTM786441 ODI786441 ONE786441 OXA786441 PGW786441 PQS786441 QAO786441 QKK786441 QUG786441 REC786441 RNY786441 RXU786441 SHQ786441 SRM786441 TBI786441 TLE786441 TVA786441 UEW786441 UOS786441 UYO786441 VIK786441 VSG786441 WCC786441 WLY786441 WVU786441 M851977 JI851977 TE851977 ADA851977 AMW851977 AWS851977 BGO851977 BQK851977 CAG851977 CKC851977 CTY851977 DDU851977 DNQ851977 DXM851977 EHI851977 ERE851977 FBA851977 FKW851977 FUS851977 GEO851977 GOK851977 GYG851977 HIC851977 HRY851977 IBU851977 ILQ851977 IVM851977 JFI851977 JPE851977 JZA851977 KIW851977 KSS851977 LCO851977 LMK851977 LWG851977 MGC851977 MPY851977 MZU851977 NJQ851977 NTM851977 ODI851977 ONE851977 OXA851977 PGW851977 PQS851977 QAO851977 QKK851977 QUG851977 REC851977 RNY851977 RXU851977 SHQ851977 SRM851977 TBI851977 TLE851977 TVA851977 UEW851977 UOS851977 UYO851977 VIK851977 VSG851977 WCC851977 WLY851977 WVU851977 M917513 JI917513 TE917513 ADA917513 AMW917513 AWS917513 BGO917513 BQK917513 CAG917513 CKC917513 CTY917513 DDU917513 DNQ917513 DXM917513 EHI917513 ERE917513 FBA917513 FKW917513 FUS917513 GEO917513 GOK917513 GYG917513 HIC917513 HRY917513 IBU917513 ILQ917513 IVM917513 JFI917513 JPE917513 JZA917513 KIW917513 KSS917513 LCO917513 LMK917513 LWG917513 MGC917513 MPY917513 MZU917513 NJQ917513 NTM917513 ODI917513 ONE917513 OXA917513 PGW917513 PQS917513 QAO917513 QKK917513 QUG917513 REC917513 RNY917513 RXU917513 SHQ917513 SRM917513 TBI917513 TLE917513 TVA917513 UEW917513 UOS917513 UYO917513 VIK917513 VSG917513 WCC917513 WLY917513 WVU917513 M983049 JI983049 TE983049 ADA983049 AMW983049 AWS983049 BGO983049 BQK983049 CAG983049 CKC983049 CTY983049 DDU983049 DNQ983049 DXM983049 EHI983049 ERE983049 FBA983049 FKW983049 FUS983049 GEO983049 GOK983049 GYG983049 HIC983049 HRY983049 IBU983049 ILQ983049 IVM983049 JFI983049 JPE983049 JZA983049 KIW983049 KSS983049 LCO983049 LMK983049 LWG983049 MGC983049 MPY983049 MZU983049 NJQ983049 NTM983049 ODI983049 ONE983049 OXA983049 PGW983049 PQS983049 QAO983049 QKK983049 QUG983049 REC983049 RNY983049 RXU983049 SHQ983049 SRM983049 TBI983049 TLE983049 TVA983049 UEW983049 UOS983049 UYO983049 VIK983049 VSG983049 WCC983049 WLY983049 WVU983049"/>
    <dataValidation allowBlank="1" showInputMessage="1" sqref="A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C65537 IY65537 SU65537 ACQ65537 AMM65537 AWI65537 BGE65537 BQA65537 BZW65537 CJS65537 CTO65537 DDK65537 DNG65537 DXC65537 EGY65537 EQU65537 FAQ65537 FKM65537 FUI65537 GEE65537 GOA65537 GXW65537 HHS65537 HRO65537 IBK65537 ILG65537 IVC65537 JEY65537 JOU65537 JYQ65537 KIM65537 KSI65537 LCE65537 LMA65537 LVW65537 MFS65537 MPO65537 MZK65537 NJG65537 NTC65537 OCY65537 OMU65537 OWQ65537 PGM65537 PQI65537 QAE65537 QKA65537 QTW65537 RDS65537 RNO65537 RXK65537 SHG65537 SRC65537 TAY65537 TKU65537 TUQ65537 UEM65537 UOI65537 UYE65537 VIA65537 VRW65537 WBS65537 WLO65537 WVK65537 C131073 IY131073 SU131073 ACQ131073 AMM131073 AWI131073 BGE131073 BQA131073 BZW131073 CJS131073 CTO131073 DDK131073 DNG131073 DXC131073 EGY131073 EQU131073 FAQ131073 FKM131073 FUI131073 GEE131073 GOA131073 GXW131073 HHS131073 HRO131073 IBK131073 ILG131073 IVC131073 JEY131073 JOU131073 JYQ131073 KIM131073 KSI131073 LCE131073 LMA131073 LVW131073 MFS131073 MPO131073 MZK131073 NJG131073 NTC131073 OCY131073 OMU131073 OWQ131073 PGM131073 PQI131073 QAE131073 QKA131073 QTW131073 RDS131073 RNO131073 RXK131073 SHG131073 SRC131073 TAY131073 TKU131073 TUQ131073 UEM131073 UOI131073 UYE131073 VIA131073 VRW131073 WBS131073 WLO131073 WVK131073 C196609 IY196609 SU196609 ACQ196609 AMM196609 AWI196609 BGE196609 BQA196609 BZW196609 CJS196609 CTO196609 DDK196609 DNG196609 DXC196609 EGY196609 EQU196609 FAQ196609 FKM196609 FUI196609 GEE196609 GOA196609 GXW196609 HHS196609 HRO196609 IBK196609 ILG196609 IVC196609 JEY196609 JOU196609 JYQ196609 KIM196609 KSI196609 LCE196609 LMA196609 LVW196609 MFS196609 MPO196609 MZK196609 NJG196609 NTC196609 OCY196609 OMU196609 OWQ196609 PGM196609 PQI196609 QAE196609 QKA196609 QTW196609 RDS196609 RNO196609 RXK196609 SHG196609 SRC196609 TAY196609 TKU196609 TUQ196609 UEM196609 UOI196609 UYE196609 VIA196609 VRW196609 WBS196609 WLO196609 WVK196609 C262145 IY262145 SU262145 ACQ262145 AMM262145 AWI262145 BGE262145 BQA262145 BZW262145 CJS262145 CTO262145 DDK262145 DNG262145 DXC262145 EGY262145 EQU262145 FAQ262145 FKM262145 FUI262145 GEE262145 GOA262145 GXW262145 HHS262145 HRO262145 IBK262145 ILG262145 IVC262145 JEY262145 JOU262145 JYQ262145 KIM262145 KSI262145 LCE262145 LMA262145 LVW262145 MFS262145 MPO262145 MZK262145 NJG262145 NTC262145 OCY262145 OMU262145 OWQ262145 PGM262145 PQI262145 QAE262145 QKA262145 QTW262145 RDS262145 RNO262145 RXK262145 SHG262145 SRC262145 TAY262145 TKU262145 TUQ262145 UEM262145 UOI262145 UYE262145 VIA262145 VRW262145 WBS262145 WLO262145 WVK262145 C327681 IY327681 SU327681 ACQ327681 AMM327681 AWI327681 BGE327681 BQA327681 BZW327681 CJS327681 CTO327681 DDK327681 DNG327681 DXC327681 EGY327681 EQU327681 FAQ327681 FKM327681 FUI327681 GEE327681 GOA327681 GXW327681 HHS327681 HRO327681 IBK327681 ILG327681 IVC327681 JEY327681 JOU327681 JYQ327681 KIM327681 KSI327681 LCE327681 LMA327681 LVW327681 MFS327681 MPO327681 MZK327681 NJG327681 NTC327681 OCY327681 OMU327681 OWQ327681 PGM327681 PQI327681 QAE327681 QKA327681 QTW327681 RDS327681 RNO327681 RXK327681 SHG327681 SRC327681 TAY327681 TKU327681 TUQ327681 UEM327681 UOI327681 UYE327681 VIA327681 VRW327681 WBS327681 WLO327681 WVK327681 C393217 IY393217 SU393217 ACQ393217 AMM393217 AWI393217 BGE393217 BQA393217 BZW393217 CJS393217 CTO393217 DDK393217 DNG393217 DXC393217 EGY393217 EQU393217 FAQ393217 FKM393217 FUI393217 GEE393217 GOA393217 GXW393217 HHS393217 HRO393217 IBK393217 ILG393217 IVC393217 JEY393217 JOU393217 JYQ393217 KIM393217 KSI393217 LCE393217 LMA393217 LVW393217 MFS393217 MPO393217 MZK393217 NJG393217 NTC393217 OCY393217 OMU393217 OWQ393217 PGM393217 PQI393217 QAE393217 QKA393217 QTW393217 RDS393217 RNO393217 RXK393217 SHG393217 SRC393217 TAY393217 TKU393217 TUQ393217 UEM393217 UOI393217 UYE393217 VIA393217 VRW393217 WBS393217 WLO393217 WVK393217 C458753 IY458753 SU458753 ACQ458753 AMM458753 AWI458753 BGE458753 BQA458753 BZW458753 CJS458753 CTO458753 DDK458753 DNG458753 DXC458753 EGY458753 EQU458753 FAQ458753 FKM458753 FUI458753 GEE458753 GOA458753 GXW458753 HHS458753 HRO458753 IBK458753 ILG458753 IVC458753 JEY458753 JOU458753 JYQ458753 KIM458753 KSI458753 LCE458753 LMA458753 LVW458753 MFS458753 MPO458753 MZK458753 NJG458753 NTC458753 OCY458753 OMU458753 OWQ458753 PGM458753 PQI458753 QAE458753 QKA458753 QTW458753 RDS458753 RNO458753 RXK458753 SHG458753 SRC458753 TAY458753 TKU458753 TUQ458753 UEM458753 UOI458753 UYE458753 VIA458753 VRW458753 WBS458753 WLO458753 WVK458753 C524289 IY524289 SU524289 ACQ524289 AMM524289 AWI524289 BGE524289 BQA524289 BZW524289 CJS524289 CTO524289 DDK524289 DNG524289 DXC524289 EGY524289 EQU524289 FAQ524289 FKM524289 FUI524289 GEE524289 GOA524289 GXW524289 HHS524289 HRO524289 IBK524289 ILG524289 IVC524289 JEY524289 JOU524289 JYQ524289 KIM524289 KSI524289 LCE524289 LMA524289 LVW524289 MFS524289 MPO524289 MZK524289 NJG524289 NTC524289 OCY524289 OMU524289 OWQ524289 PGM524289 PQI524289 QAE524289 QKA524289 QTW524289 RDS524289 RNO524289 RXK524289 SHG524289 SRC524289 TAY524289 TKU524289 TUQ524289 UEM524289 UOI524289 UYE524289 VIA524289 VRW524289 WBS524289 WLO524289 WVK524289 C589825 IY589825 SU589825 ACQ589825 AMM589825 AWI589825 BGE589825 BQA589825 BZW589825 CJS589825 CTO589825 DDK589825 DNG589825 DXC589825 EGY589825 EQU589825 FAQ589825 FKM589825 FUI589825 GEE589825 GOA589825 GXW589825 HHS589825 HRO589825 IBK589825 ILG589825 IVC589825 JEY589825 JOU589825 JYQ589825 KIM589825 KSI589825 LCE589825 LMA589825 LVW589825 MFS589825 MPO589825 MZK589825 NJG589825 NTC589825 OCY589825 OMU589825 OWQ589825 PGM589825 PQI589825 QAE589825 QKA589825 QTW589825 RDS589825 RNO589825 RXK589825 SHG589825 SRC589825 TAY589825 TKU589825 TUQ589825 UEM589825 UOI589825 UYE589825 VIA589825 VRW589825 WBS589825 WLO589825 WVK589825 C655361 IY655361 SU655361 ACQ655361 AMM655361 AWI655361 BGE655361 BQA655361 BZW655361 CJS655361 CTO655361 DDK655361 DNG655361 DXC655361 EGY655361 EQU655361 FAQ655361 FKM655361 FUI655361 GEE655361 GOA655361 GXW655361 HHS655361 HRO655361 IBK655361 ILG655361 IVC655361 JEY655361 JOU655361 JYQ655361 KIM655361 KSI655361 LCE655361 LMA655361 LVW655361 MFS655361 MPO655361 MZK655361 NJG655361 NTC655361 OCY655361 OMU655361 OWQ655361 PGM655361 PQI655361 QAE655361 QKA655361 QTW655361 RDS655361 RNO655361 RXK655361 SHG655361 SRC655361 TAY655361 TKU655361 TUQ655361 UEM655361 UOI655361 UYE655361 VIA655361 VRW655361 WBS655361 WLO655361 WVK655361 C720897 IY720897 SU720897 ACQ720897 AMM720897 AWI720897 BGE720897 BQA720897 BZW720897 CJS720897 CTO720897 DDK720897 DNG720897 DXC720897 EGY720897 EQU720897 FAQ720897 FKM720897 FUI720897 GEE720897 GOA720897 GXW720897 HHS720897 HRO720897 IBK720897 ILG720897 IVC720897 JEY720897 JOU720897 JYQ720897 KIM720897 KSI720897 LCE720897 LMA720897 LVW720897 MFS720897 MPO720897 MZK720897 NJG720897 NTC720897 OCY720897 OMU720897 OWQ720897 PGM720897 PQI720897 QAE720897 QKA720897 QTW720897 RDS720897 RNO720897 RXK720897 SHG720897 SRC720897 TAY720897 TKU720897 TUQ720897 UEM720897 UOI720897 UYE720897 VIA720897 VRW720897 WBS720897 WLO720897 WVK720897 C786433 IY786433 SU786433 ACQ786433 AMM786433 AWI786433 BGE786433 BQA786433 BZW786433 CJS786433 CTO786433 DDK786433 DNG786433 DXC786433 EGY786433 EQU786433 FAQ786433 FKM786433 FUI786433 GEE786433 GOA786433 GXW786433 HHS786433 HRO786433 IBK786433 ILG786433 IVC786433 JEY786433 JOU786433 JYQ786433 KIM786433 KSI786433 LCE786433 LMA786433 LVW786433 MFS786433 MPO786433 MZK786433 NJG786433 NTC786433 OCY786433 OMU786433 OWQ786433 PGM786433 PQI786433 QAE786433 QKA786433 QTW786433 RDS786433 RNO786433 RXK786433 SHG786433 SRC786433 TAY786433 TKU786433 TUQ786433 UEM786433 UOI786433 UYE786433 VIA786433 VRW786433 WBS786433 WLO786433 WVK786433 C851969 IY851969 SU851969 ACQ851969 AMM851969 AWI851969 BGE851969 BQA851969 BZW851969 CJS851969 CTO851969 DDK851969 DNG851969 DXC851969 EGY851969 EQU851969 FAQ851969 FKM851969 FUI851969 GEE851969 GOA851969 GXW851969 HHS851969 HRO851969 IBK851969 ILG851969 IVC851969 JEY851969 JOU851969 JYQ851969 KIM851969 KSI851969 LCE851969 LMA851969 LVW851969 MFS851969 MPO851969 MZK851969 NJG851969 NTC851969 OCY851969 OMU851969 OWQ851969 PGM851969 PQI851969 QAE851969 QKA851969 QTW851969 RDS851969 RNO851969 RXK851969 SHG851969 SRC851969 TAY851969 TKU851969 TUQ851969 UEM851969 UOI851969 UYE851969 VIA851969 VRW851969 WBS851969 WLO851969 WVK851969 C917505 IY917505 SU917505 ACQ917505 AMM917505 AWI917505 BGE917505 BQA917505 BZW917505 CJS917505 CTO917505 DDK917505 DNG917505 DXC917505 EGY917505 EQU917505 FAQ917505 FKM917505 FUI917505 GEE917505 GOA917505 GXW917505 HHS917505 HRO917505 IBK917505 ILG917505 IVC917505 JEY917505 JOU917505 JYQ917505 KIM917505 KSI917505 LCE917505 LMA917505 LVW917505 MFS917505 MPO917505 MZK917505 NJG917505 NTC917505 OCY917505 OMU917505 OWQ917505 PGM917505 PQI917505 QAE917505 QKA917505 QTW917505 RDS917505 RNO917505 RXK917505 SHG917505 SRC917505 TAY917505 TKU917505 TUQ917505 UEM917505 UOI917505 UYE917505 VIA917505 VRW917505 WBS917505 WLO917505 WVK917505 C983041 IY983041 SU983041 ACQ983041 AMM983041 AWI983041 BGE983041 BQA983041 BZW983041 CJS983041 CTO983041 DDK983041 DNG983041 DXC983041 EGY983041 EQU983041 FAQ983041 FKM983041 FUI983041 GEE983041 GOA983041 GXW983041 HHS983041 HRO983041 IBK983041 ILG983041 IVC983041 JEY983041 JOU983041 JYQ983041 KIM983041 KSI983041 LCE983041 LMA983041 LVW983041 MFS983041 MPO983041 MZK983041 NJG983041 NTC983041 OCY983041 OMU983041 OWQ983041 PGM983041 PQI983041 QAE983041 QKA983041 QTW983041 RDS983041 RNO983041 RXK983041 SHG983041 SRC983041 TAY983041 TKU983041 TUQ983041 UEM983041 UOI983041 UYE983041 VIA983041 VRW983041 WBS983041 WLO983041 WVK983041 WVQ983041 JE6 TA6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I65537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I131073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I196609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I262145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I327681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I393217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I458753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I524289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I589825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I655361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I720897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I786433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I851969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I917505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I983041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dataValidations>
  <printOptions horizontalCentered="1" verticalCentered="1"/>
  <pageMargins left="0.5" right="0.5" top="0.5" bottom="0.5" header="0.25" footer="0.25"/>
  <pageSetup scale="87" orientation="portrait" r:id="rId1"/>
  <headerFooter alignWithMargins="0">
    <oddHeader>&amp;L&amp;"Arial,Regular"STATE OF CALIFORNIA
HEALTH AND HUMAN SERVICES AGENCY&amp;R&amp;"Arial,Regular"CALIFORNIA DEPARTMENT OF SOCIAL SERVICES
DATA SYSTEMS AND SURVEY DESIGN BUREAU</oddHeader>
    <oddFooter>&amp;C&amp;"Arial,Regular"&amp;P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AX68"/>
  <sheetViews>
    <sheetView showGridLines="0" zoomScale="85" zoomScaleNormal="85" workbookViewId="0"/>
  </sheetViews>
  <sheetFormatPr defaultColWidth="23.42578125" defaultRowHeight="15"/>
  <cols>
    <col min="1" max="1" width="25.28515625" style="203" customWidth="1"/>
    <col min="2" max="31" width="15.7109375" style="204" customWidth="1"/>
    <col min="32" max="32" width="1.42578125" style="192" customWidth="1"/>
    <col min="33" max="33" width="18.85546875" style="192" bestFit="1" customWidth="1"/>
    <col min="34" max="50" width="23.42578125" style="192"/>
    <col min="51" max="16384" width="23.42578125" style="193"/>
  </cols>
  <sheetData>
    <row r="1" spans="1:50" s="142" customFormat="1" ht="13.15" customHeight="1">
      <c r="A1" s="140" t="s">
        <v>194</v>
      </c>
      <c r="B1" s="141"/>
      <c r="C1" s="141"/>
      <c r="D1" s="141"/>
      <c r="E1" s="141"/>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G1" s="143"/>
      <c r="AH1" s="143"/>
      <c r="AI1" s="143"/>
      <c r="AJ1" s="143"/>
      <c r="AK1" s="143"/>
      <c r="AL1" s="143"/>
      <c r="AM1" s="143"/>
      <c r="AN1" s="143"/>
      <c r="AO1" s="143"/>
      <c r="AP1" s="143"/>
      <c r="AQ1" s="143"/>
      <c r="AR1" s="143"/>
      <c r="AS1" s="143"/>
      <c r="AT1" s="143"/>
      <c r="AU1" s="143"/>
      <c r="AV1" s="143"/>
      <c r="AW1" s="143"/>
      <c r="AX1" s="143"/>
    </row>
    <row r="2" spans="1:50" s="141" customFormat="1" ht="15.75">
      <c r="A2" s="144"/>
      <c r="B2" s="145" t="s">
        <v>14</v>
      </c>
      <c r="C2" s="146"/>
      <c r="D2" s="146"/>
      <c r="E2" s="146"/>
      <c r="F2" s="146"/>
      <c r="G2" s="146"/>
      <c r="H2" s="146"/>
      <c r="I2" s="146"/>
      <c r="J2" s="146"/>
      <c r="K2" s="145" t="s">
        <v>14</v>
      </c>
      <c r="L2" s="146"/>
      <c r="M2" s="146"/>
      <c r="N2" s="146"/>
      <c r="O2" s="146"/>
      <c r="P2" s="146"/>
      <c r="Q2" s="146"/>
      <c r="R2" s="146"/>
      <c r="S2" s="146"/>
      <c r="T2" s="146"/>
      <c r="U2" s="146"/>
      <c r="V2" s="147"/>
      <c r="W2" s="148" t="s">
        <v>70</v>
      </c>
      <c r="X2" s="149"/>
      <c r="Y2" s="149"/>
      <c r="Z2" s="149"/>
      <c r="AA2" s="149"/>
      <c r="AB2" s="150"/>
      <c r="AC2" s="151" t="s">
        <v>60</v>
      </c>
      <c r="AD2" s="152"/>
      <c r="AE2" s="153"/>
    </row>
    <row r="3" spans="1:50" s="141" customFormat="1" ht="15.75">
      <c r="A3" s="154" t="s">
        <v>1</v>
      </c>
      <c r="B3" s="155" t="s">
        <v>71</v>
      </c>
      <c r="C3" s="156"/>
      <c r="D3" s="156"/>
      <c r="E3" s="156"/>
      <c r="F3" s="156"/>
      <c r="G3" s="156"/>
      <c r="H3" s="156"/>
      <c r="I3" s="156"/>
      <c r="J3" s="157"/>
      <c r="K3" s="151" t="s">
        <v>72</v>
      </c>
      <c r="L3" s="152"/>
      <c r="M3" s="153"/>
      <c r="N3" s="158" t="s">
        <v>73</v>
      </c>
      <c r="O3" s="159"/>
      <c r="P3" s="159"/>
      <c r="Q3" s="159"/>
      <c r="R3" s="159"/>
      <c r="S3" s="160"/>
      <c r="T3" s="151" t="s">
        <v>74</v>
      </c>
      <c r="U3" s="152"/>
      <c r="V3" s="153"/>
      <c r="W3" s="161"/>
      <c r="X3" s="162"/>
      <c r="Y3" s="162"/>
      <c r="Z3" s="162"/>
      <c r="AA3" s="162"/>
      <c r="AB3" s="163"/>
      <c r="AC3" s="164"/>
      <c r="AD3" s="165"/>
      <c r="AE3" s="166"/>
    </row>
    <row r="4" spans="1:50" s="141" customFormat="1" ht="15.75">
      <c r="A4" s="167"/>
      <c r="B4" s="145" t="s">
        <v>75</v>
      </c>
      <c r="C4" s="146"/>
      <c r="D4" s="147"/>
      <c r="E4" s="145" t="s">
        <v>76</v>
      </c>
      <c r="F4" s="146"/>
      <c r="G4" s="147"/>
      <c r="H4" s="145" t="s">
        <v>77</v>
      </c>
      <c r="I4" s="146"/>
      <c r="J4" s="147"/>
      <c r="K4" s="168"/>
      <c r="L4" s="168"/>
      <c r="M4" s="169"/>
      <c r="N4" s="145" t="s">
        <v>78</v>
      </c>
      <c r="O4" s="147"/>
      <c r="P4" s="145" t="s">
        <v>79</v>
      </c>
      <c r="Q4" s="147"/>
      <c r="R4" s="145" t="s">
        <v>77</v>
      </c>
      <c r="S4" s="147"/>
      <c r="T4" s="168"/>
      <c r="U4" s="168"/>
      <c r="V4" s="170"/>
      <c r="W4" s="171"/>
      <c r="X4" s="168"/>
      <c r="Y4" s="168"/>
      <c r="Z4" s="170"/>
      <c r="AA4" s="170"/>
      <c r="AB4" s="168"/>
      <c r="AC4" s="171"/>
      <c r="AD4" s="168"/>
      <c r="AE4" s="168"/>
    </row>
    <row r="5" spans="1:50" s="141" customFormat="1" ht="15.75">
      <c r="A5" s="167"/>
      <c r="B5" s="172"/>
      <c r="C5" s="173"/>
      <c r="D5" s="174"/>
      <c r="E5" s="172"/>
      <c r="F5" s="173"/>
      <c r="G5" s="174"/>
      <c r="H5" s="172"/>
      <c r="I5" s="173"/>
      <c r="J5" s="174"/>
      <c r="K5" s="173" t="s">
        <v>80</v>
      </c>
      <c r="L5" s="173" t="s">
        <v>81</v>
      </c>
      <c r="M5" s="175"/>
      <c r="N5" s="172"/>
      <c r="O5" s="173"/>
      <c r="P5" s="176"/>
      <c r="Q5" s="173"/>
      <c r="R5" s="172"/>
      <c r="S5" s="173"/>
      <c r="T5" s="173" t="s">
        <v>80</v>
      </c>
      <c r="U5" s="173" t="s">
        <v>81</v>
      </c>
      <c r="V5" s="176"/>
      <c r="W5" s="172"/>
      <c r="X5" s="173" t="s">
        <v>82</v>
      </c>
      <c r="Y5" s="173" t="s">
        <v>83</v>
      </c>
      <c r="Z5" s="174"/>
      <c r="AA5" s="174"/>
      <c r="AB5" s="173" t="s">
        <v>84</v>
      </c>
      <c r="AC5" s="177"/>
      <c r="AD5" s="177"/>
      <c r="AE5" s="177"/>
    </row>
    <row r="6" spans="1:50" s="141" customFormat="1" ht="15.75">
      <c r="A6" s="167"/>
      <c r="B6" s="172"/>
      <c r="C6" s="173" t="s">
        <v>85</v>
      </c>
      <c r="D6" s="174"/>
      <c r="E6" s="172"/>
      <c r="F6" s="173" t="s">
        <v>85</v>
      </c>
      <c r="G6" s="174"/>
      <c r="H6" s="172"/>
      <c r="I6" s="173" t="s">
        <v>85</v>
      </c>
      <c r="J6" s="174"/>
      <c r="K6" s="173" t="s">
        <v>86</v>
      </c>
      <c r="L6" s="173" t="s">
        <v>87</v>
      </c>
      <c r="M6" s="174"/>
      <c r="N6" s="172"/>
      <c r="O6" s="173"/>
      <c r="P6" s="176"/>
      <c r="Q6" s="173"/>
      <c r="R6" s="172"/>
      <c r="S6" s="173"/>
      <c r="T6" s="172" t="s">
        <v>86</v>
      </c>
      <c r="U6" s="173" t="s">
        <v>87</v>
      </c>
      <c r="V6" s="178" t="s">
        <v>77</v>
      </c>
      <c r="W6" s="172"/>
      <c r="X6" s="173" t="s">
        <v>88</v>
      </c>
      <c r="Y6" s="173" t="s">
        <v>88</v>
      </c>
      <c r="Z6" s="174" t="s">
        <v>84</v>
      </c>
      <c r="AA6" s="174"/>
      <c r="AB6" s="173" t="s">
        <v>89</v>
      </c>
      <c r="AC6" s="177" t="s">
        <v>19</v>
      </c>
      <c r="AD6" s="177" t="s">
        <v>21</v>
      </c>
      <c r="AE6" s="177" t="s">
        <v>90</v>
      </c>
    </row>
    <row r="7" spans="1:50" s="141" customFormat="1" ht="15.75">
      <c r="A7" s="167"/>
      <c r="B7" s="179" t="s">
        <v>19</v>
      </c>
      <c r="C7" s="180" t="s">
        <v>21</v>
      </c>
      <c r="D7" s="181" t="s">
        <v>21</v>
      </c>
      <c r="E7" s="179" t="s">
        <v>19</v>
      </c>
      <c r="F7" s="180" t="s">
        <v>21</v>
      </c>
      <c r="G7" s="181" t="s">
        <v>21</v>
      </c>
      <c r="H7" s="179" t="s">
        <v>19</v>
      </c>
      <c r="I7" s="180" t="s">
        <v>21</v>
      </c>
      <c r="J7" s="181" t="s">
        <v>21</v>
      </c>
      <c r="K7" s="180" t="s">
        <v>91</v>
      </c>
      <c r="L7" s="180" t="s">
        <v>91</v>
      </c>
      <c r="M7" s="181" t="s">
        <v>77</v>
      </c>
      <c r="N7" s="179" t="s">
        <v>19</v>
      </c>
      <c r="O7" s="180" t="s">
        <v>21</v>
      </c>
      <c r="P7" s="182" t="s">
        <v>19</v>
      </c>
      <c r="Q7" s="180" t="s">
        <v>21</v>
      </c>
      <c r="R7" s="179" t="s">
        <v>19</v>
      </c>
      <c r="S7" s="180" t="s">
        <v>21</v>
      </c>
      <c r="T7" s="179" t="s">
        <v>91</v>
      </c>
      <c r="U7" s="180" t="s">
        <v>91</v>
      </c>
      <c r="V7" s="183"/>
      <c r="W7" s="179" t="s">
        <v>92</v>
      </c>
      <c r="X7" s="180" t="s">
        <v>93</v>
      </c>
      <c r="Y7" s="180" t="s">
        <v>93</v>
      </c>
      <c r="Z7" s="181" t="s">
        <v>94</v>
      </c>
      <c r="AA7" s="181" t="s">
        <v>77</v>
      </c>
      <c r="AB7" s="180" t="s">
        <v>95</v>
      </c>
      <c r="AC7" s="179" t="s">
        <v>96</v>
      </c>
      <c r="AD7" s="180" t="s">
        <v>96</v>
      </c>
      <c r="AE7" s="180" t="s">
        <v>97</v>
      </c>
    </row>
    <row r="8" spans="1:50" s="187" customFormat="1" ht="18.75" customHeight="1">
      <c r="A8" s="184" t="s">
        <v>98</v>
      </c>
      <c r="B8" s="185" t="s">
        <v>99</v>
      </c>
      <c r="C8" s="185" t="s">
        <v>100</v>
      </c>
      <c r="D8" s="185" t="s">
        <v>101</v>
      </c>
      <c r="E8" s="185" t="s">
        <v>102</v>
      </c>
      <c r="F8" s="185" t="s">
        <v>103</v>
      </c>
      <c r="G8" s="185" t="s">
        <v>104</v>
      </c>
      <c r="H8" s="185" t="s">
        <v>105</v>
      </c>
      <c r="I8" s="185" t="s">
        <v>106</v>
      </c>
      <c r="J8" s="185" t="s">
        <v>107</v>
      </c>
      <c r="K8" s="185" t="s">
        <v>108</v>
      </c>
      <c r="L8" s="185" t="s">
        <v>109</v>
      </c>
      <c r="M8" s="185" t="s">
        <v>110</v>
      </c>
      <c r="N8" s="185" t="s">
        <v>111</v>
      </c>
      <c r="O8" s="185" t="s">
        <v>112</v>
      </c>
      <c r="P8" s="185" t="s">
        <v>113</v>
      </c>
      <c r="Q8" s="185" t="s">
        <v>114</v>
      </c>
      <c r="R8" s="185" t="s">
        <v>115</v>
      </c>
      <c r="S8" s="185" t="s">
        <v>116</v>
      </c>
      <c r="T8" s="185" t="s">
        <v>117</v>
      </c>
      <c r="U8" s="185" t="s">
        <v>118</v>
      </c>
      <c r="V8" s="185" t="s">
        <v>119</v>
      </c>
      <c r="W8" s="185" t="s">
        <v>120</v>
      </c>
      <c r="X8" s="185" t="s">
        <v>121</v>
      </c>
      <c r="Y8" s="185" t="s">
        <v>122</v>
      </c>
      <c r="Z8" s="185" t="s">
        <v>123</v>
      </c>
      <c r="AA8" s="185" t="s">
        <v>124</v>
      </c>
      <c r="AB8" s="185" t="s">
        <v>125</v>
      </c>
      <c r="AC8" s="185" t="s">
        <v>126</v>
      </c>
      <c r="AD8" s="185" t="s">
        <v>127</v>
      </c>
      <c r="AE8" s="185" t="s">
        <v>128</v>
      </c>
      <c r="AF8" s="186"/>
      <c r="AG8" s="186"/>
      <c r="AH8" s="186"/>
      <c r="AI8" s="186"/>
      <c r="AJ8" s="186"/>
      <c r="AK8" s="186"/>
      <c r="AL8" s="186"/>
      <c r="AM8" s="186"/>
      <c r="AN8" s="186"/>
      <c r="AO8" s="186"/>
      <c r="AP8" s="186"/>
      <c r="AQ8" s="186"/>
      <c r="AR8" s="186"/>
      <c r="AS8" s="186"/>
      <c r="AT8" s="186"/>
      <c r="AU8" s="186"/>
      <c r="AV8" s="186"/>
      <c r="AW8" s="186"/>
      <c r="AX8" s="186"/>
    </row>
    <row r="9" spans="1:50" ht="15" customHeight="1">
      <c r="A9" s="188" t="s">
        <v>129</v>
      </c>
      <c r="B9" s="189">
        <v>4936</v>
      </c>
      <c r="C9" s="189">
        <v>196</v>
      </c>
      <c r="D9" s="189">
        <v>11</v>
      </c>
      <c r="E9" s="189">
        <v>50281</v>
      </c>
      <c r="F9" s="189">
        <v>1419</v>
      </c>
      <c r="G9" s="189">
        <v>659</v>
      </c>
      <c r="H9" s="189">
        <v>55217</v>
      </c>
      <c r="I9" s="189">
        <v>1615</v>
      </c>
      <c r="J9" s="189">
        <v>670</v>
      </c>
      <c r="K9" s="189">
        <v>11296</v>
      </c>
      <c r="L9" s="189">
        <v>89725</v>
      </c>
      <c r="M9" s="189">
        <v>101021</v>
      </c>
      <c r="N9" s="189">
        <v>435</v>
      </c>
      <c r="O9" s="189">
        <v>268</v>
      </c>
      <c r="P9" s="189">
        <v>3189</v>
      </c>
      <c r="Q9" s="189">
        <v>1861</v>
      </c>
      <c r="R9" s="189">
        <v>3624</v>
      </c>
      <c r="S9" s="189">
        <v>2129</v>
      </c>
      <c r="T9" s="189">
        <v>24</v>
      </c>
      <c r="U9" s="189">
        <v>871</v>
      </c>
      <c r="V9" s="189">
        <v>895</v>
      </c>
      <c r="W9" s="190" t="s">
        <v>130</v>
      </c>
      <c r="X9" s="190" t="s">
        <v>130</v>
      </c>
      <c r="Y9" s="190" t="s">
        <v>130</v>
      </c>
      <c r="Z9" s="189">
        <v>57502</v>
      </c>
      <c r="AA9" s="189">
        <v>57502</v>
      </c>
      <c r="AB9" s="189">
        <v>0</v>
      </c>
      <c r="AC9" s="189">
        <v>14530861</v>
      </c>
      <c r="AD9" s="189">
        <v>327561</v>
      </c>
      <c r="AE9" s="191">
        <v>14858422</v>
      </c>
    </row>
    <row r="10" spans="1:50" ht="15" customHeight="1">
      <c r="A10" s="188" t="s">
        <v>131</v>
      </c>
      <c r="B10" s="189">
        <v>3</v>
      </c>
      <c r="C10" s="189">
        <v>0</v>
      </c>
      <c r="D10" s="189">
        <v>0</v>
      </c>
      <c r="E10" s="189">
        <v>76</v>
      </c>
      <c r="F10" s="189">
        <v>0</v>
      </c>
      <c r="G10" s="189">
        <v>0</v>
      </c>
      <c r="H10" s="189">
        <v>79</v>
      </c>
      <c r="I10" s="189">
        <v>0</v>
      </c>
      <c r="J10" s="189">
        <v>0</v>
      </c>
      <c r="K10" s="189">
        <v>3</v>
      </c>
      <c r="L10" s="189">
        <v>141</v>
      </c>
      <c r="M10" s="189">
        <v>144</v>
      </c>
      <c r="N10" s="189">
        <v>0</v>
      </c>
      <c r="O10" s="189">
        <v>0</v>
      </c>
      <c r="P10" s="189">
        <v>0</v>
      </c>
      <c r="Q10" s="189">
        <v>0</v>
      </c>
      <c r="R10" s="189">
        <v>0</v>
      </c>
      <c r="S10" s="189">
        <v>0</v>
      </c>
      <c r="T10" s="189">
        <v>0</v>
      </c>
      <c r="U10" s="189">
        <v>0</v>
      </c>
      <c r="V10" s="189">
        <v>0</v>
      </c>
      <c r="W10" s="190" t="s">
        <v>130</v>
      </c>
      <c r="X10" s="190" t="s">
        <v>130</v>
      </c>
      <c r="Y10" s="190" t="s">
        <v>130</v>
      </c>
      <c r="Z10" s="189">
        <v>79</v>
      </c>
      <c r="AA10" s="189">
        <v>79</v>
      </c>
      <c r="AB10" s="189">
        <v>0</v>
      </c>
      <c r="AC10" s="189">
        <v>16717</v>
      </c>
      <c r="AD10" s="189">
        <v>0</v>
      </c>
      <c r="AE10" s="191">
        <v>16717</v>
      </c>
    </row>
    <row r="11" spans="1:50" ht="15" customHeight="1">
      <c r="A11" s="188" t="s">
        <v>132</v>
      </c>
      <c r="B11" s="189">
        <v>114</v>
      </c>
      <c r="C11" s="189">
        <v>0</v>
      </c>
      <c r="D11" s="189">
        <v>0</v>
      </c>
      <c r="E11" s="189">
        <v>1533</v>
      </c>
      <c r="F11" s="189">
        <v>1</v>
      </c>
      <c r="G11" s="189">
        <v>0</v>
      </c>
      <c r="H11" s="189">
        <v>1647</v>
      </c>
      <c r="I11" s="189">
        <v>1</v>
      </c>
      <c r="J11" s="189">
        <v>0</v>
      </c>
      <c r="K11" s="189">
        <v>294</v>
      </c>
      <c r="L11" s="189">
        <v>2703</v>
      </c>
      <c r="M11" s="189">
        <v>2997</v>
      </c>
      <c r="N11" s="189">
        <v>0</v>
      </c>
      <c r="O11" s="189">
        <v>0</v>
      </c>
      <c r="P11" s="189">
        <v>5</v>
      </c>
      <c r="Q11" s="189">
        <v>1</v>
      </c>
      <c r="R11" s="189">
        <v>5</v>
      </c>
      <c r="S11" s="189">
        <v>1</v>
      </c>
      <c r="T11" s="189">
        <v>0</v>
      </c>
      <c r="U11" s="189">
        <v>0</v>
      </c>
      <c r="V11" s="189">
        <v>0</v>
      </c>
      <c r="W11" s="190" t="s">
        <v>130</v>
      </c>
      <c r="X11" s="190" t="s">
        <v>130</v>
      </c>
      <c r="Y11" s="190" t="s">
        <v>130</v>
      </c>
      <c r="Z11" s="189">
        <v>1715</v>
      </c>
      <c r="AA11" s="189">
        <v>1715</v>
      </c>
      <c r="AB11" s="189">
        <v>0</v>
      </c>
      <c r="AC11" s="189">
        <v>382579</v>
      </c>
      <c r="AD11" s="189">
        <v>153</v>
      </c>
      <c r="AE11" s="191">
        <v>382732</v>
      </c>
    </row>
    <row r="12" spans="1:50" ht="15" customHeight="1">
      <c r="A12" s="188" t="s">
        <v>133</v>
      </c>
      <c r="B12" s="189">
        <v>1495</v>
      </c>
      <c r="C12" s="189">
        <v>4</v>
      </c>
      <c r="D12" s="189">
        <v>0</v>
      </c>
      <c r="E12" s="189">
        <v>15091</v>
      </c>
      <c r="F12" s="189">
        <v>44</v>
      </c>
      <c r="G12" s="189">
        <v>26</v>
      </c>
      <c r="H12" s="189">
        <v>16586</v>
      </c>
      <c r="I12" s="189">
        <v>48</v>
      </c>
      <c r="J12" s="189">
        <v>26</v>
      </c>
      <c r="K12" s="189">
        <v>3729</v>
      </c>
      <c r="L12" s="189">
        <v>26862</v>
      </c>
      <c r="M12" s="189">
        <v>30591</v>
      </c>
      <c r="N12" s="189">
        <v>10</v>
      </c>
      <c r="O12" s="189">
        <v>4</v>
      </c>
      <c r="P12" s="189">
        <v>119</v>
      </c>
      <c r="Q12" s="189">
        <v>47</v>
      </c>
      <c r="R12" s="189">
        <v>129</v>
      </c>
      <c r="S12" s="189">
        <v>51</v>
      </c>
      <c r="T12" s="189">
        <v>0</v>
      </c>
      <c r="U12" s="189">
        <v>33</v>
      </c>
      <c r="V12" s="189">
        <v>33</v>
      </c>
      <c r="W12" s="190" t="s">
        <v>130</v>
      </c>
      <c r="X12" s="190" t="s">
        <v>130</v>
      </c>
      <c r="Y12" s="190" t="s">
        <v>130</v>
      </c>
      <c r="Z12" s="189">
        <v>17908</v>
      </c>
      <c r="AA12" s="189">
        <v>17908</v>
      </c>
      <c r="AB12" s="189">
        <v>0</v>
      </c>
      <c r="AC12" s="189">
        <v>4174496</v>
      </c>
      <c r="AD12" s="189">
        <v>11095</v>
      </c>
      <c r="AE12" s="191">
        <v>4185591</v>
      </c>
    </row>
    <row r="13" spans="1:50" ht="15" customHeight="1">
      <c r="A13" s="188" t="s">
        <v>134</v>
      </c>
      <c r="B13" s="189">
        <v>208</v>
      </c>
      <c r="C13" s="189">
        <v>0</v>
      </c>
      <c r="D13" s="189">
        <v>0</v>
      </c>
      <c r="E13" s="189">
        <v>2569</v>
      </c>
      <c r="F13" s="189">
        <v>5</v>
      </c>
      <c r="G13" s="189">
        <v>1</v>
      </c>
      <c r="H13" s="189">
        <v>2777</v>
      </c>
      <c r="I13" s="189">
        <v>5</v>
      </c>
      <c r="J13" s="189">
        <v>1</v>
      </c>
      <c r="K13" s="189">
        <v>541</v>
      </c>
      <c r="L13" s="189">
        <v>4427</v>
      </c>
      <c r="M13" s="189">
        <v>4968</v>
      </c>
      <c r="N13" s="189">
        <v>0</v>
      </c>
      <c r="O13" s="189">
        <v>0</v>
      </c>
      <c r="P13" s="189">
        <v>8</v>
      </c>
      <c r="Q13" s="189">
        <v>5</v>
      </c>
      <c r="R13" s="189">
        <v>8</v>
      </c>
      <c r="S13" s="189">
        <v>5</v>
      </c>
      <c r="T13" s="189">
        <v>0</v>
      </c>
      <c r="U13" s="189">
        <v>1</v>
      </c>
      <c r="V13" s="189">
        <v>1</v>
      </c>
      <c r="W13" s="190" t="s">
        <v>130</v>
      </c>
      <c r="X13" s="190" t="s">
        <v>130</v>
      </c>
      <c r="Y13" s="190" t="s">
        <v>130</v>
      </c>
      <c r="Z13" s="189">
        <v>2891</v>
      </c>
      <c r="AA13" s="189">
        <v>2891</v>
      </c>
      <c r="AB13" s="189">
        <v>0</v>
      </c>
      <c r="AC13" s="189">
        <v>648520</v>
      </c>
      <c r="AD13" s="189">
        <v>747</v>
      </c>
      <c r="AE13" s="191">
        <v>649267</v>
      </c>
    </row>
    <row r="14" spans="1:50" ht="15" customHeight="1">
      <c r="A14" s="188" t="s">
        <v>135</v>
      </c>
      <c r="B14" s="189">
        <v>64</v>
      </c>
      <c r="C14" s="189">
        <v>0</v>
      </c>
      <c r="D14" s="189">
        <v>0</v>
      </c>
      <c r="E14" s="189">
        <v>617</v>
      </c>
      <c r="F14" s="189">
        <v>3</v>
      </c>
      <c r="G14" s="189">
        <v>1</v>
      </c>
      <c r="H14" s="189">
        <v>681</v>
      </c>
      <c r="I14" s="189">
        <v>3</v>
      </c>
      <c r="J14" s="189">
        <v>1</v>
      </c>
      <c r="K14" s="189">
        <v>149</v>
      </c>
      <c r="L14" s="189">
        <v>1327</v>
      </c>
      <c r="M14" s="189">
        <v>1476</v>
      </c>
      <c r="N14" s="189">
        <v>0</v>
      </c>
      <c r="O14" s="189">
        <v>0</v>
      </c>
      <c r="P14" s="189">
        <v>11</v>
      </c>
      <c r="Q14" s="189">
        <v>4</v>
      </c>
      <c r="R14" s="189">
        <v>11</v>
      </c>
      <c r="S14" s="189">
        <v>4</v>
      </c>
      <c r="T14" s="189">
        <v>0</v>
      </c>
      <c r="U14" s="189">
        <v>1</v>
      </c>
      <c r="V14" s="189">
        <v>1</v>
      </c>
      <c r="W14" s="190" t="s">
        <v>130</v>
      </c>
      <c r="X14" s="190" t="s">
        <v>130</v>
      </c>
      <c r="Y14" s="190" t="s">
        <v>130</v>
      </c>
      <c r="Z14" s="189">
        <v>730</v>
      </c>
      <c r="AA14" s="189">
        <v>730</v>
      </c>
      <c r="AB14" s="189">
        <v>0</v>
      </c>
      <c r="AC14" s="189">
        <v>177123</v>
      </c>
      <c r="AD14" s="189">
        <v>192</v>
      </c>
      <c r="AE14" s="191">
        <v>177315</v>
      </c>
    </row>
    <row r="15" spans="1:50" ht="15" customHeight="1">
      <c r="A15" s="188" t="s">
        <v>136</v>
      </c>
      <c r="B15" s="189">
        <v>3548</v>
      </c>
      <c r="C15" s="189">
        <v>103</v>
      </c>
      <c r="D15" s="189">
        <v>3</v>
      </c>
      <c r="E15" s="189">
        <v>27659</v>
      </c>
      <c r="F15" s="189">
        <v>406</v>
      </c>
      <c r="G15" s="189">
        <v>133</v>
      </c>
      <c r="H15" s="189">
        <v>31207</v>
      </c>
      <c r="I15" s="189">
        <v>509</v>
      </c>
      <c r="J15" s="189">
        <v>136</v>
      </c>
      <c r="K15" s="189">
        <v>8247</v>
      </c>
      <c r="L15" s="189">
        <v>52912</v>
      </c>
      <c r="M15" s="189">
        <v>61159</v>
      </c>
      <c r="N15" s="189">
        <v>243</v>
      </c>
      <c r="O15" s="189">
        <v>149</v>
      </c>
      <c r="P15" s="189">
        <v>995</v>
      </c>
      <c r="Q15" s="189">
        <v>541</v>
      </c>
      <c r="R15" s="189">
        <v>1238</v>
      </c>
      <c r="S15" s="189">
        <v>690</v>
      </c>
      <c r="T15" s="189">
        <v>4</v>
      </c>
      <c r="U15" s="189">
        <v>179</v>
      </c>
      <c r="V15" s="189">
        <v>183</v>
      </c>
      <c r="W15" s="190" t="s">
        <v>130</v>
      </c>
      <c r="X15" s="190" t="s">
        <v>130</v>
      </c>
      <c r="Y15" s="190" t="s">
        <v>130</v>
      </c>
      <c r="Z15" s="189">
        <v>36854</v>
      </c>
      <c r="AA15" s="189">
        <v>36854</v>
      </c>
      <c r="AB15" s="189">
        <v>0</v>
      </c>
      <c r="AC15" s="189">
        <v>8700677</v>
      </c>
      <c r="AD15" s="189">
        <v>85073</v>
      </c>
      <c r="AE15" s="191">
        <v>8785750</v>
      </c>
    </row>
    <row r="16" spans="1:50" ht="15" customHeight="1">
      <c r="A16" s="188" t="s">
        <v>137</v>
      </c>
      <c r="B16" s="189">
        <v>353</v>
      </c>
      <c r="C16" s="189">
        <v>0</v>
      </c>
      <c r="D16" s="189">
        <v>0</v>
      </c>
      <c r="E16" s="189">
        <v>2248</v>
      </c>
      <c r="F16" s="189">
        <v>1</v>
      </c>
      <c r="G16" s="189">
        <v>0</v>
      </c>
      <c r="H16" s="189">
        <v>2601</v>
      </c>
      <c r="I16" s="189">
        <v>1</v>
      </c>
      <c r="J16" s="189">
        <v>0</v>
      </c>
      <c r="K16" s="189">
        <v>968</v>
      </c>
      <c r="L16" s="189">
        <v>4297</v>
      </c>
      <c r="M16" s="189">
        <v>5265</v>
      </c>
      <c r="N16" s="189">
        <v>0</v>
      </c>
      <c r="O16" s="189">
        <v>0</v>
      </c>
      <c r="P16" s="189">
        <v>2</v>
      </c>
      <c r="Q16" s="189">
        <v>1</v>
      </c>
      <c r="R16" s="189">
        <v>2</v>
      </c>
      <c r="S16" s="189">
        <v>1</v>
      </c>
      <c r="T16" s="189">
        <v>0</v>
      </c>
      <c r="U16" s="189">
        <v>0</v>
      </c>
      <c r="V16" s="189">
        <v>0</v>
      </c>
      <c r="W16" s="190" t="s">
        <v>130</v>
      </c>
      <c r="X16" s="190" t="s">
        <v>130</v>
      </c>
      <c r="Y16" s="190" t="s">
        <v>130</v>
      </c>
      <c r="Z16" s="189">
        <v>2744</v>
      </c>
      <c r="AA16" s="189">
        <v>2744</v>
      </c>
      <c r="AB16" s="189">
        <v>0</v>
      </c>
      <c r="AC16" s="189">
        <v>681786</v>
      </c>
      <c r="AD16" s="189">
        <v>152</v>
      </c>
      <c r="AE16" s="191">
        <v>681938</v>
      </c>
      <c r="AF16" s="193"/>
      <c r="AG16" s="193"/>
      <c r="AH16" s="193"/>
      <c r="AI16" s="193"/>
      <c r="AJ16" s="193"/>
      <c r="AK16" s="193"/>
      <c r="AL16" s="193"/>
      <c r="AM16" s="193"/>
      <c r="AN16" s="193"/>
      <c r="AO16" s="193"/>
      <c r="AP16" s="193"/>
      <c r="AQ16" s="193"/>
      <c r="AR16" s="193"/>
      <c r="AS16" s="193"/>
      <c r="AT16" s="193"/>
      <c r="AU16" s="193"/>
      <c r="AV16" s="193"/>
      <c r="AW16" s="193"/>
      <c r="AX16" s="193"/>
    </row>
    <row r="17" spans="1:50" ht="15" customHeight="1">
      <c r="A17" s="188" t="s">
        <v>138</v>
      </c>
      <c r="B17" s="189">
        <v>496</v>
      </c>
      <c r="C17" s="189">
        <v>2</v>
      </c>
      <c r="D17" s="189">
        <v>0</v>
      </c>
      <c r="E17" s="189">
        <v>6155</v>
      </c>
      <c r="F17" s="189">
        <v>26</v>
      </c>
      <c r="G17" s="189">
        <v>6</v>
      </c>
      <c r="H17" s="189">
        <v>6651</v>
      </c>
      <c r="I17" s="189">
        <v>28</v>
      </c>
      <c r="J17" s="189">
        <v>6</v>
      </c>
      <c r="K17" s="189">
        <v>1185</v>
      </c>
      <c r="L17" s="189">
        <v>10451</v>
      </c>
      <c r="M17" s="189">
        <v>11636</v>
      </c>
      <c r="N17" s="189">
        <v>2</v>
      </c>
      <c r="O17" s="189">
        <v>2</v>
      </c>
      <c r="P17" s="189">
        <v>63</v>
      </c>
      <c r="Q17" s="189">
        <v>33</v>
      </c>
      <c r="R17" s="189">
        <v>65</v>
      </c>
      <c r="S17" s="189">
        <v>35</v>
      </c>
      <c r="T17" s="189">
        <v>0</v>
      </c>
      <c r="U17" s="189">
        <v>6</v>
      </c>
      <c r="V17" s="189">
        <v>6</v>
      </c>
      <c r="W17" s="190" t="s">
        <v>130</v>
      </c>
      <c r="X17" s="190" t="s">
        <v>130</v>
      </c>
      <c r="Y17" s="190" t="s">
        <v>130</v>
      </c>
      <c r="Z17" s="189">
        <v>7034</v>
      </c>
      <c r="AA17" s="189">
        <v>7034</v>
      </c>
      <c r="AB17" s="189">
        <v>0</v>
      </c>
      <c r="AC17" s="189">
        <v>1537884</v>
      </c>
      <c r="AD17" s="189">
        <v>3423</v>
      </c>
      <c r="AE17" s="191">
        <v>1541307</v>
      </c>
      <c r="AF17" s="193"/>
      <c r="AG17" s="193"/>
      <c r="AH17" s="193"/>
      <c r="AI17" s="193"/>
      <c r="AJ17" s="193"/>
      <c r="AK17" s="193"/>
      <c r="AL17" s="193"/>
      <c r="AM17" s="193"/>
      <c r="AN17" s="193"/>
      <c r="AO17" s="193"/>
      <c r="AP17" s="193"/>
      <c r="AQ17" s="193"/>
      <c r="AR17" s="193"/>
      <c r="AS17" s="193"/>
      <c r="AT17" s="193"/>
      <c r="AU17" s="193"/>
      <c r="AV17" s="193"/>
      <c r="AW17" s="193"/>
      <c r="AX17" s="193"/>
    </row>
    <row r="18" spans="1:50" ht="15" customHeight="1">
      <c r="A18" s="188" t="s">
        <v>139</v>
      </c>
      <c r="B18" s="189">
        <v>11191</v>
      </c>
      <c r="C18" s="189">
        <v>162</v>
      </c>
      <c r="D18" s="189">
        <v>18</v>
      </c>
      <c r="E18" s="189">
        <v>76499</v>
      </c>
      <c r="F18" s="189">
        <v>638</v>
      </c>
      <c r="G18" s="189">
        <v>223</v>
      </c>
      <c r="H18" s="189">
        <v>87690</v>
      </c>
      <c r="I18" s="189">
        <v>800</v>
      </c>
      <c r="J18" s="189">
        <v>241</v>
      </c>
      <c r="K18" s="189">
        <v>30238</v>
      </c>
      <c r="L18" s="189">
        <v>171050</v>
      </c>
      <c r="M18" s="189">
        <v>201288</v>
      </c>
      <c r="N18" s="189">
        <v>425</v>
      </c>
      <c r="O18" s="189">
        <v>199</v>
      </c>
      <c r="P18" s="189">
        <v>1739</v>
      </c>
      <c r="Q18" s="189">
        <v>745</v>
      </c>
      <c r="R18" s="189">
        <v>2164</v>
      </c>
      <c r="S18" s="189">
        <v>944</v>
      </c>
      <c r="T18" s="189">
        <v>20</v>
      </c>
      <c r="U18" s="189">
        <v>283</v>
      </c>
      <c r="V18" s="189">
        <v>303</v>
      </c>
      <c r="W18" s="190" t="s">
        <v>130</v>
      </c>
      <c r="X18" s="190" t="s">
        <v>130</v>
      </c>
      <c r="Y18" s="190" t="s">
        <v>130</v>
      </c>
      <c r="Z18" s="189">
        <v>101264</v>
      </c>
      <c r="AA18" s="189">
        <v>101264</v>
      </c>
      <c r="AB18" s="189">
        <v>0</v>
      </c>
      <c r="AC18" s="189">
        <v>28931924</v>
      </c>
      <c r="AD18" s="189">
        <v>154222</v>
      </c>
      <c r="AE18" s="191">
        <v>29086146</v>
      </c>
      <c r="AF18" s="193"/>
      <c r="AG18" s="193"/>
      <c r="AH18" s="193"/>
      <c r="AI18" s="193"/>
      <c r="AJ18" s="193"/>
      <c r="AK18" s="193"/>
      <c r="AL18" s="193"/>
      <c r="AM18" s="193"/>
      <c r="AN18" s="193"/>
      <c r="AO18" s="193"/>
      <c r="AP18" s="193"/>
      <c r="AQ18" s="193"/>
      <c r="AR18" s="193"/>
      <c r="AS18" s="193"/>
      <c r="AT18" s="193"/>
      <c r="AU18" s="193"/>
      <c r="AV18" s="193"/>
      <c r="AW18" s="193"/>
      <c r="AX18" s="193"/>
    </row>
    <row r="19" spans="1:50" ht="15" customHeight="1">
      <c r="A19" s="188" t="s">
        <v>140</v>
      </c>
      <c r="B19" s="189">
        <v>194</v>
      </c>
      <c r="C19" s="189">
        <v>0</v>
      </c>
      <c r="D19" s="189">
        <v>0</v>
      </c>
      <c r="E19" s="189">
        <v>1287</v>
      </c>
      <c r="F19" s="189">
        <v>6</v>
      </c>
      <c r="G19" s="189">
        <v>0</v>
      </c>
      <c r="H19" s="189">
        <v>1481</v>
      </c>
      <c r="I19" s="189">
        <v>6</v>
      </c>
      <c r="J19" s="189">
        <v>0</v>
      </c>
      <c r="K19" s="189">
        <v>487</v>
      </c>
      <c r="L19" s="189">
        <v>2893</v>
      </c>
      <c r="M19" s="189">
        <v>3380</v>
      </c>
      <c r="N19" s="189">
        <v>0</v>
      </c>
      <c r="O19" s="189">
        <v>0</v>
      </c>
      <c r="P19" s="189">
        <v>18</v>
      </c>
      <c r="Q19" s="189">
        <v>6</v>
      </c>
      <c r="R19" s="189">
        <v>18</v>
      </c>
      <c r="S19" s="189">
        <v>6</v>
      </c>
      <c r="T19" s="189">
        <v>0</v>
      </c>
      <c r="U19" s="189">
        <v>0</v>
      </c>
      <c r="V19" s="189">
        <v>0</v>
      </c>
      <c r="W19" s="190" t="s">
        <v>130</v>
      </c>
      <c r="X19" s="190" t="s">
        <v>130</v>
      </c>
      <c r="Y19" s="190" t="s">
        <v>130</v>
      </c>
      <c r="Z19" s="189">
        <v>1616</v>
      </c>
      <c r="AA19" s="189">
        <v>1616</v>
      </c>
      <c r="AB19" s="189">
        <v>0</v>
      </c>
      <c r="AC19" s="189">
        <v>403610</v>
      </c>
      <c r="AD19" s="189">
        <v>183</v>
      </c>
      <c r="AE19" s="191">
        <v>403793</v>
      </c>
      <c r="AF19" s="193"/>
      <c r="AG19" s="193"/>
      <c r="AH19" s="193"/>
      <c r="AI19" s="193"/>
      <c r="AJ19" s="193"/>
      <c r="AK19" s="193"/>
      <c r="AL19" s="193"/>
      <c r="AM19" s="193"/>
      <c r="AN19" s="193"/>
      <c r="AO19" s="193"/>
      <c r="AP19" s="193"/>
      <c r="AQ19" s="193"/>
      <c r="AR19" s="193"/>
      <c r="AS19" s="193"/>
      <c r="AT19" s="193"/>
      <c r="AU19" s="193"/>
      <c r="AV19" s="193"/>
      <c r="AW19" s="193"/>
      <c r="AX19" s="193"/>
    </row>
    <row r="20" spans="1:50" ht="15" customHeight="1">
      <c r="A20" s="188" t="s">
        <v>141</v>
      </c>
      <c r="B20" s="189">
        <v>814</v>
      </c>
      <c r="C20" s="189">
        <v>0</v>
      </c>
      <c r="D20" s="189">
        <v>0</v>
      </c>
      <c r="E20" s="189">
        <v>11099</v>
      </c>
      <c r="F20" s="189">
        <v>32</v>
      </c>
      <c r="G20" s="189">
        <v>4</v>
      </c>
      <c r="H20" s="189">
        <v>11913</v>
      </c>
      <c r="I20" s="189">
        <v>32</v>
      </c>
      <c r="J20" s="189">
        <v>4</v>
      </c>
      <c r="K20" s="189">
        <v>2019</v>
      </c>
      <c r="L20" s="189">
        <v>17990</v>
      </c>
      <c r="M20" s="189">
        <v>20009</v>
      </c>
      <c r="N20" s="189">
        <v>0</v>
      </c>
      <c r="O20" s="189">
        <v>0</v>
      </c>
      <c r="P20" s="189">
        <v>65</v>
      </c>
      <c r="Q20" s="189">
        <v>37</v>
      </c>
      <c r="R20" s="189">
        <v>65</v>
      </c>
      <c r="S20" s="189">
        <v>37</v>
      </c>
      <c r="T20" s="189">
        <v>0</v>
      </c>
      <c r="U20" s="189">
        <v>5</v>
      </c>
      <c r="V20" s="189">
        <v>5</v>
      </c>
      <c r="W20" s="190" t="s">
        <v>130</v>
      </c>
      <c r="X20" s="190" t="s">
        <v>130</v>
      </c>
      <c r="Y20" s="190" t="s">
        <v>130</v>
      </c>
      <c r="Z20" s="189">
        <v>12659</v>
      </c>
      <c r="AA20" s="189">
        <v>12659</v>
      </c>
      <c r="AB20" s="189">
        <v>0</v>
      </c>
      <c r="AC20" s="189">
        <v>2762638</v>
      </c>
      <c r="AD20" s="189">
        <v>3912</v>
      </c>
      <c r="AE20" s="191">
        <v>2766550</v>
      </c>
      <c r="AF20" s="193"/>
      <c r="AG20" s="193"/>
      <c r="AH20" s="193"/>
      <c r="AI20" s="193"/>
      <c r="AJ20" s="193"/>
      <c r="AK20" s="193"/>
      <c r="AL20" s="193"/>
      <c r="AM20" s="193"/>
      <c r="AN20" s="193"/>
      <c r="AO20" s="193"/>
      <c r="AP20" s="193"/>
      <c r="AQ20" s="193"/>
      <c r="AR20" s="193"/>
      <c r="AS20" s="193"/>
      <c r="AT20" s="193"/>
      <c r="AU20" s="193"/>
      <c r="AV20" s="193"/>
      <c r="AW20" s="193"/>
      <c r="AX20" s="193"/>
    </row>
    <row r="21" spans="1:50" ht="15" customHeight="1">
      <c r="A21" s="188" t="s">
        <v>142</v>
      </c>
      <c r="B21" s="189">
        <v>2222</v>
      </c>
      <c r="C21" s="189">
        <v>24</v>
      </c>
      <c r="D21" s="189">
        <v>0</v>
      </c>
      <c r="E21" s="189">
        <v>14808</v>
      </c>
      <c r="F21" s="189">
        <v>292</v>
      </c>
      <c r="G21" s="189">
        <v>56</v>
      </c>
      <c r="H21" s="189">
        <v>17030</v>
      </c>
      <c r="I21" s="189">
        <v>316</v>
      </c>
      <c r="J21" s="189">
        <v>56</v>
      </c>
      <c r="K21" s="189">
        <v>6325</v>
      </c>
      <c r="L21" s="189">
        <v>34553</v>
      </c>
      <c r="M21" s="189">
        <v>40878</v>
      </c>
      <c r="N21" s="189">
        <v>56</v>
      </c>
      <c r="O21" s="189">
        <v>24</v>
      </c>
      <c r="P21" s="189">
        <v>817</v>
      </c>
      <c r="Q21" s="189">
        <v>317</v>
      </c>
      <c r="R21" s="189">
        <v>873</v>
      </c>
      <c r="S21" s="189">
        <v>341</v>
      </c>
      <c r="T21" s="189">
        <v>0</v>
      </c>
      <c r="U21" s="189">
        <v>60</v>
      </c>
      <c r="V21" s="189">
        <v>60</v>
      </c>
      <c r="W21" s="190" t="s">
        <v>130</v>
      </c>
      <c r="X21" s="190" t="s">
        <v>130</v>
      </c>
      <c r="Y21" s="190" t="s">
        <v>130</v>
      </c>
      <c r="Z21" s="189">
        <v>18299</v>
      </c>
      <c r="AA21" s="189">
        <v>18299</v>
      </c>
      <c r="AB21" s="189">
        <v>0</v>
      </c>
      <c r="AC21" s="189">
        <v>5184831</v>
      </c>
      <c r="AD21" s="189">
        <v>42712</v>
      </c>
      <c r="AE21" s="191">
        <v>5227543</v>
      </c>
      <c r="AF21" s="193"/>
      <c r="AG21" s="193"/>
      <c r="AH21" s="193"/>
      <c r="AI21" s="193"/>
      <c r="AJ21" s="193"/>
      <c r="AK21" s="193"/>
      <c r="AL21" s="193"/>
      <c r="AM21" s="193"/>
      <c r="AN21" s="193"/>
      <c r="AO21" s="193"/>
      <c r="AP21" s="193"/>
      <c r="AQ21" s="193"/>
      <c r="AR21" s="193"/>
      <c r="AS21" s="193"/>
      <c r="AT21" s="193"/>
      <c r="AU21" s="193"/>
      <c r="AV21" s="193"/>
      <c r="AW21" s="193"/>
      <c r="AX21" s="193"/>
    </row>
    <row r="22" spans="1:50" ht="15" customHeight="1">
      <c r="A22" s="188" t="s">
        <v>143</v>
      </c>
      <c r="B22" s="189">
        <v>81</v>
      </c>
      <c r="C22" s="189">
        <v>0</v>
      </c>
      <c r="D22" s="189">
        <v>0</v>
      </c>
      <c r="E22" s="189">
        <v>910</v>
      </c>
      <c r="F22" s="189">
        <v>5</v>
      </c>
      <c r="G22" s="189">
        <v>2</v>
      </c>
      <c r="H22" s="189">
        <v>991</v>
      </c>
      <c r="I22" s="189">
        <v>5</v>
      </c>
      <c r="J22" s="189">
        <v>2</v>
      </c>
      <c r="K22" s="189">
        <v>225</v>
      </c>
      <c r="L22" s="189">
        <v>1671</v>
      </c>
      <c r="M22" s="189">
        <v>1896</v>
      </c>
      <c r="N22" s="189">
        <v>0</v>
      </c>
      <c r="O22" s="189">
        <v>0</v>
      </c>
      <c r="P22" s="189">
        <v>12</v>
      </c>
      <c r="Q22" s="189">
        <v>5</v>
      </c>
      <c r="R22" s="189">
        <v>12</v>
      </c>
      <c r="S22" s="189">
        <v>5</v>
      </c>
      <c r="T22" s="189">
        <v>0</v>
      </c>
      <c r="U22" s="189">
        <v>2</v>
      </c>
      <c r="V22" s="189">
        <v>2</v>
      </c>
      <c r="W22" s="190" t="s">
        <v>130</v>
      </c>
      <c r="X22" s="190" t="s">
        <v>130</v>
      </c>
      <c r="Y22" s="190" t="s">
        <v>130</v>
      </c>
      <c r="Z22" s="189">
        <v>1046</v>
      </c>
      <c r="AA22" s="189">
        <v>1046</v>
      </c>
      <c r="AB22" s="189">
        <v>0</v>
      </c>
      <c r="AC22" s="189">
        <v>240935</v>
      </c>
      <c r="AD22" s="189">
        <v>798</v>
      </c>
      <c r="AE22" s="191">
        <v>241733</v>
      </c>
      <c r="AF22" s="193"/>
      <c r="AG22" s="193"/>
      <c r="AH22" s="193"/>
      <c r="AI22" s="193"/>
      <c r="AJ22" s="193"/>
      <c r="AK22" s="193"/>
      <c r="AL22" s="193"/>
      <c r="AM22" s="193"/>
      <c r="AN22" s="193"/>
      <c r="AO22" s="193"/>
      <c r="AP22" s="193"/>
      <c r="AQ22" s="193"/>
      <c r="AR22" s="193"/>
      <c r="AS22" s="193"/>
      <c r="AT22" s="193"/>
      <c r="AU22" s="193"/>
      <c r="AV22" s="193"/>
      <c r="AW22" s="193"/>
      <c r="AX22" s="193"/>
    </row>
    <row r="23" spans="1:50" ht="15" customHeight="1">
      <c r="A23" s="188" t="s">
        <v>144</v>
      </c>
      <c r="B23" s="189">
        <v>9225</v>
      </c>
      <c r="C23" s="189">
        <v>40</v>
      </c>
      <c r="D23" s="189">
        <v>2</v>
      </c>
      <c r="E23" s="189">
        <v>58706</v>
      </c>
      <c r="F23" s="189">
        <v>384</v>
      </c>
      <c r="G23" s="189">
        <v>260</v>
      </c>
      <c r="H23" s="189">
        <v>67931</v>
      </c>
      <c r="I23" s="189">
        <v>424</v>
      </c>
      <c r="J23" s="189">
        <v>262</v>
      </c>
      <c r="K23" s="189">
        <v>24666</v>
      </c>
      <c r="L23" s="189">
        <v>131292</v>
      </c>
      <c r="M23" s="189">
        <v>155958</v>
      </c>
      <c r="N23" s="189">
        <v>105</v>
      </c>
      <c r="O23" s="189">
        <v>44</v>
      </c>
      <c r="P23" s="189">
        <v>1055</v>
      </c>
      <c r="Q23" s="189">
        <v>424</v>
      </c>
      <c r="R23" s="189">
        <v>1160</v>
      </c>
      <c r="S23" s="189">
        <v>468</v>
      </c>
      <c r="T23" s="189">
        <v>2</v>
      </c>
      <c r="U23" s="189">
        <v>387</v>
      </c>
      <c r="V23" s="189">
        <v>389</v>
      </c>
      <c r="W23" s="190" t="s">
        <v>130</v>
      </c>
      <c r="X23" s="190" t="s">
        <v>130</v>
      </c>
      <c r="Y23" s="190" t="s">
        <v>130</v>
      </c>
      <c r="Z23" s="189">
        <v>72370</v>
      </c>
      <c r="AA23" s="189">
        <v>72370</v>
      </c>
      <c r="AB23" s="189">
        <v>0</v>
      </c>
      <c r="AC23" s="189">
        <v>20500370</v>
      </c>
      <c r="AD23" s="189">
        <v>114532</v>
      </c>
      <c r="AE23" s="191">
        <v>20614902</v>
      </c>
      <c r="AF23" s="193"/>
      <c r="AG23" s="193"/>
      <c r="AH23" s="193"/>
      <c r="AI23" s="193"/>
      <c r="AJ23" s="193"/>
      <c r="AK23" s="193"/>
      <c r="AL23" s="193"/>
      <c r="AM23" s="193"/>
      <c r="AN23" s="193"/>
      <c r="AO23" s="193"/>
      <c r="AP23" s="193"/>
      <c r="AQ23" s="193"/>
      <c r="AR23" s="193"/>
      <c r="AS23" s="193"/>
      <c r="AT23" s="193"/>
      <c r="AU23" s="193"/>
      <c r="AV23" s="193"/>
      <c r="AW23" s="193"/>
      <c r="AX23" s="193"/>
    </row>
    <row r="24" spans="1:50" ht="15" customHeight="1">
      <c r="A24" s="188" t="s">
        <v>145</v>
      </c>
      <c r="B24" s="189">
        <v>1409</v>
      </c>
      <c r="C24" s="189">
        <v>14</v>
      </c>
      <c r="D24" s="189">
        <v>0</v>
      </c>
      <c r="E24" s="189">
        <v>8966</v>
      </c>
      <c r="F24" s="189">
        <v>106</v>
      </c>
      <c r="G24" s="189">
        <v>28</v>
      </c>
      <c r="H24" s="189">
        <v>10375</v>
      </c>
      <c r="I24" s="189">
        <v>120</v>
      </c>
      <c r="J24" s="189">
        <v>28</v>
      </c>
      <c r="K24" s="189">
        <v>3786</v>
      </c>
      <c r="L24" s="189">
        <v>19186</v>
      </c>
      <c r="M24" s="189">
        <v>22972</v>
      </c>
      <c r="N24" s="189">
        <v>38</v>
      </c>
      <c r="O24" s="189">
        <v>14</v>
      </c>
      <c r="P24" s="189">
        <v>306</v>
      </c>
      <c r="Q24" s="189">
        <v>117</v>
      </c>
      <c r="R24" s="189">
        <v>344</v>
      </c>
      <c r="S24" s="189">
        <v>131</v>
      </c>
      <c r="T24" s="189">
        <v>0</v>
      </c>
      <c r="U24" s="189">
        <v>35</v>
      </c>
      <c r="V24" s="189">
        <v>35</v>
      </c>
      <c r="W24" s="190" t="s">
        <v>130</v>
      </c>
      <c r="X24" s="190" t="s">
        <v>130</v>
      </c>
      <c r="Y24" s="190" t="s">
        <v>130</v>
      </c>
      <c r="Z24" s="189">
        <v>11122</v>
      </c>
      <c r="AA24" s="189">
        <v>11122</v>
      </c>
      <c r="AB24" s="189">
        <v>0</v>
      </c>
      <c r="AC24" s="189">
        <v>2908402</v>
      </c>
      <c r="AD24" s="189">
        <v>17392</v>
      </c>
      <c r="AE24" s="191">
        <v>2925794</v>
      </c>
      <c r="AF24" s="193"/>
      <c r="AG24" s="193"/>
      <c r="AH24" s="193"/>
      <c r="AI24" s="193"/>
      <c r="AJ24" s="193"/>
      <c r="AK24" s="193"/>
      <c r="AL24" s="193"/>
      <c r="AM24" s="193"/>
      <c r="AN24" s="193"/>
      <c r="AO24" s="193"/>
      <c r="AP24" s="193"/>
      <c r="AQ24" s="193"/>
      <c r="AR24" s="193"/>
      <c r="AS24" s="193"/>
      <c r="AT24" s="193"/>
      <c r="AU24" s="193"/>
      <c r="AV24" s="193"/>
      <c r="AW24" s="193"/>
      <c r="AX24" s="193"/>
    </row>
    <row r="25" spans="1:50" ht="15" customHeight="1">
      <c r="A25" s="188" t="s">
        <v>146</v>
      </c>
      <c r="B25" s="189">
        <v>511</v>
      </c>
      <c r="C25" s="189">
        <v>5</v>
      </c>
      <c r="D25" s="189">
        <v>0</v>
      </c>
      <c r="E25" s="189">
        <v>6041</v>
      </c>
      <c r="F25" s="189">
        <v>19</v>
      </c>
      <c r="G25" s="189">
        <v>2</v>
      </c>
      <c r="H25" s="189">
        <v>6552</v>
      </c>
      <c r="I25" s="189">
        <v>24</v>
      </c>
      <c r="J25" s="189">
        <v>2</v>
      </c>
      <c r="K25" s="189">
        <v>1293</v>
      </c>
      <c r="L25" s="189">
        <v>10793</v>
      </c>
      <c r="M25" s="189">
        <v>12086</v>
      </c>
      <c r="N25" s="189">
        <v>13</v>
      </c>
      <c r="O25" s="189">
        <v>6</v>
      </c>
      <c r="P25" s="189">
        <v>45</v>
      </c>
      <c r="Q25" s="189">
        <v>20</v>
      </c>
      <c r="R25" s="189">
        <v>58</v>
      </c>
      <c r="S25" s="189">
        <v>26</v>
      </c>
      <c r="T25" s="189">
        <v>0</v>
      </c>
      <c r="U25" s="189">
        <v>4</v>
      </c>
      <c r="V25" s="189">
        <v>4</v>
      </c>
      <c r="W25" s="190" t="s">
        <v>130</v>
      </c>
      <c r="X25" s="190" t="s">
        <v>130</v>
      </c>
      <c r="Y25" s="190" t="s">
        <v>130</v>
      </c>
      <c r="Z25" s="189">
        <v>9108</v>
      </c>
      <c r="AA25" s="189">
        <v>9108</v>
      </c>
      <c r="AB25" s="189">
        <v>0</v>
      </c>
      <c r="AC25" s="189">
        <v>1548171</v>
      </c>
      <c r="AD25" s="189">
        <v>3300</v>
      </c>
      <c r="AE25" s="191">
        <v>1551471</v>
      </c>
      <c r="AF25" s="193"/>
      <c r="AG25" s="193"/>
      <c r="AH25" s="193"/>
      <c r="AI25" s="193"/>
      <c r="AJ25" s="193"/>
      <c r="AK25" s="193"/>
      <c r="AL25" s="193"/>
      <c r="AM25" s="193"/>
      <c r="AN25" s="193"/>
      <c r="AO25" s="193"/>
      <c r="AP25" s="193"/>
      <c r="AQ25" s="193"/>
      <c r="AR25" s="193"/>
      <c r="AS25" s="193"/>
      <c r="AT25" s="193"/>
      <c r="AU25" s="193"/>
      <c r="AV25" s="193"/>
      <c r="AW25" s="193"/>
      <c r="AX25" s="193"/>
    </row>
    <row r="26" spans="1:50" ht="15" customHeight="1">
      <c r="A26" s="188" t="s">
        <v>147</v>
      </c>
      <c r="B26" s="189">
        <v>222</v>
      </c>
      <c r="C26" s="189">
        <v>0</v>
      </c>
      <c r="D26" s="189">
        <v>0</v>
      </c>
      <c r="E26" s="189">
        <v>1287</v>
      </c>
      <c r="F26" s="189">
        <v>2</v>
      </c>
      <c r="G26" s="189">
        <v>0</v>
      </c>
      <c r="H26" s="189">
        <v>1509</v>
      </c>
      <c r="I26" s="189">
        <v>2</v>
      </c>
      <c r="J26" s="189">
        <v>0</v>
      </c>
      <c r="K26" s="189">
        <v>614</v>
      </c>
      <c r="L26" s="189">
        <v>2423</v>
      </c>
      <c r="M26" s="189">
        <v>3037</v>
      </c>
      <c r="N26" s="189">
        <v>0</v>
      </c>
      <c r="O26" s="189">
        <v>0</v>
      </c>
      <c r="P26" s="189">
        <v>4</v>
      </c>
      <c r="Q26" s="189">
        <v>2</v>
      </c>
      <c r="R26" s="189">
        <v>4</v>
      </c>
      <c r="S26" s="189">
        <v>2</v>
      </c>
      <c r="T26" s="189">
        <v>0</v>
      </c>
      <c r="U26" s="189">
        <v>0</v>
      </c>
      <c r="V26" s="189">
        <v>0</v>
      </c>
      <c r="W26" s="190" t="s">
        <v>130</v>
      </c>
      <c r="X26" s="190" t="s">
        <v>130</v>
      </c>
      <c r="Y26" s="190" t="s">
        <v>130</v>
      </c>
      <c r="Z26" s="189">
        <v>1612</v>
      </c>
      <c r="AA26" s="189">
        <v>1612</v>
      </c>
      <c r="AB26" s="189">
        <v>0</v>
      </c>
      <c r="AC26" s="189">
        <v>409489</v>
      </c>
      <c r="AD26" s="189">
        <v>47</v>
      </c>
      <c r="AE26" s="191">
        <v>409536</v>
      </c>
      <c r="AF26" s="193"/>
      <c r="AG26" s="193"/>
      <c r="AH26" s="193"/>
      <c r="AI26" s="193"/>
      <c r="AJ26" s="193"/>
      <c r="AK26" s="193"/>
      <c r="AL26" s="193"/>
      <c r="AM26" s="193"/>
      <c r="AN26" s="193"/>
      <c r="AO26" s="193"/>
      <c r="AP26" s="193"/>
      <c r="AQ26" s="193"/>
      <c r="AR26" s="193"/>
      <c r="AS26" s="193"/>
      <c r="AT26" s="193"/>
      <c r="AU26" s="193"/>
      <c r="AV26" s="193"/>
      <c r="AW26" s="193"/>
      <c r="AX26" s="193"/>
    </row>
    <row r="27" spans="1:50" ht="15" customHeight="1">
      <c r="A27" s="188" t="s">
        <v>148</v>
      </c>
      <c r="B27" s="189">
        <v>78757</v>
      </c>
      <c r="C27" s="189">
        <v>2214</v>
      </c>
      <c r="D27" s="189">
        <v>183</v>
      </c>
      <c r="E27" s="189">
        <v>460423</v>
      </c>
      <c r="F27" s="189">
        <v>5417</v>
      </c>
      <c r="G27" s="189">
        <v>3203</v>
      </c>
      <c r="H27" s="189">
        <v>539180</v>
      </c>
      <c r="I27" s="189">
        <v>7631</v>
      </c>
      <c r="J27" s="189">
        <v>3386</v>
      </c>
      <c r="K27" s="189">
        <v>191736</v>
      </c>
      <c r="L27" s="189">
        <v>872518</v>
      </c>
      <c r="M27" s="189">
        <v>1064254</v>
      </c>
      <c r="N27" s="189">
        <v>4651</v>
      </c>
      <c r="O27" s="189">
        <v>3088</v>
      </c>
      <c r="P27" s="189">
        <v>12459</v>
      </c>
      <c r="Q27" s="189">
        <v>6663</v>
      </c>
      <c r="R27" s="189">
        <v>17110</v>
      </c>
      <c r="S27" s="189">
        <v>9751</v>
      </c>
      <c r="T27" s="189">
        <v>227</v>
      </c>
      <c r="U27" s="189">
        <v>4061</v>
      </c>
      <c r="V27" s="189">
        <v>4288</v>
      </c>
      <c r="W27" s="190" t="s">
        <v>130</v>
      </c>
      <c r="X27" s="190" t="s">
        <v>130</v>
      </c>
      <c r="Y27" s="190" t="s">
        <v>130</v>
      </c>
      <c r="Z27" s="189">
        <v>585148</v>
      </c>
      <c r="AA27" s="189">
        <v>585148</v>
      </c>
      <c r="AB27" s="189">
        <v>0</v>
      </c>
      <c r="AC27" s="189">
        <v>151918261</v>
      </c>
      <c r="AD27" s="189">
        <v>1609659</v>
      </c>
      <c r="AE27" s="191">
        <v>153527920</v>
      </c>
      <c r="AF27" s="193"/>
      <c r="AG27" s="193"/>
      <c r="AH27" s="193"/>
      <c r="AI27" s="193"/>
      <c r="AJ27" s="193"/>
      <c r="AK27" s="193"/>
      <c r="AL27" s="193"/>
      <c r="AM27" s="193"/>
      <c r="AN27" s="193"/>
      <c r="AO27" s="193"/>
      <c r="AP27" s="193"/>
      <c r="AQ27" s="193"/>
      <c r="AR27" s="193"/>
      <c r="AS27" s="193"/>
      <c r="AT27" s="193"/>
      <c r="AU27" s="193"/>
      <c r="AV27" s="193"/>
      <c r="AW27" s="193"/>
      <c r="AX27" s="193"/>
    </row>
    <row r="28" spans="1:50" ht="15" customHeight="1">
      <c r="A28" s="188" t="s">
        <v>149</v>
      </c>
      <c r="B28" s="189">
        <v>1502</v>
      </c>
      <c r="C28" s="189">
        <v>18</v>
      </c>
      <c r="D28" s="189">
        <v>1</v>
      </c>
      <c r="E28" s="189">
        <v>9623</v>
      </c>
      <c r="F28" s="189">
        <v>61</v>
      </c>
      <c r="G28" s="189">
        <v>6</v>
      </c>
      <c r="H28" s="189">
        <v>11125</v>
      </c>
      <c r="I28" s="189">
        <v>79</v>
      </c>
      <c r="J28" s="189">
        <v>7</v>
      </c>
      <c r="K28" s="189">
        <v>4125</v>
      </c>
      <c r="L28" s="189">
        <v>22746</v>
      </c>
      <c r="M28" s="189">
        <v>26871</v>
      </c>
      <c r="N28" s="189">
        <v>50</v>
      </c>
      <c r="O28" s="189">
        <v>18</v>
      </c>
      <c r="P28" s="189">
        <v>174</v>
      </c>
      <c r="Q28" s="189">
        <v>65</v>
      </c>
      <c r="R28" s="189">
        <v>224</v>
      </c>
      <c r="S28" s="189">
        <v>83</v>
      </c>
      <c r="T28" s="189">
        <v>1</v>
      </c>
      <c r="U28" s="189">
        <v>8</v>
      </c>
      <c r="V28" s="189">
        <v>9</v>
      </c>
      <c r="W28" s="190" t="s">
        <v>130</v>
      </c>
      <c r="X28" s="190" t="s">
        <v>130</v>
      </c>
      <c r="Y28" s="190" t="s">
        <v>130</v>
      </c>
      <c r="Z28" s="189">
        <v>8403</v>
      </c>
      <c r="AA28" s="189">
        <v>8403</v>
      </c>
      <c r="AB28" s="189">
        <v>0</v>
      </c>
      <c r="AC28" s="189">
        <v>3474262</v>
      </c>
      <c r="AD28" s="189">
        <v>8069</v>
      </c>
      <c r="AE28" s="191">
        <v>3482331</v>
      </c>
      <c r="AF28" s="193"/>
      <c r="AG28" s="193"/>
      <c r="AH28" s="193"/>
      <c r="AI28" s="193"/>
      <c r="AJ28" s="193"/>
      <c r="AK28" s="193"/>
      <c r="AL28" s="193"/>
      <c r="AM28" s="193"/>
      <c r="AN28" s="193"/>
      <c r="AO28" s="193"/>
      <c r="AP28" s="193"/>
      <c r="AQ28" s="193"/>
      <c r="AR28" s="193"/>
      <c r="AS28" s="193"/>
      <c r="AT28" s="193"/>
      <c r="AU28" s="193"/>
      <c r="AV28" s="193"/>
      <c r="AW28" s="193"/>
      <c r="AX28" s="193"/>
    </row>
    <row r="29" spans="1:50" ht="15" customHeight="1">
      <c r="A29" s="188" t="s">
        <v>150</v>
      </c>
      <c r="B29" s="189">
        <v>485</v>
      </c>
      <c r="C29" s="189">
        <v>39</v>
      </c>
      <c r="D29" s="189">
        <v>2</v>
      </c>
      <c r="E29" s="189">
        <v>5126</v>
      </c>
      <c r="F29" s="189">
        <v>228</v>
      </c>
      <c r="G29" s="189">
        <v>63</v>
      </c>
      <c r="H29" s="189">
        <v>5611</v>
      </c>
      <c r="I29" s="189">
        <v>267</v>
      </c>
      <c r="J29" s="189">
        <v>65</v>
      </c>
      <c r="K29" s="189">
        <v>1083</v>
      </c>
      <c r="L29" s="189">
        <v>7800</v>
      </c>
      <c r="M29" s="189">
        <v>8883</v>
      </c>
      <c r="N29" s="189">
        <v>82</v>
      </c>
      <c r="O29" s="189">
        <v>45</v>
      </c>
      <c r="P29" s="189">
        <v>466</v>
      </c>
      <c r="Q29" s="189">
        <v>262</v>
      </c>
      <c r="R29" s="189">
        <v>548</v>
      </c>
      <c r="S29" s="189">
        <v>307</v>
      </c>
      <c r="T29" s="189">
        <v>3</v>
      </c>
      <c r="U29" s="189">
        <v>77</v>
      </c>
      <c r="V29" s="189">
        <v>80</v>
      </c>
      <c r="W29" s="190" t="s">
        <v>130</v>
      </c>
      <c r="X29" s="190" t="s">
        <v>130</v>
      </c>
      <c r="Y29" s="190" t="s">
        <v>130</v>
      </c>
      <c r="Z29" s="189">
        <v>6183</v>
      </c>
      <c r="AA29" s="189">
        <v>6183</v>
      </c>
      <c r="AB29" s="189">
        <v>0</v>
      </c>
      <c r="AC29" s="189">
        <v>1319607</v>
      </c>
      <c r="AD29" s="189">
        <v>32928</v>
      </c>
      <c r="AE29" s="191">
        <v>1352535</v>
      </c>
      <c r="AF29" s="193"/>
      <c r="AG29" s="193"/>
      <c r="AH29" s="193"/>
      <c r="AI29" s="193"/>
      <c r="AJ29" s="193"/>
      <c r="AK29" s="193"/>
      <c r="AL29" s="193"/>
      <c r="AM29" s="193"/>
      <c r="AN29" s="193"/>
      <c r="AO29" s="193"/>
      <c r="AP29" s="193"/>
      <c r="AQ29" s="193"/>
      <c r="AR29" s="193"/>
      <c r="AS29" s="193"/>
      <c r="AT29" s="193"/>
      <c r="AU29" s="193"/>
      <c r="AV29" s="193"/>
      <c r="AW29" s="193"/>
      <c r="AX29" s="193"/>
    </row>
    <row r="30" spans="1:50" ht="15" customHeight="1">
      <c r="A30" s="188" t="s">
        <v>151</v>
      </c>
      <c r="B30" s="189">
        <v>87</v>
      </c>
      <c r="C30" s="189">
        <v>1</v>
      </c>
      <c r="D30" s="189">
        <v>0</v>
      </c>
      <c r="E30" s="189">
        <v>933</v>
      </c>
      <c r="F30" s="189">
        <v>1</v>
      </c>
      <c r="G30" s="189">
        <v>1</v>
      </c>
      <c r="H30" s="189">
        <v>1020</v>
      </c>
      <c r="I30" s="189">
        <v>2</v>
      </c>
      <c r="J30" s="189">
        <v>1</v>
      </c>
      <c r="K30" s="189">
        <v>227</v>
      </c>
      <c r="L30" s="189">
        <v>1652</v>
      </c>
      <c r="M30" s="189">
        <v>1879</v>
      </c>
      <c r="N30" s="189">
        <v>1</v>
      </c>
      <c r="O30" s="189">
        <v>1</v>
      </c>
      <c r="P30" s="189">
        <v>4</v>
      </c>
      <c r="Q30" s="189">
        <v>1</v>
      </c>
      <c r="R30" s="189">
        <v>5</v>
      </c>
      <c r="S30" s="189">
        <v>2</v>
      </c>
      <c r="T30" s="189">
        <v>0</v>
      </c>
      <c r="U30" s="189">
        <v>1</v>
      </c>
      <c r="V30" s="189">
        <v>1</v>
      </c>
      <c r="W30" s="190" t="s">
        <v>130</v>
      </c>
      <c r="X30" s="190" t="s">
        <v>130</v>
      </c>
      <c r="Y30" s="190" t="s">
        <v>130</v>
      </c>
      <c r="Z30" s="189">
        <v>1083</v>
      </c>
      <c r="AA30" s="189">
        <v>1083</v>
      </c>
      <c r="AB30" s="189">
        <v>0</v>
      </c>
      <c r="AC30" s="189">
        <v>239314</v>
      </c>
      <c r="AD30" s="189">
        <v>375</v>
      </c>
      <c r="AE30" s="191">
        <v>239689</v>
      </c>
      <c r="AF30" s="193"/>
      <c r="AG30" s="193"/>
      <c r="AH30" s="193"/>
      <c r="AI30" s="193"/>
      <c r="AJ30" s="193"/>
      <c r="AK30" s="193"/>
      <c r="AL30" s="193"/>
      <c r="AM30" s="193"/>
      <c r="AN30" s="193"/>
      <c r="AO30" s="193"/>
      <c r="AP30" s="193"/>
      <c r="AQ30" s="193"/>
      <c r="AR30" s="193"/>
      <c r="AS30" s="193"/>
      <c r="AT30" s="193"/>
      <c r="AU30" s="193"/>
      <c r="AV30" s="193"/>
      <c r="AW30" s="193"/>
      <c r="AX30" s="193"/>
    </row>
    <row r="31" spans="1:50" ht="15" customHeight="1">
      <c r="A31" s="188" t="s">
        <v>152</v>
      </c>
      <c r="B31" s="189">
        <v>494</v>
      </c>
      <c r="C31" s="189">
        <v>1</v>
      </c>
      <c r="D31" s="189">
        <v>0</v>
      </c>
      <c r="E31" s="189">
        <v>5848</v>
      </c>
      <c r="F31" s="189">
        <v>45</v>
      </c>
      <c r="G31" s="189">
        <v>12</v>
      </c>
      <c r="H31" s="189">
        <v>6342</v>
      </c>
      <c r="I31" s="189">
        <v>46</v>
      </c>
      <c r="J31" s="189">
        <v>12</v>
      </c>
      <c r="K31" s="189">
        <v>1220</v>
      </c>
      <c r="L31" s="189">
        <v>10443</v>
      </c>
      <c r="M31" s="189">
        <v>11663</v>
      </c>
      <c r="N31" s="189">
        <v>4</v>
      </c>
      <c r="O31" s="189">
        <v>1</v>
      </c>
      <c r="P31" s="189">
        <v>99</v>
      </c>
      <c r="Q31" s="189">
        <v>48</v>
      </c>
      <c r="R31" s="189">
        <v>103</v>
      </c>
      <c r="S31" s="189">
        <v>49</v>
      </c>
      <c r="T31" s="189">
        <v>0</v>
      </c>
      <c r="U31" s="189">
        <v>16</v>
      </c>
      <c r="V31" s="189">
        <v>16</v>
      </c>
      <c r="W31" s="190" t="s">
        <v>130</v>
      </c>
      <c r="X31" s="190" t="s">
        <v>130</v>
      </c>
      <c r="Y31" s="190" t="s">
        <v>130</v>
      </c>
      <c r="Z31" s="189">
        <v>7261</v>
      </c>
      <c r="AA31" s="189">
        <v>7261</v>
      </c>
      <c r="AB31" s="189">
        <v>0</v>
      </c>
      <c r="AC31" s="189">
        <v>1703959</v>
      </c>
      <c r="AD31" s="189">
        <v>8301</v>
      </c>
      <c r="AE31" s="191">
        <v>1712260</v>
      </c>
      <c r="AF31" s="193"/>
      <c r="AG31" s="193"/>
      <c r="AH31" s="193"/>
      <c r="AI31" s="193"/>
      <c r="AJ31" s="193"/>
      <c r="AK31" s="193"/>
      <c r="AL31" s="193"/>
      <c r="AM31" s="193"/>
      <c r="AN31" s="193"/>
      <c r="AO31" s="193"/>
      <c r="AP31" s="193"/>
      <c r="AQ31" s="193"/>
      <c r="AR31" s="193"/>
      <c r="AS31" s="193"/>
      <c r="AT31" s="193"/>
      <c r="AU31" s="193"/>
      <c r="AV31" s="193"/>
      <c r="AW31" s="193"/>
      <c r="AX31" s="193"/>
    </row>
    <row r="32" spans="1:50" ht="15" customHeight="1">
      <c r="A32" s="188" t="s">
        <v>153</v>
      </c>
      <c r="B32" s="189">
        <v>3238</v>
      </c>
      <c r="C32" s="189">
        <v>17</v>
      </c>
      <c r="D32" s="189">
        <v>0</v>
      </c>
      <c r="E32" s="189">
        <v>19841</v>
      </c>
      <c r="F32" s="189">
        <v>87</v>
      </c>
      <c r="G32" s="189">
        <v>13</v>
      </c>
      <c r="H32" s="189">
        <v>23079</v>
      </c>
      <c r="I32" s="189">
        <v>104</v>
      </c>
      <c r="J32" s="189">
        <v>13</v>
      </c>
      <c r="K32" s="189">
        <v>8739</v>
      </c>
      <c r="L32" s="189">
        <v>44320</v>
      </c>
      <c r="M32" s="189">
        <v>53059</v>
      </c>
      <c r="N32" s="189">
        <v>43</v>
      </c>
      <c r="O32" s="189">
        <v>17</v>
      </c>
      <c r="P32" s="189">
        <v>232</v>
      </c>
      <c r="Q32" s="189">
        <v>99</v>
      </c>
      <c r="R32" s="189">
        <v>275</v>
      </c>
      <c r="S32" s="189">
        <v>116</v>
      </c>
      <c r="T32" s="189">
        <v>0</v>
      </c>
      <c r="U32" s="189">
        <v>13</v>
      </c>
      <c r="V32" s="189">
        <v>13</v>
      </c>
      <c r="W32" s="190" t="s">
        <v>130</v>
      </c>
      <c r="X32" s="190" t="s">
        <v>130</v>
      </c>
      <c r="Y32" s="190" t="s">
        <v>130</v>
      </c>
      <c r="Z32" s="189">
        <v>24286</v>
      </c>
      <c r="AA32" s="189">
        <v>24286</v>
      </c>
      <c r="AB32" s="189">
        <v>0</v>
      </c>
      <c r="AC32" s="189">
        <v>6852445</v>
      </c>
      <c r="AD32" s="189">
        <v>9816</v>
      </c>
      <c r="AE32" s="191">
        <v>6862261</v>
      </c>
      <c r="AF32" s="193"/>
      <c r="AG32" s="193"/>
      <c r="AH32" s="193"/>
      <c r="AI32" s="193"/>
      <c r="AJ32" s="193"/>
      <c r="AK32" s="193"/>
      <c r="AL32" s="193"/>
      <c r="AM32" s="193"/>
      <c r="AN32" s="193"/>
      <c r="AO32" s="193"/>
      <c r="AP32" s="193"/>
      <c r="AQ32" s="193"/>
      <c r="AR32" s="193"/>
      <c r="AS32" s="193"/>
      <c r="AT32" s="193"/>
      <c r="AU32" s="193"/>
      <c r="AV32" s="193"/>
      <c r="AW32" s="193"/>
      <c r="AX32" s="193"/>
    </row>
    <row r="33" spans="1:50" ht="15" customHeight="1">
      <c r="A33" s="188" t="s">
        <v>154</v>
      </c>
      <c r="B33" s="189">
        <v>84</v>
      </c>
      <c r="C33" s="189">
        <v>0</v>
      </c>
      <c r="D33" s="189">
        <v>0</v>
      </c>
      <c r="E33" s="189">
        <v>471</v>
      </c>
      <c r="F33" s="189">
        <v>1</v>
      </c>
      <c r="G33" s="189">
        <v>0</v>
      </c>
      <c r="H33" s="189">
        <v>555</v>
      </c>
      <c r="I33" s="189">
        <v>1</v>
      </c>
      <c r="J33" s="189">
        <v>0</v>
      </c>
      <c r="K33" s="189">
        <v>227</v>
      </c>
      <c r="L33" s="189">
        <v>940</v>
      </c>
      <c r="M33" s="189">
        <v>1167</v>
      </c>
      <c r="N33" s="189">
        <v>0</v>
      </c>
      <c r="O33" s="189">
        <v>0</v>
      </c>
      <c r="P33" s="189">
        <v>1</v>
      </c>
      <c r="Q33" s="189">
        <v>1</v>
      </c>
      <c r="R33" s="189">
        <v>1</v>
      </c>
      <c r="S33" s="189">
        <v>1</v>
      </c>
      <c r="T33" s="189">
        <v>0</v>
      </c>
      <c r="U33" s="189">
        <v>0</v>
      </c>
      <c r="V33" s="189">
        <v>0</v>
      </c>
      <c r="W33" s="190" t="s">
        <v>130</v>
      </c>
      <c r="X33" s="190" t="s">
        <v>130</v>
      </c>
      <c r="Y33" s="190" t="s">
        <v>130</v>
      </c>
      <c r="Z33" s="189">
        <v>605</v>
      </c>
      <c r="AA33" s="189">
        <v>605</v>
      </c>
      <c r="AB33" s="189">
        <v>0</v>
      </c>
      <c r="AC33" s="189">
        <v>154312</v>
      </c>
      <c r="AD33" s="189">
        <v>0</v>
      </c>
      <c r="AE33" s="191">
        <v>154312</v>
      </c>
      <c r="AF33" s="193"/>
      <c r="AG33" s="193"/>
      <c r="AH33" s="193"/>
      <c r="AI33" s="193"/>
      <c r="AJ33" s="193"/>
      <c r="AK33" s="193"/>
      <c r="AL33" s="193"/>
      <c r="AM33" s="193"/>
      <c r="AN33" s="193"/>
      <c r="AO33" s="193"/>
      <c r="AP33" s="193"/>
      <c r="AQ33" s="193"/>
      <c r="AR33" s="193"/>
      <c r="AS33" s="193"/>
      <c r="AT33" s="193"/>
      <c r="AU33" s="193"/>
      <c r="AV33" s="193"/>
      <c r="AW33" s="193"/>
      <c r="AX33" s="193"/>
    </row>
    <row r="34" spans="1:50" ht="15" customHeight="1">
      <c r="A34" s="188" t="s">
        <v>155</v>
      </c>
      <c r="B34" s="189">
        <v>11</v>
      </c>
      <c r="C34" s="189">
        <v>0</v>
      </c>
      <c r="D34" s="189">
        <v>0</v>
      </c>
      <c r="E34" s="189">
        <v>399</v>
      </c>
      <c r="F34" s="189">
        <v>3</v>
      </c>
      <c r="G34" s="189">
        <v>0</v>
      </c>
      <c r="H34" s="189">
        <v>410</v>
      </c>
      <c r="I34" s="189">
        <v>3</v>
      </c>
      <c r="J34" s="189">
        <v>0</v>
      </c>
      <c r="K34" s="189">
        <v>34</v>
      </c>
      <c r="L34" s="189">
        <v>658</v>
      </c>
      <c r="M34" s="189">
        <v>692</v>
      </c>
      <c r="N34" s="189">
        <v>0</v>
      </c>
      <c r="O34" s="189">
        <v>0</v>
      </c>
      <c r="P34" s="189">
        <v>8</v>
      </c>
      <c r="Q34" s="189">
        <v>3</v>
      </c>
      <c r="R34" s="189">
        <v>8</v>
      </c>
      <c r="S34" s="189">
        <v>3</v>
      </c>
      <c r="T34" s="189">
        <v>0</v>
      </c>
      <c r="U34" s="189">
        <v>0</v>
      </c>
      <c r="V34" s="189">
        <v>0</v>
      </c>
      <c r="W34" s="190" t="s">
        <v>130</v>
      </c>
      <c r="X34" s="190" t="s">
        <v>130</v>
      </c>
      <c r="Y34" s="190" t="s">
        <v>130</v>
      </c>
      <c r="Z34" s="189">
        <v>445</v>
      </c>
      <c r="AA34" s="189">
        <v>445</v>
      </c>
      <c r="AB34" s="189">
        <v>0</v>
      </c>
      <c r="AC34" s="189">
        <v>97321</v>
      </c>
      <c r="AD34" s="189">
        <v>410</v>
      </c>
      <c r="AE34" s="191">
        <v>97731</v>
      </c>
      <c r="AF34" s="193"/>
      <c r="AG34" s="193"/>
      <c r="AH34" s="193"/>
      <c r="AI34" s="193"/>
      <c r="AJ34" s="193"/>
      <c r="AK34" s="193"/>
      <c r="AL34" s="193"/>
      <c r="AM34" s="193"/>
      <c r="AN34" s="193"/>
      <c r="AO34" s="193"/>
      <c r="AP34" s="193"/>
      <c r="AQ34" s="193"/>
      <c r="AR34" s="193"/>
      <c r="AS34" s="193"/>
      <c r="AT34" s="193"/>
      <c r="AU34" s="193"/>
      <c r="AV34" s="193"/>
      <c r="AW34" s="193"/>
      <c r="AX34" s="193"/>
    </row>
    <row r="35" spans="1:50" ht="15" customHeight="1">
      <c r="A35" s="188" t="s">
        <v>156</v>
      </c>
      <c r="B35" s="189">
        <v>1822</v>
      </c>
      <c r="C35" s="189">
        <v>17</v>
      </c>
      <c r="D35" s="189">
        <v>0</v>
      </c>
      <c r="E35" s="189">
        <v>17130</v>
      </c>
      <c r="F35" s="189">
        <v>157</v>
      </c>
      <c r="G35" s="189">
        <v>29</v>
      </c>
      <c r="H35" s="189">
        <v>18952</v>
      </c>
      <c r="I35" s="189">
        <v>174</v>
      </c>
      <c r="J35" s="189">
        <v>29</v>
      </c>
      <c r="K35" s="189">
        <v>4684</v>
      </c>
      <c r="L35" s="189">
        <v>36222</v>
      </c>
      <c r="M35" s="189">
        <v>40906</v>
      </c>
      <c r="N35" s="189">
        <v>40</v>
      </c>
      <c r="O35" s="189">
        <v>20</v>
      </c>
      <c r="P35" s="189">
        <v>439</v>
      </c>
      <c r="Q35" s="189">
        <v>178</v>
      </c>
      <c r="R35" s="189">
        <v>479</v>
      </c>
      <c r="S35" s="189">
        <v>198</v>
      </c>
      <c r="T35" s="189">
        <v>0</v>
      </c>
      <c r="U35" s="189">
        <v>37</v>
      </c>
      <c r="V35" s="189">
        <v>37</v>
      </c>
      <c r="W35" s="190" t="s">
        <v>130</v>
      </c>
      <c r="X35" s="190" t="s">
        <v>130</v>
      </c>
      <c r="Y35" s="190" t="s">
        <v>130</v>
      </c>
      <c r="Z35" s="189">
        <v>20453</v>
      </c>
      <c r="AA35" s="189">
        <v>20453</v>
      </c>
      <c r="AB35" s="189">
        <v>0</v>
      </c>
      <c r="AC35" s="189">
        <v>5141297</v>
      </c>
      <c r="AD35" s="189">
        <v>19490</v>
      </c>
      <c r="AE35" s="191">
        <v>5160787</v>
      </c>
      <c r="AF35" s="193"/>
      <c r="AG35" s="193"/>
      <c r="AH35" s="193"/>
      <c r="AI35" s="193"/>
      <c r="AJ35" s="193"/>
      <c r="AK35" s="193"/>
      <c r="AL35" s="193"/>
      <c r="AM35" s="193"/>
      <c r="AN35" s="193"/>
      <c r="AO35" s="193"/>
      <c r="AP35" s="193"/>
      <c r="AQ35" s="193"/>
      <c r="AR35" s="193"/>
      <c r="AS35" s="193"/>
      <c r="AT35" s="193"/>
      <c r="AU35" s="193"/>
      <c r="AV35" s="193"/>
      <c r="AW35" s="193"/>
      <c r="AX35" s="193"/>
    </row>
    <row r="36" spans="1:50" ht="15" customHeight="1">
      <c r="A36" s="188" t="s">
        <v>157</v>
      </c>
      <c r="B36" s="189">
        <v>227</v>
      </c>
      <c r="C36" s="189">
        <v>4</v>
      </c>
      <c r="D36" s="189">
        <v>0</v>
      </c>
      <c r="E36" s="189">
        <v>2807</v>
      </c>
      <c r="F36" s="189">
        <v>47</v>
      </c>
      <c r="G36" s="189">
        <v>5</v>
      </c>
      <c r="H36" s="189">
        <v>3034</v>
      </c>
      <c r="I36" s="189">
        <v>51</v>
      </c>
      <c r="J36" s="189">
        <v>5</v>
      </c>
      <c r="K36" s="189">
        <v>539</v>
      </c>
      <c r="L36" s="189">
        <v>5497</v>
      </c>
      <c r="M36" s="189">
        <v>6036</v>
      </c>
      <c r="N36" s="189">
        <v>11</v>
      </c>
      <c r="O36" s="189">
        <v>4</v>
      </c>
      <c r="P36" s="189">
        <v>111</v>
      </c>
      <c r="Q36" s="189">
        <v>54</v>
      </c>
      <c r="R36" s="189">
        <v>122</v>
      </c>
      <c r="S36" s="189">
        <v>58</v>
      </c>
      <c r="T36" s="189">
        <v>0</v>
      </c>
      <c r="U36" s="189">
        <v>6</v>
      </c>
      <c r="V36" s="189">
        <v>6</v>
      </c>
      <c r="W36" s="190" t="s">
        <v>130</v>
      </c>
      <c r="X36" s="190" t="s">
        <v>130</v>
      </c>
      <c r="Y36" s="190" t="s">
        <v>130</v>
      </c>
      <c r="Z36" s="189">
        <v>3685</v>
      </c>
      <c r="AA36" s="189">
        <v>3685</v>
      </c>
      <c r="AB36" s="189">
        <v>0</v>
      </c>
      <c r="AC36" s="189">
        <v>723323</v>
      </c>
      <c r="AD36" s="189">
        <v>6169</v>
      </c>
      <c r="AE36" s="191">
        <v>729492</v>
      </c>
      <c r="AF36" s="193"/>
      <c r="AG36" s="193"/>
      <c r="AH36" s="193"/>
      <c r="AI36" s="193"/>
      <c r="AJ36" s="193"/>
      <c r="AK36" s="193"/>
      <c r="AL36" s="193"/>
      <c r="AM36" s="193"/>
      <c r="AN36" s="193"/>
      <c r="AO36" s="193"/>
      <c r="AP36" s="193"/>
      <c r="AQ36" s="193"/>
      <c r="AR36" s="193"/>
      <c r="AS36" s="193"/>
      <c r="AT36" s="193"/>
      <c r="AU36" s="193"/>
      <c r="AV36" s="193"/>
      <c r="AW36" s="193"/>
      <c r="AX36" s="193"/>
    </row>
    <row r="37" spans="1:50" ht="15" customHeight="1">
      <c r="A37" s="188" t="s">
        <v>158</v>
      </c>
      <c r="B37" s="189">
        <v>244</v>
      </c>
      <c r="C37" s="189">
        <v>1</v>
      </c>
      <c r="D37" s="189">
        <v>0</v>
      </c>
      <c r="E37" s="189">
        <v>3852</v>
      </c>
      <c r="F37" s="189">
        <v>9</v>
      </c>
      <c r="G37" s="189">
        <v>1</v>
      </c>
      <c r="H37" s="189">
        <v>4096</v>
      </c>
      <c r="I37" s="189">
        <v>10</v>
      </c>
      <c r="J37" s="189">
        <v>1</v>
      </c>
      <c r="K37" s="189">
        <v>606</v>
      </c>
      <c r="L37" s="189">
        <v>6440</v>
      </c>
      <c r="M37" s="189">
        <v>7046</v>
      </c>
      <c r="N37" s="189">
        <v>2</v>
      </c>
      <c r="O37" s="189">
        <v>1</v>
      </c>
      <c r="P37" s="189">
        <v>20</v>
      </c>
      <c r="Q37" s="189">
        <v>9</v>
      </c>
      <c r="R37" s="189">
        <v>22</v>
      </c>
      <c r="S37" s="189">
        <v>10</v>
      </c>
      <c r="T37" s="189">
        <v>0</v>
      </c>
      <c r="U37" s="189">
        <v>1</v>
      </c>
      <c r="V37" s="189">
        <v>1</v>
      </c>
      <c r="W37" s="190" t="s">
        <v>130</v>
      </c>
      <c r="X37" s="190" t="s">
        <v>130</v>
      </c>
      <c r="Y37" s="190" t="s">
        <v>130</v>
      </c>
      <c r="Z37" s="189">
        <v>4664</v>
      </c>
      <c r="AA37" s="189">
        <v>4664</v>
      </c>
      <c r="AB37" s="189">
        <v>0</v>
      </c>
      <c r="AC37" s="189">
        <v>1010723</v>
      </c>
      <c r="AD37" s="189">
        <v>814</v>
      </c>
      <c r="AE37" s="191">
        <v>1011537</v>
      </c>
      <c r="AF37" s="193"/>
      <c r="AG37" s="193"/>
      <c r="AH37" s="193"/>
      <c r="AI37" s="193"/>
      <c r="AJ37" s="193"/>
      <c r="AK37" s="193"/>
      <c r="AL37" s="193"/>
      <c r="AM37" s="193"/>
      <c r="AN37" s="193"/>
      <c r="AO37" s="193"/>
      <c r="AP37" s="193"/>
      <c r="AQ37" s="193"/>
      <c r="AR37" s="193"/>
      <c r="AS37" s="193"/>
      <c r="AT37" s="193"/>
      <c r="AU37" s="193"/>
      <c r="AV37" s="193"/>
      <c r="AW37" s="193"/>
      <c r="AX37" s="193"/>
    </row>
    <row r="38" spans="1:50" ht="15" customHeight="1">
      <c r="A38" s="188" t="s">
        <v>159</v>
      </c>
      <c r="B38" s="189">
        <v>9092</v>
      </c>
      <c r="C38" s="189">
        <v>184</v>
      </c>
      <c r="D38" s="189">
        <v>2</v>
      </c>
      <c r="E38" s="189">
        <v>102973</v>
      </c>
      <c r="F38" s="189">
        <v>2020</v>
      </c>
      <c r="G38" s="189">
        <v>1031</v>
      </c>
      <c r="H38" s="189">
        <v>112065</v>
      </c>
      <c r="I38" s="189">
        <v>2204</v>
      </c>
      <c r="J38" s="189">
        <v>1033</v>
      </c>
      <c r="K38" s="189">
        <v>23373</v>
      </c>
      <c r="L38" s="189">
        <v>199593</v>
      </c>
      <c r="M38" s="189">
        <v>222966</v>
      </c>
      <c r="N38" s="189">
        <v>404</v>
      </c>
      <c r="O38" s="189">
        <v>260</v>
      </c>
      <c r="P38" s="189">
        <v>4382</v>
      </c>
      <c r="Q38" s="189">
        <v>2542</v>
      </c>
      <c r="R38" s="189">
        <v>4786</v>
      </c>
      <c r="S38" s="189">
        <v>2802</v>
      </c>
      <c r="T38" s="189">
        <v>6</v>
      </c>
      <c r="U38" s="189">
        <v>1390</v>
      </c>
      <c r="V38" s="189">
        <v>1396</v>
      </c>
      <c r="W38" s="190" t="s">
        <v>130</v>
      </c>
      <c r="X38" s="190" t="s">
        <v>130</v>
      </c>
      <c r="Y38" s="190" t="s">
        <v>130</v>
      </c>
      <c r="Z38" s="189">
        <v>120509</v>
      </c>
      <c r="AA38" s="189">
        <v>120509</v>
      </c>
      <c r="AB38" s="189">
        <v>0</v>
      </c>
      <c r="AC38" s="189">
        <v>30220613</v>
      </c>
      <c r="AD38" s="189">
        <v>466443</v>
      </c>
      <c r="AE38" s="191">
        <v>30687056</v>
      </c>
      <c r="AF38" s="193"/>
      <c r="AG38" s="193"/>
      <c r="AH38" s="193"/>
      <c r="AI38" s="193"/>
      <c r="AJ38" s="193"/>
      <c r="AK38" s="193"/>
      <c r="AL38" s="193"/>
      <c r="AM38" s="193"/>
      <c r="AN38" s="193"/>
      <c r="AO38" s="193"/>
      <c r="AP38" s="193"/>
      <c r="AQ38" s="193"/>
      <c r="AR38" s="193"/>
      <c r="AS38" s="193"/>
      <c r="AT38" s="193"/>
      <c r="AU38" s="193"/>
      <c r="AV38" s="193"/>
      <c r="AW38" s="193"/>
      <c r="AX38" s="193"/>
    </row>
    <row r="39" spans="1:50" ht="15" customHeight="1">
      <c r="A39" s="188" t="s">
        <v>160</v>
      </c>
      <c r="B39" s="189">
        <v>624</v>
      </c>
      <c r="C39" s="189">
        <v>11</v>
      </c>
      <c r="D39" s="189">
        <v>1</v>
      </c>
      <c r="E39" s="189">
        <v>7886</v>
      </c>
      <c r="F39" s="189">
        <v>44</v>
      </c>
      <c r="G39" s="189">
        <v>27</v>
      </c>
      <c r="H39" s="189">
        <v>8510</v>
      </c>
      <c r="I39" s="189">
        <v>55</v>
      </c>
      <c r="J39" s="189">
        <v>28</v>
      </c>
      <c r="K39" s="189">
        <v>1300</v>
      </c>
      <c r="L39" s="189">
        <v>16068</v>
      </c>
      <c r="M39" s="189">
        <v>17368</v>
      </c>
      <c r="N39" s="189">
        <v>26</v>
      </c>
      <c r="O39" s="189">
        <v>17</v>
      </c>
      <c r="P39" s="189">
        <v>100</v>
      </c>
      <c r="Q39" s="189">
        <v>58</v>
      </c>
      <c r="R39" s="189">
        <v>126</v>
      </c>
      <c r="S39" s="189">
        <v>75</v>
      </c>
      <c r="T39" s="189">
        <v>3</v>
      </c>
      <c r="U39" s="189">
        <v>36</v>
      </c>
      <c r="V39" s="189">
        <v>39</v>
      </c>
      <c r="W39" s="190" t="s">
        <v>130</v>
      </c>
      <c r="X39" s="190" t="s">
        <v>130</v>
      </c>
      <c r="Y39" s="190" t="s">
        <v>130</v>
      </c>
      <c r="Z39" s="189">
        <v>9024</v>
      </c>
      <c r="AA39" s="189">
        <v>9024</v>
      </c>
      <c r="AB39" s="189">
        <v>0</v>
      </c>
      <c r="AC39" s="189">
        <v>2003017</v>
      </c>
      <c r="AD39" s="189">
        <v>12183</v>
      </c>
      <c r="AE39" s="191">
        <v>2015200</v>
      </c>
      <c r="AF39" s="193"/>
      <c r="AG39" s="193"/>
      <c r="AH39" s="193"/>
      <c r="AI39" s="193"/>
      <c r="AJ39" s="193"/>
      <c r="AK39" s="193"/>
      <c r="AL39" s="193"/>
      <c r="AM39" s="193"/>
      <c r="AN39" s="193"/>
      <c r="AO39" s="193"/>
      <c r="AP39" s="193"/>
      <c r="AQ39" s="193"/>
      <c r="AR39" s="193"/>
      <c r="AS39" s="193"/>
      <c r="AT39" s="193"/>
      <c r="AU39" s="193"/>
      <c r="AV39" s="193"/>
      <c r="AW39" s="193"/>
      <c r="AX39" s="193"/>
    </row>
    <row r="40" spans="1:50" ht="15" customHeight="1">
      <c r="A40" s="188" t="s">
        <v>161</v>
      </c>
      <c r="B40" s="189">
        <v>67</v>
      </c>
      <c r="C40" s="189">
        <v>0</v>
      </c>
      <c r="D40" s="189">
        <v>0</v>
      </c>
      <c r="E40" s="189">
        <v>1071</v>
      </c>
      <c r="F40" s="189">
        <v>1</v>
      </c>
      <c r="G40" s="189">
        <v>0</v>
      </c>
      <c r="H40" s="189">
        <v>1138</v>
      </c>
      <c r="I40" s="189">
        <v>1</v>
      </c>
      <c r="J40" s="189">
        <v>0</v>
      </c>
      <c r="K40" s="189">
        <v>166</v>
      </c>
      <c r="L40" s="189">
        <v>1860</v>
      </c>
      <c r="M40" s="189">
        <v>2026</v>
      </c>
      <c r="N40" s="189">
        <v>0</v>
      </c>
      <c r="O40" s="189">
        <v>0</v>
      </c>
      <c r="P40" s="189">
        <v>3</v>
      </c>
      <c r="Q40" s="189">
        <v>1</v>
      </c>
      <c r="R40" s="189">
        <v>3</v>
      </c>
      <c r="S40" s="189">
        <v>1</v>
      </c>
      <c r="T40" s="189">
        <v>0</v>
      </c>
      <c r="U40" s="189">
        <v>0</v>
      </c>
      <c r="V40" s="189">
        <v>0</v>
      </c>
      <c r="W40" s="190" t="s">
        <v>130</v>
      </c>
      <c r="X40" s="190" t="s">
        <v>130</v>
      </c>
      <c r="Y40" s="190" t="s">
        <v>130</v>
      </c>
      <c r="Z40" s="189">
        <v>1199</v>
      </c>
      <c r="AA40" s="189">
        <v>1199</v>
      </c>
      <c r="AB40" s="189">
        <v>0</v>
      </c>
      <c r="AC40" s="189">
        <v>270803</v>
      </c>
      <c r="AD40" s="189">
        <v>136</v>
      </c>
      <c r="AE40" s="191">
        <v>270939</v>
      </c>
      <c r="AF40" s="193"/>
      <c r="AG40" s="193"/>
      <c r="AH40" s="193"/>
      <c r="AI40" s="193"/>
      <c r="AJ40" s="193"/>
      <c r="AK40" s="193"/>
      <c r="AL40" s="193"/>
      <c r="AM40" s="193"/>
      <c r="AN40" s="193"/>
      <c r="AO40" s="193"/>
      <c r="AP40" s="193"/>
      <c r="AQ40" s="193"/>
      <c r="AR40" s="193"/>
      <c r="AS40" s="193"/>
      <c r="AT40" s="193"/>
      <c r="AU40" s="193"/>
      <c r="AV40" s="193"/>
      <c r="AW40" s="193"/>
      <c r="AX40" s="193"/>
    </row>
    <row r="41" spans="1:50" ht="15" customHeight="1">
      <c r="A41" s="188" t="s">
        <v>162</v>
      </c>
      <c r="B41" s="189">
        <v>14166</v>
      </c>
      <c r="C41" s="189">
        <v>109</v>
      </c>
      <c r="D41" s="189">
        <v>1</v>
      </c>
      <c r="E41" s="189">
        <v>107694</v>
      </c>
      <c r="F41" s="189">
        <v>667</v>
      </c>
      <c r="G41" s="189">
        <v>169</v>
      </c>
      <c r="H41" s="189">
        <v>121860</v>
      </c>
      <c r="I41" s="189">
        <v>776</v>
      </c>
      <c r="J41" s="189">
        <v>170</v>
      </c>
      <c r="K41" s="189">
        <v>38655</v>
      </c>
      <c r="L41" s="189">
        <v>228749</v>
      </c>
      <c r="M41" s="189">
        <v>267404</v>
      </c>
      <c r="N41" s="189">
        <v>274</v>
      </c>
      <c r="O41" s="189">
        <v>140</v>
      </c>
      <c r="P41" s="189">
        <v>1777</v>
      </c>
      <c r="Q41" s="189">
        <v>756</v>
      </c>
      <c r="R41" s="189">
        <v>2051</v>
      </c>
      <c r="S41" s="189">
        <v>896</v>
      </c>
      <c r="T41" s="189">
        <v>1</v>
      </c>
      <c r="U41" s="189">
        <v>215</v>
      </c>
      <c r="V41" s="189">
        <v>216</v>
      </c>
      <c r="W41" s="190" t="s">
        <v>130</v>
      </c>
      <c r="X41" s="190" t="s">
        <v>130</v>
      </c>
      <c r="Y41" s="190" t="s">
        <v>130</v>
      </c>
      <c r="Z41" s="189">
        <v>128698</v>
      </c>
      <c r="AA41" s="189">
        <v>128698</v>
      </c>
      <c r="AB41" s="189">
        <v>0</v>
      </c>
      <c r="AC41" s="189">
        <v>35205967</v>
      </c>
      <c r="AD41" s="189">
        <v>115018</v>
      </c>
      <c r="AE41" s="191">
        <v>35320985</v>
      </c>
      <c r="AF41" s="193"/>
      <c r="AG41" s="193"/>
      <c r="AH41" s="193"/>
      <c r="AI41" s="193"/>
      <c r="AJ41" s="193"/>
      <c r="AK41" s="193"/>
      <c r="AL41" s="193"/>
      <c r="AM41" s="193"/>
      <c r="AN41" s="193"/>
      <c r="AO41" s="193"/>
      <c r="AP41" s="193"/>
      <c r="AQ41" s="193"/>
      <c r="AR41" s="193"/>
      <c r="AS41" s="193"/>
      <c r="AT41" s="193"/>
      <c r="AU41" s="193"/>
      <c r="AV41" s="193"/>
      <c r="AW41" s="193"/>
      <c r="AX41" s="193"/>
    </row>
    <row r="42" spans="1:50" ht="15" customHeight="1">
      <c r="A42" s="188" t="s">
        <v>163</v>
      </c>
      <c r="B42" s="189">
        <v>13339</v>
      </c>
      <c r="C42" s="189">
        <v>507</v>
      </c>
      <c r="D42" s="189">
        <v>8</v>
      </c>
      <c r="E42" s="189">
        <v>82451</v>
      </c>
      <c r="F42" s="189">
        <v>1123</v>
      </c>
      <c r="G42" s="189">
        <v>508</v>
      </c>
      <c r="H42" s="189">
        <v>95790</v>
      </c>
      <c r="I42" s="189">
        <v>1630</v>
      </c>
      <c r="J42" s="189">
        <v>516</v>
      </c>
      <c r="K42" s="189">
        <v>35284</v>
      </c>
      <c r="L42" s="189">
        <v>161915</v>
      </c>
      <c r="M42" s="189">
        <v>197199</v>
      </c>
      <c r="N42" s="189">
        <v>1290</v>
      </c>
      <c r="O42" s="189">
        <v>837</v>
      </c>
      <c r="P42" s="189">
        <v>2644</v>
      </c>
      <c r="Q42" s="189">
        <v>1669</v>
      </c>
      <c r="R42" s="189">
        <v>3934</v>
      </c>
      <c r="S42" s="189">
        <v>2506</v>
      </c>
      <c r="T42" s="189">
        <v>16</v>
      </c>
      <c r="U42" s="189">
        <v>674</v>
      </c>
      <c r="V42" s="189">
        <v>690</v>
      </c>
      <c r="W42" s="190" t="s">
        <v>130</v>
      </c>
      <c r="X42" s="190" t="s">
        <v>130</v>
      </c>
      <c r="Y42" s="190" t="s">
        <v>130</v>
      </c>
      <c r="Z42" s="189">
        <v>112058</v>
      </c>
      <c r="AA42" s="189">
        <v>112058</v>
      </c>
      <c r="AB42" s="189">
        <v>0</v>
      </c>
      <c r="AC42" s="189">
        <v>28078988</v>
      </c>
      <c r="AD42" s="189">
        <v>356741</v>
      </c>
      <c r="AE42" s="191">
        <v>28435729</v>
      </c>
      <c r="AF42" s="193"/>
      <c r="AG42" s="193"/>
      <c r="AH42" s="193"/>
      <c r="AI42" s="193"/>
      <c r="AJ42" s="193"/>
      <c r="AK42" s="193"/>
      <c r="AL42" s="193"/>
      <c r="AM42" s="193"/>
      <c r="AN42" s="193"/>
      <c r="AO42" s="193"/>
      <c r="AP42" s="193"/>
      <c r="AQ42" s="193"/>
      <c r="AR42" s="193"/>
      <c r="AS42" s="193"/>
      <c r="AT42" s="193"/>
      <c r="AU42" s="193"/>
      <c r="AV42" s="193"/>
      <c r="AW42" s="193"/>
      <c r="AX42" s="193"/>
    </row>
    <row r="43" spans="1:50" ht="15" customHeight="1">
      <c r="A43" s="188" t="s">
        <v>164</v>
      </c>
      <c r="B43" s="189">
        <v>248</v>
      </c>
      <c r="C43" s="189">
        <v>2</v>
      </c>
      <c r="D43" s="189">
        <v>0</v>
      </c>
      <c r="E43" s="189">
        <v>1861</v>
      </c>
      <c r="F43" s="189">
        <v>15</v>
      </c>
      <c r="G43" s="189">
        <v>3</v>
      </c>
      <c r="H43" s="189">
        <v>2109</v>
      </c>
      <c r="I43" s="189">
        <v>17</v>
      </c>
      <c r="J43" s="189">
        <v>3</v>
      </c>
      <c r="K43" s="189">
        <v>660</v>
      </c>
      <c r="L43" s="189">
        <v>3978</v>
      </c>
      <c r="M43" s="189">
        <v>4638</v>
      </c>
      <c r="N43" s="189">
        <v>6</v>
      </c>
      <c r="O43" s="189">
        <v>2</v>
      </c>
      <c r="P43" s="189">
        <v>43</v>
      </c>
      <c r="Q43" s="189">
        <v>17</v>
      </c>
      <c r="R43" s="189">
        <v>49</v>
      </c>
      <c r="S43" s="189">
        <v>19</v>
      </c>
      <c r="T43" s="189">
        <v>0</v>
      </c>
      <c r="U43" s="189">
        <v>4</v>
      </c>
      <c r="V43" s="189">
        <v>4</v>
      </c>
      <c r="W43" s="190" t="s">
        <v>130</v>
      </c>
      <c r="X43" s="190" t="s">
        <v>130</v>
      </c>
      <c r="Y43" s="190" t="s">
        <v>130</v>
      </c>
      <c r="Z43" s="189">
        <v>2256</v>
      </c>
      <c r="AA43" s="189">
        <v>2256</v>
      </c>
      <c r="AB43" s="189">
        <v>0</v>
      </c>
      <c r="AC43" s="189">
        <v>588937</v>
      </c>
      <c r="AD43" s="189">
        <v>1477</v>
      </c>
      <c r="AE43" s="191">
        <v>590414</v>
      </c>
      <c r="AF43" s="193"/>
      <c r="AG43" s="193"/>
      <c r="AH43" s="193"/>
      <c r="AI43" s="193"/>
      <c r="AJ43" s="193"/>
      <c r="AK43" s="193"/>
      <c r="AL43" s="193"/>
      <c r="AM43" s="193"/>
      <c r="AN43" s="193"/>
      <c r="AO43" s="193"/>
      <c r="AP43" s="193"/>
      <c r="AQ43" s="193"/>
      <c r="AR43" s="193"/>
      <c r="AS43" s="193"/>
      <c r="AT43" s="193"/>
      <c r="AU43" s="193"/>
      <c r="AV43" s="193"/>
      <c r="AW43" s="193"/>
      <c r="AX43" s="193"/>
    </row>
    <row r="44" spans="1:50" ht="15" customHeight="1">
      <c r="A44" s="188" t="s">
        <v>165</v>
      </c>
      <c r="B44" s="189">
        <v>21986</v>
      </c>
      <c r="C44" s="189">
        <v>131</v>
      </c>
      <c r="D44" s="189">
        <v>7</v>
      </c>
      <c r="E44" s="189">
        <v>142069</v>
      </c>
      <c r="F44" s="189">
        <v>867</v>
      </c>
      <c r="G44" s="189">
        <v>293</v>
      </c>
      <c r="H44" s="189">
        <v>164055</v>
      </c>
      <c r="I44" s="189">
        <v>998</v>
      </c>
      <c r="J44" s="189">
        <v>300</v>
      </c>
      <c r="K44" s="189">
        <v>57844</v>
      </c>
      <c r="L44" s="189">
        <v>297365</v>
      </c>
      <c r="M44" s="189">
        <v>355209</v>
      </c>
      <c r="N44" s="189">
        <v>353</v>
      </c>
      <c r="O44" s="189">
        <v>145</v>
      </c>
      <c r="P44" s="189">
        <v>2237</v>
      </c>
      <c r="Q44" s="189">
        <v>1022</v>
      </c>
      <c r="R44" s="189">
        <v>2590</v>
      </c>
      <c r="S44" s="189">
        <v>1167</v>
      </c>
      <c r="T44" s="189">
        <v>8</v>
      </c>
      <c r="U44" s="189">
        <v>398</v>
      </c>
      <c r="V44" s="189">
        <v>406</v>
      </c>
      <c r="W44" s="190" t="s">
        <v>130</v>
      </c>
      <c r="X44" s="190" t="s">
        <v>130</v>
      </c>
      <c r="Y44" s="190" t="s">
        <v>130</v>
      </c>
      <c r="Z44" s="189">
        <v>173708</v>
      </c>
      <c r="AA44" s="189">
        <v>173708</v>
      </c>
      <c r="AB44" s="189">
        <v>0</v>
      </c>
      <c r="AC44" s="189">
        <v>47697368</v>
      </c>
      <c r="AD44" s="189">
        <v>164997</v>
      </c>
      <c r="AE44" s="191">
        <v>47862365</v>
      </c>
      <c r="AF44" s="193"/>
      <c r="AG44" s="193"/>
      <c r="AH44" s="193"/>
      <c r="AI44" s="193"/>
      <c r="AJ44" s="193"/>
      <c r="AK44" s="193"/>
      <c r="AL44" s="193"/>
      <c r="AM44" s="193"/>
      <c r="AN44" s="193"/>
      <c r="AO44" s="193"/>
      <c r="AP44" s="193"/>
      <c r="AQ44" s="193"/>
      <c r="AR44" s="193"/>
      <c r="AS44" s="193"/>
      <c r="AT44" s="193"/>
      <c r="AU44" s="193"/>
      <c r="AV44" s="193"/>
      <c r="AW44" s="193"/>
      <c r="AX44" s="193"/>
    </row>
    <row r="45" spans="1:50" ht="15" customHeight="1">
      <c r="A45" s="188" t="s">
        <v>166</v>
      </c>
      <c r="B45" s="189">
        <v>11071</v>
      </c>
      <c r="C45" s="189">
        <v>309</v>
      </c>
      <c r="D45" s="189">
        <v>8</v>
      </c>
      <c r="E45" s="189">
        <v>120780</v>
      </c>
      <c r="F45" s="189">
        <v>1675</v>
      </c>
      <c r="G45" s="189">
        <v>606</v>
      </c>
      <c r="H45" s="189">
        <v>131851</v>
      </c>
      <c r="I45" s="189">
        <v>1984</v>
      </c>
      <c r="J45" s="189">
        <v>614</v>
      </c>
      <c r="K45" s="189">
        <v>30630</v>
      </c>
      <c r="L45" s="189">
        <v>230100</v>
      </c>
      <c r="M45" s="189">
        <v>260730</v>
      </c>
      <c r="N45" s="189">
        <v>677</v>
      </c>
      <c r="O45" s="189">
        <v>396</v>
      </c>
      <c r="P45" s="189">
        <v>3921</v>
      </c>
      <c r="Q45" s="189">
        <v>1959</v>
      </c>
      <c r="R45" s="189">
        <v>4598</v>
      </c>
      <c r="S45" s="189">
        <v>2355</v>
      </c>
      <c r="T45" s="189">
        <v>13</v>
      </c>
      <c r="U45" s="189">
        <v>762</v>
      </c>
      <c r="V45" s="189">
        <v>775</v>
      </c>
      <c r="W45" s="190" t="s">
        <v>130</v>
      </c>
      <c r="X45" s="190" t="s">
        <v>130</v>
      </c>
      <c r="Y45" s="190" t="s">
        <v>130</v>
      </c>
      <c r="Z45" s="189">
        <v>157548</v>
      </c>
      <c r="AA45" s="189">
        <v>157548</v>
      </c>
      <c r="AB45" s="189">
        <v>0</v>
      </c>
      <c r="AC45" s="189">
        <v>34753527</v>
      </c>
      <c r="AD45" s="189">
        <v>330963</v>
      </c>
      <c r="AE45" s="191">
        <v>35084490</v>
      </c>
      <c r="AF45" s="193"/>
      <c r="AG45" s="193"/>
      <c r="AH45" s="193"/>
      <c r="AI45" s="193"/>
      <c r="AJ45" s="193"/>
      <c r="AK45" s="193"/>
      <c r="AL45" s="193"/>
      <c r="AM45" s="193"/>
      <c r="AN45" s="193"/>
      <c r="AO45" s="193"/>
      <c r="AP45" s="193"/>
      <c r="AQ45" s="193"/>
      <c r="AR45" s="193"/>
      <c r="AS45" s="193"/>
      <c r="AT45" s="193"/>
      <c r="AU45" s="193"/>
      <c r="AV45" s="193"/>
      <c r="AW45" s="193"/>
      <c r="AX45" s="193"/>
    </row>
    <row r="46" spans="1:50" ht="15" customHeight="1">
      <c r="A46" s="188" t="s">
        <v>167</v>
      </c>
      <c r="B46" s="189">
        <v>1849</v>
      </c>
      <c r="C46" s="189">
        <v>120</v>
      </c>
      <c r="D46" s="189">
        <v>13</v>
      </c>
      <c r="E46" s="189">
        <v>30327</v>
      </c>
      <c r="F46" s="189">
        <v>713</v>
      </c>
      <c r="G46" s="189">
        <v>1039</v>
      </c>
      <c r="H46" s="189">
        <v>32176</v>
      </c>
      <c r="I46" s="189">
        <v>833</v>
      </c>
      <c r="J46" s="189">
        <v>1052</v>
      </c>
      <c r="K46" s="189">
        <v>3944</v>
      </c>
      <c r="L46" s="189">
        <v>43241</v>
      </c>
      <c r="M46" s="189">
        <v>47185</v>
      </c>
      <c r="N46" s="189">
        <v>226</v>
      </c>
      <c r="O46" s="189">
        <v>140</v>
      </c>
      <c r="P46" s="189">
        <v>1338</v>
      </c>
      <c r="Q46" s="189">
        <v>884</v>
      </c>
      <c r="R46" s="189">
        <v>1564</v>
      </c>
      <c r="S46" s="189">
        <v>1024</v>
      </c>
      <c r="T46" s="189">
        <v>16</v>
      </c>
      <c r="U46" s="189">
        <v>1057</v>
      </c>
      <c r="V46" s="189">
        <v>1073</v>
      </c>
      <c r="W46" s="190" t="s">
        <v>130</v>
      </c>
      <c r="X46" s="190" t="s">
        <v>130</v>
      </c>
      <c r="Y46" s="190" t="s">
        <v>130</v>
      </c>
      <c r="Z46" s="189">
        <v>36912</v>
      </c>
      <c r="AA46" s="189">
        <v>36912</v>
      </c>
      <c r="AB46" s="189">
        <v>0</v>
      </c>
      <c r="AC46" s="189">
        <v>6954451</v>
      </c>
      <c r="AD46" s="189">
        <v>271979</v>
      </c>
      <c r="AE46" s="191">
        <v>7226430</v>
      </c>
      <c r="AF46" s="193"/>
      <c r="AG46" s="193"/>
      <c r="AH46" s="193"/>
      <c r="AI46" s="193"/>
      <c r="AJ46" s="193"/>
      <c r="AK46" s="193"/>
      <c r="AL46" s="193"/>
      <c r="AM46" s="193"/>
      <c r="AN46" s="193"/>
      <c r="AO46" s="193"/>
      <c r="AP46" s="193"/>
      <c r="AQ46" s="193"/>
      <c r="AR46" s="193"/>
      <c r="AS46" s="193"/>
      <c r="AT46" s="193"/>
      <c r="AU46" s="193"/>
      <c r="AV46" s="193"/>
      <c r="AW46" s="193"/>
      <c r="AX46" s="193"/>
    </row>
    <row r="47" spans="1:50" ht="15" customHeight="1">
      <c r="A47" s="188" t="s">
        <v>168</v>
      </c>
      <c r="B47" s="189">
        <v>6195</v>
      </c>
      <c r="C47" s="189">
        <v>58</v>
      </c>
      <c r="D47" s="189">
        <v>2</v>
      </c>
      <c r="E47" s="189">
        <v>40721</v>
      </c>
      <c r="F47" s="189">
        <v>400</v>
      </c>
      <c r="G47" s="189">
        <v>125</v>
      </c>
      <c r="H47" s="189">
        <v>46916</v>
      </c>
      <c r="I47" s="189">
        <v>458</v>
      </c>
      <c r="J47" s="189">
        <v>127</v>
      </c>
      <c r="K47" s="189">
        <v>15223</v>
      </c>
      <c r="L47" s="189">
        <v>87532</v>
      </c>
      <c r="M47" s="189">
        <v>102755</v>
      </c>
      <c r="N47" s="189">
        <v>141</v>
      </c>
      <c r="O47" s="189">
        <v>67</v>
      </c>
      <c r="P47" s="189">
        <v>1107</v>
      </c>
      <c r="Q47" s="189">
        <v>512</v>
      </c>
      <c r="R47" s="189">
        <v>1248</v>
      </c>
      <c r="S47" s="189">
        <v>579</v>
      </c>
      <c r="T47" s="189">
        <v>2</v>
      </c>
      <c r="U47" s="189">
        <v>175</v>
      </c>
      <c r="V47" s="189">
        <v>177</v>
      </c>
      <c r="W47" s="190" t="s">
        <v>130</v>
      </c>
      <c r="X47" s="190" t="s">
        <v>130</v>
      </c>
      <c r="Y47" s="190" t="s">
        <v>130</v>
      </c>
      <c r="Z47" s="189">
        <v>49528</v>
      </c>
      <c r="AA47" s="189">
        <v>49528</v>
      </c>
      <c r="AB47" s="189">
        <v>0</v>
      </c>
      <c r="AC47" s="189">
        <v>13470671</v>
      </c>
      <c r="AD47" s="189">
        <v>76514</v>
      </c>
      <c r="AE47" s="191">
        <v>13547185</v>
      </c>
      <c r="AF47" s="193"/>
      <c r="AG47" s="193"/>
      <c r="AH47" s="193"/>
      <c r="AI47" s="193"/>
      <c r="AJ47" s="193"/>
      <c r="AK47" s="193"/>
      <c r="AL47" s="193"/>
      <c r="AM47" s="193"/>
      <c r="AN47" s="193"/>
      <c r="AO47" s="193"/>
      <c r="AP47" s="193"/>
      <c r="AQ47" s="193"/>
      <c r="AR47" s="193"/>
      <c r="AS47" s="193"/>
      <c r="AT47" s="193"/>
      <c r="AU47" s="193"/>
      <c r="AV47" s="193"/>
      <c r="AW47" s="193"/>
      <c r="AX47" s="193"/>
    </row>
    <row r="48" spans="1:50" ht="15" customHeight="1">
      <c r="A48" s="188" t="s">
        <v>169</v>
      </c>
      <c r="B48" s="189">
        <v>753</v>
      </c>
      <c r="C48" s="189">
        <v>6</v>
      </c>
      <c r="D48" s="189">
        <v>0</v>
      </c>
      <c r="E48" s="189">
        <v>8625</v>
      </c>
      <c r="F48" s="189">
        <v>29</v>
      </c>
      <c r="G48" s="189">
        <v>10</v>
      </c>
      <c r="H48" s="189">
        <v>9378</v>
      </c>
      <c r="I48" s="189">
        <v>35</v>
      </c>
      <c r="J48" s="189">
        <v>10</v>
      </c>
      <c r="K48" s="189">
        <v>1864</v>
      </c>
      <c r="L48" s="189">
        <v>14561</v>
      </c>
      <c r="M48" s="189">
        <v>16425</v>
      </c>
      <c r="N48" s="189">
        <v>22</v>
      </c>
      <c r="O48" s="189">
        <v>7</v>
      </c>
      <c r="P48" s="189">
        <v>68</v>
      </c>
      <c r="Q48" s="189">
        <v>31</v>
      </c>
      <c r="R48" s="189">
        <v>90</v>
      </c>
      <c r="S48" s="189">
        <v>38</v>
      </c>
      <c r="T48" s="189">
        <v>0</v>
      </c>
      <c r="U48" s="189">
        <v>11</v>
      </c>
      <c r="V48" s="189">
        <v>11</v>
      </c>
      <c r="W48" s="190" t="s">
        <v>130</v>
      </c>
      <c r="X48" s="190" t="s">
        <v>130</v>
      </c>
      <c r="Y48" s="190" t="s">
        <v>130</v>
      </c>
      <c r="Z48" s="189">
        <v>9914</v>
      </c>
      <c r="AA48" s="189">
        <v>9914</v>
      </c>
      <c r="AB48" s="189">
        <v>0</v>
      </c>
      <c r="AC48" s="189">
        <v>2185822</v>
      </c>
      <c r="AD48" s="189">
        <v>4524</v>
      </c>
      <c r="AE48" s="191">
        <v>2190346</v>
      </c>
      <c r="AF48" s="193"/>
      <c r="AG48" s="193"/>
      <c r="AH48" s="193"/>
      <c r="AI48" s="193"/>
      <c r="AJ48" s="193"/>
      <c r="AK48" s="193"/>
      <c r="AL48" s="193"/>
      <c r="AM48" s="193"/>
      <c r="AN48" s="193"/>
      <c r="AO48" s="193"/>
      <c r="AP48" s="193"/>
      <c r="AQ48" s="193"/>
      <c r="AR48" s="193"/>
      <c r="AS48" s="193"/>
      <c r="AT48" s="193"/>
      <c r="AU48" s="193"/>
      <c r="AV48" s="193"/>
      <c r="AW48" s="193"/>
      <c r="AX48" s="193"/>
    </row>
    <row r="49" spans="1:50" ht="15" customHeight="1">
      <c r="A49" s="188" t="s">
        <v>170</v>
      </c>
      <c r="B49" s="189">
        <v>628</v>
      </c>
      <c r="C49" s="189">
        <v>19</v>
      </c>
      <c r="D49" s="189">
        <v>0</v>
      </c>
      <c r="E49" s="189">
        <v>12141</v>
      </c>
      <c r="F49" s="189">
        <v>390</v>
      </c>
      <c r="G49" s="189">
        <v>128</v>
      </c>
      <c r="H49" s="189">
        <v>12769</v>
      </c>
      <c r="I49" s="189">
        <v>409</v>
      </c>
      <c r="J49" s="189">
        <v>128</v>
      </c>
      <c r="K49" s="189">
        <v>1510</v>
      </c>
      <c r="L49" s="189">
        <v>22239</v>
      </c>
      <c r="M49" s="189">
        <v>23749</v>
      </c>
      <c r="N49" s="189">
        <v>44</v>
      </c>
      <c r="O49" s="189">
        <v>20</v>
      </c>
      <c r="P49" s="189">
        <v>937</v>
      </c>
      <c r="Q49" s="189">
        <v>476</v>
      </c>
      <c r="R49" s="189">
        <v>981</v>
      </c>
      <c r="S49" s="189">
        <v>496</v>
      </c>
      <c r="T49" s="189">
        <v>0</v>
      </c>
      <c r="U49" s="189">
        <v>170</v>
      </c>
      <c r="V49" s="189">
        <v>170</v>
      </c>
      <c r="W49" s="190" t="s">
        <v>130</v>
      </c>
      <c r="X49" s="190" t="s">
        <v>130</v>
      </c>
      <c r="Y49" s="190" t="s">
        <v>130</v>
      </c>
      <c r="Z49" s="189">
        <v>15302</v>
      </c>
      <c r="AA49" s="189">
        <v>15302</v>
      </c>
      <c r="AB49" s="189">
        <v>0</v>
      </c>
      <c r="AC49" s="189">
        <v>3192477</v>
      </c>
      <c r="AD49" s="189">
        <v>60953</v>
      </c>
      <c r="AE49" s="191">
        <v>3253430</v>
      </c>
      <c r="AF49" s="193"/>
      <c r="AG49" s="193"/>
      <c r="AH49" s="193"/>
      <c r="AI49" s="193"/>
      <c r="AJ49" s="193"/>
      <c r="AK49" s="193"/>
      <c r="AL49" s="193"/>
      <c r="AM49" s="193"/>
      <c r="AN49" s="193"/>
      <c r="AO49" s="193"/>
      <c r="AP49" s="193"/>
      <c r="AQ49" s="193"/>
      <c r="AR49" s="193"/>
      <c r="AS49" s="193"/>
      <c r="AT49" s="193"/>
      <c r="AU49" s="193"/>
      <c r="AV49" s="193"/>
      <c r="AW49" s="193"/>
      <c r="AX49" s="193"/>
    </row>
    <row r="50" spans="1:50" ht="15" customHeight="1">
      <c r="A50" s="188" t="s">
        <v>171</v>
      </c>
      <c r="B50" s="189">
        <v>1788</v>
      </c>
      <c r="C50" s="189">
        <v>14</v>
      </c>
      <c r="D50" s="189">
        <v>0</v>
      </c>
      <c r="E50" s="189">
        <v>16429</v>
      </c>
      <c r="F50" s="189">
        <v>124</v>
      </c>
      <c r="G50" s="189">
        <v>55</v>
      </c>
      <c r="H50" s="189">
        <v>18217</v>
      </c>
      <c r="I50" s="189">
        <v>138</v>
      </c>
      <c r="J50" s="189">
        <v>55</v>
      </c>
      <c r="K50" s="189">
        <v>4698</v>
      </c>
      <c r="L50" s="189">
        <v>31341</v>
      </c>
      <c r="M50" s="189">
        <v>36039</v>
      </c>
      <c r="N50" s="189">
        <v>35</v>
      </c>
      <c r="O50" s="189">
        <v>14</v>
      </c>
      <c r="P50" s="189">
        <v>335</v>
      </c>
      <c r="Q50" s="189">
        <v>132</v>
      </c>
      <c r="R50" s="189">
        <v>370</v>
      </c>
      <c r="S50" s="189">
        <v>146</v>
      </c>
      <c r="T50" s="189">
        <v>0</v>
      </c>
      <c r="U50" s="189">
        <v>65</v>
      </c>
      <c r="V50" s="189">
        <v>65</v>
      </c>
      <c r="W50" s="190" t="s">
        <v>130</v>
      </c>
      <c r="X50" s="190" t="s">
        <v>130</v>
      </c>
      <c r="Y50" s="190" t="s">
        <v>130</v>
      </c>
      <c r="Z50" s="189">
        <v>21446</v>
      </c>
      <c r="AA50" s="189">
        <v>21446</v>
      </c>
      <c r="AB50" s="189">
        <v>0</v>
      </c>
      <c r="AC50" s="189">
        <v>4755788</v>
      </c>
      <c r="AD50" s="189">
        <v>21477</v>
      </c>
      <c r="AE50" s="191">
        <v>4777265</v>
      </c>
      <c r="AF50" s="193"/>
      <c r="AG50" s="193"/>
      <c r="AH50" s="193"/>
      <c r="AI50" s="193"/>
      <c r="AJ50" s="193"/>
      <c r="AK50" s="193"/>
      <c r="AL50" s="193"/>
      <c r="AM50" s="193"/>
      <c r="AN50" s="193"/>
      <c r="AO50" s="193"/>
      <c r="AP50" s="193"/>
      <c r="AQ50" s="193"/>
      <c r="AR50" s="193"/>
      <c r="AS50" s="193"/>
      <c r="AT50" s="193"/>
      <c r="AU50" s="193"/>
      <c r="AV50" s="193"/>
      <c r="AW50" s="193"/>
      <c r="AX50" s="193"/>
    </row>
    <row r="51" spans="1:50" ht="15" customHeight="1">
      <c r="A51" s="188" t="s">
        <v>172</v>
      </c>
      <c r="B51" s="189">
        <v>3546</v>
      </c>
      <c r="C51" s="189">
        <v>90</v>
      </c>
      <c r="D51" s="189">
        <v>3</v>
      </c>
      <c r="E51" s="189">
        <v>41457</v>
      </c>
      <c r="F51" s="189">
        <v>718</v>
      </c>
      <c r="G51" s="189">
        <v>500</v>
      </c>
      <c r="H51" s="189">
        <v>45003</v>
      </c>
      <c r="I51" s="189">
        <v>808</v>
      </c>
      <c r="J51" s="189">
        <v>503</v>
      </c>
      <c r="K51" s="189">
        <v>8534</v>
      </c>
      <c r="L51" s="189">
        <v>77516</v>
      </c>
      <c r="M51" s="189">
        <v>86050</v>
      </c>
      <c r="N51" s="189">
        <v>191</v>
      </c>
      <c r="O51" s="189">
        <v>111</v>
      </c>
      <c r="P51" s="189">
        <v>1527</v>
      </c>
      <c r="Q51" s="189">
        <v>919</v>
      </c>
      <c r="R51" s="189">
        <v>1718</v>
      </c>
      <c r="S51" s="189">
        <v>1030</v>
      </c>
      <c r="T51" s="189">
        <v>4</v>
      </c>
      <c r="U51" s="189">
        <v>719</v>
      </c>
      <c r="V51" s="189">
        <v>723</v>
      </c>
      <c r="W51" s="190" t="s">
        <v>130</v>
      </c>
      <c r="X51" s="190" t="s">
        <v>130</v>
      </c>
      <c r="Y51" s="190" t="s">
        <v>130</v>
      </c>
      <c r="Z51" s="189">
        <v>48429</v>
      </c>
      <c r="AA51" s="189">
        <v>48429</v>
      </c>
      <c r="AB51" s="189">
        <v>0</v>
      </c>
      <c r="AC51" s="189">
        <v>11576751</v>
      </c>
      <c r="AD51" s="189">
        <v>195670</v>
      </c>
      <c r="AE51" s="191">
        <v>11772421</v>
      </c>
      <c r="AF51" s="193"/>
      <c r="AG51" s="193"/>
      <c r="AH51" s="193"/>
      <c r="AI51" s="193"/>
      <c r="AJ51" s="193"/>
      <c r="AK51" s="193"/>
      <c r="AL51" s="193"/>
      <c r="AM51" s="193"/>
      <c r="AN51" s="193"/>
      <c r="AO51" s="193"/>
      <c r="AP51" s="193"/>
      <c r="AQ51" s="193"/>
      <c r="AR51" s="193"/>
      <c r="AS51" s="193"/>
      <c r="AT51" s="193"/>
      <c r="AU51" s="193"/>
      <c r="AV51" s="193"/>
      <c r="AW51" s="193"/>
      <c r="AX51" s="193"/>
    </row>
    <row r="52" spans="1:50" ht="15" customHeight="1">
      <c r="A52" s="188" t="s">
        <v>173</v>
      </c>
      <c r="B52" s="189">
        <v>949</v>
      </c>
      <c r="C52" s="189">
        <v>2</v>
      </c>
      <c r="D52" s="189">
        <v>0</v>
      </c>
      <c r="E52" s="189">
        <v>12980</v>
      </c>
      <c r="F52" s="189">
        <v>41</v>
      </c>
      <c r="G52" s="189">
        <v>10</v>
      </c>
      <c r="H52" s="189">
        <v>13929</v>
      </c>
      <c r="I52" s="189">
        <v>43</v>
      </c>
      <c r="J52" s="189">
        <v>10</v>
      </c>
      <c r="K52" s="189">
        <v>2343</v>
      </c>
      <c r="L52" s="189">
        <v>22182</v>
      </c>
      <c r="M52" s="189">
        <v>24525</v>
      </c>
      <c r="N52" s="189">
        <v>2</v>
      </c>
      <c r="O52" s="189">
        <v>0</v>
      </c>
      <c r="P52" s="189">
        <v>104</v>
      </c>
      <c r="Q52" s="189">
        <v>51</v>
      </c>
      <c r="R52" s="189">
        <v>106</v>
      </c>
      <c r="S52" s="189">
        <v>51</v>
      </c>
      <c r="T52" s="189">
        <v>0</v>
      </c>
      <c r="U52" s="189">
        <v>11</v>
      </c>
      <c r="V52" s="189">
        <v>11</v>
      </c>
      <c r="W52" s="190" t="s">
        <v>130</v>
      </c>
      <c r="X52" s="190" t="s">
        <v>130</v>
      </c>
      <c r="Y52" s="190" t="s">
        <v>130</v>
      </c>
      <c r="Z52" s="189">
        <v>15730</v>
      </c>
      <c r="AA52" s="189">
        <v>15730</v>
      </c>
      <c r="AB52" s="189">
        <v>0</v>
      </c>
      <c r="AC52" s="189">
        <v>3241167</v>
      </c>
      <c r="AD52" s="189">
        <v>6156</v>
      </c>
      <c r="AE52" s="191">
        <v>3247323</v>
      </c>
      <c r="AF52" s="193"/>
      <c r="AG52" s="193"/>
      <c r="AH52" s="193"/>
      <c r="AI52" s="193"/>
      <c r="AJ52" s="193"/>
      <c r="AK52" s="193"/>
      <c r="AL52" s="193"/>
      <c r="AM52" s="193"/>
      <c r="AN52" s="193"/>
      <c r="AO52" s="193"/>
      <c r="AP52" s="193"/>
      <c r="AQ52" s="193"/>
      <c r="AR52" s="193"/>
      <c r="AS52" s="193"/>
      <c r="AT52" s="193"/>
      <c r="AU52" s="193"/>
      <c r="AV52" s="193"/>
      <c r="AW52" s="193"/>
      <c r="AX52" s="193"/>
    </row>
    <row r="53" spans="1:50" ht="15" customHeight="1">
      <c r="A53" s="188" t="s">
        <v>174</v>
      </c>
      <c r="B53" s="189">
        <v>1116</v>
      </c>
      <c r="C53" s="189">
        <v>1</v>
      </c>
      <c r="D53" s="189">
        <v>0</v>
      </c>
      <c r="E53" s="189">
        <v>11146</v>
      </c>
      <c r="F53" s="189">
        <v>19</v>
      </c>
      <c r="G53" s="189">
        <v>15</v>
      </c>
      <c r="H53" s="189">
        <v>12262</v>
      </c>
      <c r="I53" s="189">
        <v>20</v>
      </c>
      <c r="J53" s="189">
        <v>15</v>
      </c>
      <c r="K53" s="189">
        <v>2649</v>
      </c>
      <c r="L53" s="189">
        <v>20300</v>
      </c>
      <c r="M53" s="189">
        <v>22949</v>
      </c>
      <c r="N53" s="189">
        <v>1</v>
      </c>
      <c r="O53" s="189">
        <v>1</v>
      </c>
      <c r="P53" s="189">
        <v>45</v>
      </c>
      <c r="Q53" s="189">
        <v>20</v>
      </c>
      <c r="R53" s="189">
        <v>46</v>
      </c>
      <c r="S53" s="189">
        <v>21</v>
      </c>
      <c r="T53" s="189">
        <v>0</v>
      </c>
      <c r="U53" s="189">
        <v>19</v>
      </c>
      <c r="V53" s="189">
        <v>19</v>
      </c>
      <c r="W53" s="190" t="s">
        <v>130</v>
      </c>
      <c r="X53" s="190" t="s">
        <v>130</v>
      </c>
      <c r="Y53" s="190" t="s">
        <v>130</v>
      </c>
      <c r="Z53" s="189">
        <v>13121</v>
      </c>
      <c r="AA53" s="189">
        <v>13121</v>
      </c>
      <c r="AB53" s="189">
        <v>0</v>
      </c>
      <c r="AC53" s="189">
        <v>3007941</v>
      </c>
      <c r="AD53" s="189">
        <v>5455</v>
      </c>
      <c r="AE53" s="191">
        <v>3013396</v>
      </c>
      <c r="AF53" s="193"/>
      <c r="AG53" s="193"/>
      <c r="AH53" s="193"/>
      <c r="AI53" s="193"/>
      <c r="AJ53" s="193"/>
      <c r="AK53" s="193"/>
      <c r="AL53" s="193"/>
      <c r="AM53" s="193"/>
      <c r="AN53" s="193"/>
      <c r="AO53" s="193"/>
      <c r="AP53" s="193"/>
      <c r="AQ53" s="193"/>
      <c r="AR53" s="193"/>
      <c r="AS53" s="193"/>
      <c r="AT53" s="193"/>
      <c r="AU53" s="193"/>
      <c r="AV53" s="193"/>
      <c r="AW53" s="193"/>
      <c r="AX53" s="193"/>
    </row>
    <row r="54" spans="1:50" ht="15" customHeight="1">
      <c r="A54" s="188" t="s">
        <v>175</v>
      </c>
      <c r="B54" s="189">
        <v>8</v>
      </c>
      <c r="C54" s="189">
        <v>0</v>
      </c>
      <c r="D54" s="189">
        <v>0</v>
      </c>
      <c r="E54" s="189">
        <v>151</v>
      </c>
      <c r="F54" s="189">
        <v>0</v>
      </c>
      <c r="G54" s="189">
        <v>0</v>
      </c>
      <c r="H54" s="189">
        <v>159</v>
      </c>
      <c r="I54" s="189">
        <v>0</v>
      </c>
      <c r="J54" s="189">
        <v>0</v>
      </c>
      <c r="K54" s="189">
        <v>28</v>
      </c>
      <c r="L54" s="189">
        <v>245</v>
      </c>
      <c r="M54" s="189">
        <v>273</v>
      </c>
      <c r="N54" s="189">
        <v>0</v>
      </c>
      <c r="O54" s="189">
        <v>0</v>
      </c>
      <c r="P54" s="189">
        <v>0</v>
      </c>
      <c r="Q54" s="189">
        <v>0</v>
      </c>
      <c r="R54" s="189">
        <v>0</v>
      </c>
      <c r="S54" s="189">
        <v>0</v>
      </c>
      <c r="T54" s="189">
        <v>0</v>
      </c>
      <c r="U54" s="189">
        <v>0</v>
      </c>
      <c r="V54" s="189">
        <v>0</v>
      </c>
      <c r="W54" s="190" t="s">
        <v>130</v>
      </c>
      <c r="X54" s="190" t="s">
        <v>130</v>
      </c>
      <c r="Y54" s="190" t="s">
        <v>130</v>
      </c>
      <c r="Z54" s="189">
        <v>167</v>
      </c>
      <c r="AA54" s="189">
        <v>167</v>
      </c>
      <c r="AB54" s="189">
        <v>0</v>
      </c>
      <c r="AC54" s="189">
        <v>38007</v>
      </c>
      <c r="AD54" s="189">
        <v>125</v>
      </c>
      <c r="AE54" s="191">
        <v>38132</v>
      </c>
      <c r="AF54" s="193"/>
      <c r="AG54" s="193"/>
      <c r="AH54" s="193"/>
      <c r="AI54" s="193"/>
      <c r="AJ54" s="193"/>
      <c r="AK54" s="193"/>
      <c r="AL54" s="193"/>
      <c r="AM54" s="193"/>
      <c r="AN54" s="193"/>
      <c r="AO54" s="193"/>
      <c r="AP54" s="193"/>
      <c r="AQ54" s="193"/>
      <c r="AR54" s="193"/>
      <c r="AS54" s="193"/>
      <c r="AT54" s="193"/>
      <c r="AU54" s="193"/>
      <c r="AV54" s="193"/>
      <c r="AW54" s="193"/>
      <c r="AX54" s="193"/>
    </row>
    <row r="55" spans="1:50" ht="15" customHeight="1">
      <c r="A55" s="188" t="s">
        <v>176</v>
      </c>
      <c r="B55" s="189">
        <v>346</v>
      </c>
      <c r="C55" s="189">
        <v>0</v>
      </c>
      <c r="D55" s="189">
        <v>0</v>
      </c>
      <c r="E55" s="189">
        <v>2717</v>
      </c>
      <c r="F55" s="189">
        <v>4</v>
      </c>
      <c r="G55" s="189">
        <v>3</v>
      </c>
      <c r="H55" s="189">
        <v>3063</v>
      </c>
      <c r="I55" s="189">
        <v>4</v>
      </c>
      <c r="J55" s="189">
        <v>3</v>
      </c>
      <c r="K55" s="189">
        <v>920</v>
      </c>
      <c r="L55" s="189">
        <v>5316</v>
      </c>
      <c r="M55" s="189">
        <v>6236</v>
      </c>
      <c r="N55" s="189">
        <v>0</v>
      </c>
      <c r="O55" s="189">
        <v>0</v>
      </c>
      <c r="P55" s="189">
        <v>7</v>
      </c>
      <c r="Q55" s="189">
        <v>5</v>
      </c>
      <c r="R55" s="189">
        <v>7</v>
      </c>
      <c r="S55" s="189">
        <v>5</v>
      </c>
      <c r="T55" s="189">
        <v>0</v>
      </c>
      <c r="U55" s="189">
        <v>4</v>
      </c>
      <c r="V55" s="189">
        <v>4</v>
      </c>
      <c r="W55" s="190" t="s">
        <v>130</v>
      </c>
      <c r="X55" s="190" t="s">
        <v>130</v>
      </c>
      <c r="Y55" s="190" t="s">
        <v>130</v>
      </c>
      <c r="Z55" s="189">
        <v>3296</v>
      </c>
      <c r="AA55" s="189">
        <v>3296</v>
      </c>
      <c r="AB55" s="189">
        <v>0</v>
      </c>
      <c r="AC55" s="189">
        <v>818516</v>
      </c>
      <c r="AD55" s="189">
        <v>1039</v>
      </c>
      <c r="AE55" s="191">
        <v>819555</v>
      </c>
      <c r="AF55" s="193"/>
      <c r="AG55" s="193"/>
      <c r="AH55" s="193"/>
      <c r="AI55" s="193"/>
      <c r="AJ55" s="193"/>
      <c r="AK55" s="193"/>
      <c r="AL55" s="193"/>
      <c r="AM55" s="193"/>
      <c r="AN55" s="193"/>
      <c r="AO55" s="193"/>
      <c r="AP55" s="193"/>
      <c r="AQ55" s="193"/>
      <c r="AR55" s="193"/>
      <c r="AS55" s="193"/>
      <c r="AT55" s="193"/>
      <c r="AU55" s="193"/>
      <c r="AV55" s="193"/>
      <c r="AW55" s="193"/>
      <c r="AX55" s="193"/>
    </row>
    <row r="56" spans="1:50" ht="15" customHeight="1">
      <c r="A56" s="188" t="s">
        <v>177</v>
      </c>
      <c r="B56" s="189">
        <v>2223</v>
      </c>
      <c r="C56" s="189">
        <v>21</v>
      </c>
      <c r="D56" s="189">
        <v>0</v>
      </c>
      <c r="E56" s="189">
        <v>18520</v>
      </c>
      <c r="F56" s="189">
        <v>138</v>
      </c>
      <c r="G56" s="189">
        <v>70</v>
      </c>
      <c r="H56" s="189">
        <v>20743</v>
      </c>
      <c r="I56" s="189">
        <v>159</v>
      </c>
      <c r="J56" s="189">
        <v>70</v>
      </c>
      <c r="K56" s="189">
        <v>5285</v>
      </c>
      <c r="L56" s="189">
        <v>33211</v>
      </c>
      <c r="M56" s="189">
        <v>38496</v>
      </c>
      <c r="N56" s="189">
        <v>59</v>
      </c>
      <c r="O56" s="189">
        <v>23</v>
      </c>
      <c r="P56" s="189">
        <v>349</v>
      </c>
      <c r="Q56" s="189">
        <v>167</v>
      </c>
      <c r="R56" s="189">
        <v>408</v>
      </c>
      <c r="S56" s="189">
        <v>190</v>
      </c>
      <c r="T56" s="189">
        <v>0</v>
      </c>
      <c r="U56" s="189">
        <v>90</v>
      </c>
      <c r="V56" s="189">
        <v>90</v>
      </c>
      <c r="W56" s="190" t="s">
        <v>130</v>
      </c>
      <c r="X56" s="190" t="s">
        <v>130</v>
      </c>
      <c r="Y56" s="190" t="s">
        <v>130</v>
      </c>
      <c r="Z56" s="189">
        <v>22013</v>
      </c>
      <c r="AA56" s="189">
        <v>22013</v>
      </c>
      <c r="AB56" s="189">
        <v>0</v>
      </c>
      <c r="AC56" s="189">
        <v>5341602</v>
      </c>
      <c r="AD56" s="189">
        <v>32976</v>
      </c>
      <c r="AE56" s="191">
        <v>5374578</v>
      </c>
      <c r="AF56" s="193"/>
      <c r="AG56" s="193"/>
      <c r="AH56" s="193"/>
      <c r="AI56" s="193"/>
      <c r="AJ56" s="193"/>
      <c r="AK56" s="193"/>
      <c r="AL56" s="193"/>
      <c r="AM56" s="193"/>
      <c r="AN56" s="193"/>
      <c r="AO56" s="193"/>
      <c r="AP56" s="193"/>
      <c r="AQ56" s="193"/>
      <c r="AR56" s="193"/>
      <c r="AS56" s="193"/>
      <c r="AT56" s="193"/>
      <c r="AU56" s="193"/>
      <c r="AV56" s="193"/>
      <c r="AW56" s="193"/>
      <c r="AX56" s="193"/>
    </row>
    <row r="57" spans="1:50" ht="15" customHeight="1">
      <c r="A57" s="188" t="s">
        <v>178</v>
      </c>
      <c r="B57" s="189">
        <v>1112</v>
      </c>
      <c r="C57" s="189">
        <v>29</v>
      </c>
      <c r="D57" s="189">
        <v>0</v>
      </c>
      <c r="E57" s="189">
        <v>15547</v>
      </c>
      <c r="F57" s="189">
        <v>218</v>
      </c>
      <c r="G57" s="189">
        <v>54</v>
      </c>
      <c r="H57" s="189">
        <v>16659</v>
      </c>
      <c r="I57" s="189">
        <v>247</v>
      </c>
      <c r="J57" s="189">
        <v>54</v>
      </c>
      <c r="K57" s="189">
        <v>2726</v>
      </c>
      <c r="L57" s="189">
        <v>25872</v>
      </c>
      <c r="M57" s="189">
        <v>28598</v>
      </c>
      <c r="N57" s="189">
        <v>77</v>
      </c>
      <c r="O57" s="189">
        <v>37</v>
      </c>
      <c r="P57" s="189">
        <v>511</v>
      </c>
      <c r="Q57" s="189">
        <v>221</v>
      </c>
      <c r="R57" s="189">
        <v>588</v>
      </c>
      <c r="S57" s="189">
        <v>258</v>
      </c>
      <c r="T57" s="189">
        <v>0</v>
      </c>
      <c r="U57" s="189">
        <v>67</v>
      </c>
      <c r="V57" s="189">
        <v>67</v>
      </c>
      <c r="W57" s="190" t="s">
        <v>130</v>
      </c>
      <c r="X57" s="190" t="s">
        <v>130</v>
      </c>
      <c r="Y57" s="190" t="s">
        <v>130</v>
      </c>
      <c r="Z57" s="189">
        <v>27666</v>
      </c>
      <c r="AA57" s="189">
        <v>27666</v>
      </c>
      <c r="AB57" s="189">
        <v>0</v>
      </c>
      <c r="AC57" s="189">
        <v>3840438</v>
      </c>
      <c r="AD57" s="189">
        <v>32355</v>
      </c>
      <c r="AE57" s="191">
        <v>3872793</v>
      </c>
      <c r="AF57" s="193"/>
      <c r="AG57" s="193"/>
      <c r="AH57" s="193"/>
      <c r="AI57" s="193"/>
      <c r="AJ57" s="193"/>
      <c r="AK57" s="193"/>
      <c r="AL57" s="193"/>
      <c r="AM57" s="193"/>
      <c r="AN57" s="193"/>
      <c r="AO57" s="193"/>
      <c r="AP57" s="193"/>
      <c r="AQ57" s="193"/>
      <c r="AR57" s="193"/>
      <c r="AS57" s="193"/>
      <c r="AT57" s="193"/>
      <c r="AU57" s="193"/>
      <c r="AV57" s="193"/>
      <c r="AW57" s="193"/>
      <c r="AX57" s="193"/>
    </row>
    <row r="58" spans="1:50" ht="15" customHeight="1">
      <c r="A58" s="188" t="s">
        <v>179</v>
      </c>
      <c r="B58" s="189">
        <v>4965</v>
      </c>
      <c r="C58" s="189">
        <v>31</v>
      </c>
      <c r="D58" s="189">
        <v>1</v>
      </c>
      <c r="E58" s="189">
        <v>33876</v>
      </c>
      <c r="F58" s="189">
        <v>159</v>
      </c>
      <c r="G58" s="189">
        <v>32</v>
      </c>
      <c r="H58" s="189">
        <v>38841</v>
      </c>
      <c r="I58" s="189">
        <v>190</v>
      </c>
      <c r="J58" s="189">
        <v>33</v>
      </c>
      <c r="K58" s="189">
        <v>13048</v>
      </c>
      <c r="L58" s="189">
        <v>67349</v>
      </c>
      <c r="M58" s="189">
        <v>80397</v>
      </c>
      <c r="N58" s="189">
        <v>79</v>
      </c>
      <c r="O58" s="189">
        <v>37</v>
      </c>
      <c r="P58" s="189">
        <v>438</v>
      </c>
      <c r="Q58" s="189">
        <v>191</v>
      </c>
      <c r="R58" s="189">
        <v>517</v>
      </c>
      <c r="S58" s="189">
        <v>228</v>
      </c>
      <c r="T58" s="189">
        <v>1</v>
      </c>
      <c r="U58" s="189">
        <v>37</v>
      </c>
      <c r="V58" s="189">
        <v>38</v>
      </c>
      <c r="W58" s="190" t="s">
        <v>130</v>
      </c>
      <c r="X58" s="190" t="s">
        <v>130</v>
      </c>
      <c r="Y58" s="190" t="s">
        <v>130</v>
      </c>
      <c r="Z58" s="189">
        <v>40813</v>
      </c>
      <c r="AA58" s="189">
        <v>40813</v>
      </c>
      <c r="AB58" s="189">
        <v>0</v>
      </c>
      <c r="AC58" s="189">
        <v>10650349</v>
      </c>
      <c r="AD58" s="189">
        <v>23651</v>
      </c>
      <c r="AE58" s="191">
        <v>10674000</v>
      </c>
      <c r="AF58" s="193"/>
      <c r="AG58" s="193"/>
      <c r="AH58" s="193"/>
      <c r="AI58" s="193"/>
      <c r="AJ58" s="193"/>
      <c r="AK58" s="193"/>
      <c r="AL58" s="193"/>
      <c r="AM58" s="193"/>
      <c r="AN58" s="193"/>
      <c r="AO58" s="193"/>
      <c r="AP58" s="193"/>
      <c r="AQ58" s="193"/>
      <c r="AR58" s="193"/>
      <c r="AS58" s="193"/>
      <c r="AT58" s="193"/>
      <c r="AU58" s="193"/>
      <c r="AV58" s="193"/>
      <c r="AW58" s="193"/>
      <c r="AX58" s="193"/>
    </row>
    <row r="59" spans="1:50" ht="15" customHeight="1">
      <c r="A59" s="188" t="s">
        <v>180</v>
      </c>
      <c r="B59" s="189">
        <v>637</v>
      </c>
      <c r="C59" s="189">
        <v>12</v>
      </c>
      <c r="D59" s="189">
        <v>0</v>
      </c>
      <c r="E59" s="189">
        <v>4588</v>
      </c>
      <c r="F59" s="189">
        <v>50</v>
      </c>
      <c r="G59" s="189">
        <v>16</v>
      </c>
      <c r="H59" s="189">
        <v>5225</v>
      </c>
      <c r="I59" s="189">
        <v>62</v>
      </c>
      <c r="J59" s="189">
        <v>16</v>
      </c>
      <c r="K59" s="189">
        <v>1772</v>
      </c>
      <c r="L59" s="189">
        <v>10072</v>
      </c>
      <c r="M59" s="189">
        <v>11844</v>
      </c>
      <c r="N59" s="189">
        <v>32</v>
      </c>
      <c r="O59" s="189">
        <v>14</v>
      </c>
      <c r="P59" s="189">
        <v>130</v>
      </c>
      <c r="Q59" s="189">
        <v>59</v>
      </c>
      <c r="R59" s="189">
        <v>162</v>
      </c>
      <c r="S59" s="189">
        <v>73</v>
      </c>
      <c r="T59" s="189">
        <v>0</v>
      </c>
      <c r="U59" s="189">
        <v>22</v>
      </c>
      <c r="V59" s="189">
        <v>22</v>
      </c>
      <c r="W59" s="190" t="s">
        <v>130</v>
      </c>
      <c r="X59" s="190" t="s">
        <v>130</v>
      </c>
      <c r="Y59" s="190" t="s">
        <v>130</v>
      </c>
      <c r="Z59" s="189">
        <v>5562</v>
      </c>
      <c r="AA59" s="189">
        <v>5562</v>
      </c>
      <c r="AB59" s="189">
        <v>0</v>
      </c>
      <c r="AC59" s="189">
        <v>1547243</v>
      </c>
      <c r="AD59" s="189">
        <v>11476</v>
      </c>
      <c r="AE59" s="191">
        <v>1558719</v>
      </c>
      <c r="AF59" s="193"/>
      <c r="AG59" s="193"/>
      <c r="AH59" s="193"/>
      <c r="AI59" s="193"/>
      <c r="AJ59" s="193"/>
      <c r="AK59" s="193"/>
      <c r="AL59" s="193"/>
      <c r="AM59" s="193"/>
      <c r="AN59" s="193"/>
      <c r="AO59" s="193"/>
      <c r="AP59" s="193"/>
      <c r="AQ59" s="193"/>
      <c r="AR59" s="193"/>
      <c r="AS59" s="193"/>
      <c r="AT59" s="193"/>
      <c r="AU59" s="193"/>
      <c r="AV59" s="193"/>
      <c r="AW59" s="193"/>
      <c r="AX59" s="193"/>
    </row>
    <row r="60" spans="1:50" ht="15" customHeight="1">
      <c r="A60" s="188" t="s">
        <v>181</v>
      </c>
      <c r="B60" s="189">
        <v>430</v>
      </c>
      <c r="C60" s="189">
        <v>0</v>
      </c>
      <c r="D60" s="189">
        <v>0</v>
      </c>
      <c r="E60" s="189">
        <v>3769</v>
      </c>
      <c r="F60" s="189">
        <v>7</v>
      </c>
      <c r="G60" s="189">
        <v>2</v>
      </c>
      <c r="H60" s="189">
        <v>4199</v>
      </c>
      <c r="I60" s="189">
        <v>7</v>
      </c>
      <c r="J60" s="189">
        <v>2</v>
      </c>
      <c r="K60" s="189">
        <v>1083</v>
      </c>
      <c r="L60" s="189">
        <v>7899</v>
      </c>
      <c r="M60" s="189">
        <v>8982</v>
      </c>
      <c r="N60" s="189">
        <v>0</v>
      </c>
      <c r="O60" s="189">
        <v>0</v>
      </c>
      <c r="P60" s="189">
        <v>19</v>
      </c>
      <c r="Q60" s="189">
        <v>7</v>
      </c>
      <c r="R60" s="189">
        <v>19</v>
      </c>
      <c r="S60" s="189">
        <v>7</v>
      </c>
      <c r="T60" s="189">
        <v>0</v>
      </c>
      <c r="U60" s="189">
        <v>2</v>
      </c>
      <c r="V60" s="189">
        <v>2</v>
      </c>
      <c r="W60" s="190" t="s">
        <v>130</v>
      </c>
      <c r="X60" s="190" t="s">
        <v>130</v>
      </c>
      <c r="Y60" s="190" t="s">
        <v>130</v>
      </c>
      <c r="Z60" s="189">
        <v>4466</v>
      </c>
      <c r="AA60" s="189">
        <v>4466</v>
      </c>
      <c r="AB60" s="189">
        <v>0</v>
      </c>
      <c r="AC60" s="189">
        <v>1143100</v>
      </c>
      <c r="AD60" s="189">
        <v>1279</v>
      </c>
      <c r="AE60" s="191">
        <v>1144379</v>
      </c>
      <c r="AF60" s="193"/>
      <c r="AG60" s="193"/>
      <c r="AH60" s="193"/>
      <c r="AI60" s="193"/>
      <c r="AJ60" s="193"/>
      <c r="AK60" s="193"/>
      <c r="AL60" s="193"/>
      <c r="AM60" s="193"/>
      <c r="AN60" s="193"/>
      <c r="AO60" s="193"/>
      <c r="AP60" s="193"/>
      <c r="AQ60" s="193"/>
      <c r="AR60" s="193"/>
      <c r="AS60" s="193"/>
      <c r="AT60" s="193"/>
      <c r="AU60" s="193"/>
      <c r="AV60" s="193"/>
      <c r="AW60" s="193"/>
      <c r="AX60" s="193"/>
    </row>
    <row r="61" spans="1:50" ht="15" customHeight="1">
      <c r="A61" s="188" t="s">
        <v>182</v>
      </c>
      <c r="B61" s="189">
        <v>71</v>
      </c>
      <c r="C61" s="189">
        <v>0</v>
      </c>
      <c r="D61" s="189">
        <v>0</v>
      </c>
      <c r="E61" s="189">
        <v>902</v>
      </c>
      <c r="F61" s="189">
        <v>1</v>
      </c>
      <c r="G61" s="189">
        <v>0</v>
      </c>
      <c r="H61" s="189">
        <v>973</v>
      </c>
      <c r="I61" s="189">
        <v>1</v>
      </c>
      <c r="J61" s="189">
        <v>0</v>
      </c>
      <c r="K61" s="189">
        <v>166</v>
      </c>
      <c r="L61" s="189">
        <v>1536</v>
      </c>
      <c r="M61" s="189">
        <v>1702</v>
      </c>
      <c r="N61" s="189">
        <v>0</v>
      </c>
      <c r="O61" s="189">
        <v>0</v>
      </c>
      <c r="P61" s="189">
        <v>2</v>
      </c>
      <c r="Q61" s="189">
        <v>1</v>
      </c>
      <c r="R61" s="189">
        <v>2</v>
      </c>
      <c r="S61" s="189">
        <v>1</v>
      </c>
      <c r="T61" s="189">
        <v>0</v>
      </c>
      <c r="U61" s="189">
        <v>0</v>
      </c>
      <c r="V61" s="189">
        <v>0</v>
      </c>
      <c r="W61" s="190" t="s">
        <v>130</v>
      </c>
      <c r="X61" s="190" t="s">
        <v>130</v>
      </c>
      <c r="Y61" s="190" t="s">
        <v>130</v>
      </c>
      <c r="Z61" s="189">
        <v>1034</v>
      </c>
      <c r="AA61" s="189">
        <v>1034</v>
      </c>
      <c r="AB61" s="189">
        <v>0</v>
      </c>
      <c r="AC61" s="189">
        <v>235991</v>
      </c>
      <c r="AD61" s="189">
        <v>144</v>
      </c>
      <c r="AE61" s="191">
        <v>236135</v>
      </c>
      <c r="AF61" s="193"/>
      <c r="AG61" s="193"/>
      <c r="AH61" s="193"/>
      <c r="AI61" s="193"/>
      <c r="AJ61" s="193"/>
      <c r="AK61" s="193"/>
      <c r="AL61" s="193"/>
      <c r="AM61" s="193"/>
      <c r="AN61" s="193"/>
      <c r="AO61" s="193"/>
      <c r="AP61" s="193"/>
      <c r="AQ61" s="193"/>
      <c r="AR61" s="193"/>
      <c r="AS61" s="193"/>
      <c r="AT61" s="193"/>
      <c r="AU61" s="193"/>
      <c r="AV61" s="193"/>
      <c r="AW61" s="193"/>
      <c r="AX61" s="193"/>
    </row>
    <row r="62" spans="1:50" ht="15" customHeight="1">
      <c r="A62" s="188" t="s">
        <v>183</v>
      </c>
      <c r="B62" s="189">
        <v>6940</v>
      </c>
      <c r="C62" s="189">
        <v>67</v>
      </c>
      <c r="D62" s="189">
        <v>3</v>
      </c>
      <c r="E62" s="189">
        <v>43321</v>
      </c>
      <c r="F62" s="189">
        <v>707</v>
      </c>
      <c r="G62" s="189">
        <v>199</v>
      </c>
      <c r="H62" s="189">
        <v>50261</v>
      </c>
      <c r="I62" s="189">
        <v>774</v>
      </c>
      <c r="J62" s="189">
        <v>202</v>
      </c>
      <c r="K62" s="189">
        <v>19064</v>
      </c>
      <c r="L62" s="189">
        <v>94960</v>
      </c>
      <c r="M62" s="189">
        <v>114024</v>
      </c>
      <c r="N62" s="189">
        <v>154</v>
      </c>
      <c r="O62" s="189">
        <v>74</v>
      </c>
      <c r="P62" s="189">
        <v>1964</v>
      </c>
      <c r="Q62" s="189">
        <v>777</v>
      </c>
      <c r="R62" s="189">
        <v>2118</v>
      </c>
      <c r="S62" s="189">
        <v>851</v>
      </c>
      <c r="T62" s="189">
        <v>3</v>
      </c>
      <c r="U62" s="189">
        <v>231</v>
      </c>
      <c r="V62" s="189">
        <v>234</v>
      </c>
      <c r="W62" s="190" t="s">
        <v>130</v>
      </c>
      <c r="X62" s="190" t="s">
        <v>130</v>
      </c>
      <c r="Y62" s="190" t="s">
        <v>130</v>
      </c>
      <c r="Z62" s="189">
        <v>60851</v>
      </c>
      <c r="AA62" s="189">
        <v>60851</v>
      </c>
      <c r="AB62" s="189">
        <v>0</v>
      </c>
      <c r="AC62" s="189">
        <v>15653873</v>
      </c>
      <c r="AD62" s="189">
        <v>126956</v>
      </c>
      <c r="AE62" s="191">
        <v>15780829</v>
      </c>
      <c r="AF62" s="193"/>
      <c r="AG62" s="193"/>
      <c r="AH62" s="193"/>
      <c r="AI62" s="193"/>
      <c r="AJ62" s="193"/>
      <c r="AK62" s="193"/>
      <c r="AL62" s="193"/>
      <c r="AM62" s="193"/>
      <c r="AN62" s="193"/>
      <c r="AO62" s="193"/>
      <c r="AP62" s="193"/>
      <c r="AQ62" s="193"/>
      <c r="AR62" s="193"/>
      <c r="AS62" s="193"/>
      <c r="AT62" s="193"/>
      <c r="AU62" s="193"/>
      <c r="AV62" s="193"/>
      <c r="AW62" s="193"/>
      <c r="AX62" s="193"/>
    </row>
    <row r="63" spans="1:50" ht="15" customHeight="1">
      <c r="A63" s="188" t="s">
        <v>184</v>
      </c>
      <c r="B63" s="189">
        <v>235</v>
      </c>
      <c r="C63" s="189">
        <v>0</v>
      </c>
      <c r="D63" s="189">
        <v>0</v>
      </c>
      <c r="E63" s="189">
        <v>2497</v>
      </c>
      <c r="F63" s="189">
        <v>2</v>
      </c>
      <c r="G63" s="189">
        <v>3</v>
      </c>
      <c r="H63" s="189">
        <v>2732</v>
      </c>
      <c r="I63" s="189">
        <v>2</v>
      </c>
      <c r="J63" s="189">
        <v>3</v>
      </c>
      <c r="K63" s="189">
        <v>573</v>
      </c>
      <c r="L63" s="189">
        <v>4211</v>
      </c>
      <c r="M63" s="189">
        <v>4784</v>
      </c>
      <c r="N63" s="189">
        <v>0</v>
      </c>
      <c r="O63" s="189">
        <v>0</v>
      </c>
      <c r="P63" s="189">
        <v>9</v>
      </c>
      <c r="Q63" s="189">
        <v>3</v>
      </c>
      <c r="R63" s="189">
        <v>9</v>
      </c>
      <c r="S63" s="189">
        <v>3</v>
      </c>
      <c r="T63" s="189">
        <v>0</v>
      </c>
      <c r="U63" s="189">
        <v>4</v>
      </c>
      <c r="V63" s="189">
        <v>4</v>
      </c>
      <c r="W63" s="190" t="s">
        <v>130</v>
      </c>
      <c r="X63" s="190" t="s">
        <v>130</v>
      </c>
      <c r="Y63" s="190" t="s">
        <v>130</v>
      </c>
      <c r="Z63" s="189">
        <v>2910</v>
      </c>
      <c r="AA63" s="189">
        <v>2910</v>
      </c>
      <c r="AB63" s="189">
        <v>0</v>
      </c>
      <c r="AC63" s="189">
        <v>628998</v>
      </c>
      <c r="AD63" s="189">
        <v>559</v>
      </c>
      <c r="AE63" s="191">
        <v>629557</v>
      </c>
      <c r="AF63" s="193"/>
      <c r="AG63" s="193"/>
      <c r="AH63" s="193"/>
      <c r="AI63" s="193"/>
      <c r="AJ63" s="193"/>
      <c r="AK63" s="193"/>
      <c r="AL63" s="193"/>
      <c r="AM63" s="193"/>
      <c r="AN63" s="193"/>
      <c r="AO63" s="193"/>
      <c r="AP63" s="193"/>
      <c r="AQ63" s="193"/>
      <c r="AR63" s="193"/>
      <c r="AS63" s="193"/>
      <c r="AT63" s="193"/>
      <c r="AU63" s="193"/>
      <c r="AV63" s="193"/>
      <c r="AW63" s="193"/>
      <c r="AX63" s="193"/>
    </row>
    <row r="64" spans="1:50" ht="15" customHeight="1">
      <c r="A64" s="188" t="s">
        <v>185</v>
      </c>
      <c r="B64" s="189">
        <v>2609</v>
      </c>
      <c r="C64" s="189">
        <v>23</v>
      </c>
      <c r="D64" s="189">
        <v>1</v>
      </c>
      <c r="E64" s="189">
        <v>31682</v>
      </c>
      <c r="F64" s="189">
        <v>314</v>
      </c>
      <c r="G64" s="189">
        <v>217</v>
      </c>
      <c r="H64" s="189">
        <v>34291</v>
      </c>
      <c r="I64" s="189">
        <v>337</v>
      </c>
      <c r="J64" s="189">
        <v>218</v>
      </c>
      <c r="K64" s="189">
        <v>6577</v>
      </c>
      <c r="L64" s="189">
        <v>60723</v>
      </c>
      <c r="M64" s="189">
        <v>67300</v>
      </c>
      <c r="N64" s="189">
        <v>52</v>
      </c>
      <c r="O64" s="189">
        <v>32</v>
      </c>
      <c r="P64" s="189">
        <v>749</v>
      </c>
      <c r="Q64" s="189">
        <v>365</v>
      </c>
      <c r="R64" s="189">
        <v>801</v>
      </c>
      <c r="S64" s="189">
        <v>397</v>
      </c>
      <c r="T64" s="189">
        <v>1</v>
      </c>
      <c r="U64" s="189">
        <v>260</v>
      </c>
      <c r="V64" s="189">
        <v>261</v>
      </c>
      <c r="W64" s="190" t="s">
        <v>130</v>
      </c>
      <c r="X64" s="190" t="s">
        <v>130</v>
      </c>
      <c r="Y64" s="190" t="s">
        <v>130</v>
      </c>
      <c r="Z64" s="189">
        <v>40199</v>
      </c>
      <c r="AA64" s="189">
        <v>40199</v>
      </c>
      <c r="AB64" s="189">
        <v>0</v>
      </c>
      <c r="AC64" s="189">
        <v>9073544</v>
      </c>
      <c r="AD64" s="189">
        <v>119632</v>
      </c>
      <c r="AE64" s="191">
        <v>9193176</v>
      </c>
      <c r="AH64" s="193"/>
      <c r="AI64" s="193"/>
      <c r="AJ64" s="193"/>
      <c r="AK64" s="193"/>
      <c r="AL64" s="193"/>
      <c r="AM64" s="193"/>
      <c r="AN64" s="193"/>
      <c r="AO64" s="193"/>
      <c r="AP64" s="193"/>
      <c r="AQ64" s="193"/>
      <c r="AR64" s="193"/>
      <c r="AS64" s="193"/>
      <c r="AT64" s="193"/>
      <c r="AU64" s="193"/>
      <c r="AV64" s="193"/>
      <c r="AW64" s="193"/>
      <c r="AX64" s="193"/>
    </row>
    <row r="65" spans="1:50" ht="15" customHeight="1">
      <c r="A65" s="188" t="s">
        <v>186</v>
      </c>
      <c r="B65" s="189">
        <v>752</v>
      </c>
      <c r="C65" s="189">
        <v>40</v>
      </c>
      <c r="D65" s="189">
        <v>0</v>
      </c>
      <c r="E65" s="189">
        <v>8926</v>
      </c>
      <c r="F65" s="189">
        <v>150</v>
      </c>
      <c r="G65" s="189">
        <v>50</v>
      </c>
      <c r="H65" s="189">
        <v>9678</v>
      </c>
      <c r="I65" s="189">
        <v>190</v>
      </c>
      <c r="J65" s="189">
        <v>50</v>
      </c>
      <c r="K65" s="189">
        <v>1918</v>
      </c>
      <c r="L65" s="189">
        <v>15735</v>
      </c>
      <c r="M65" s="189">
        <v>17653</v>
      </c>
      <c r="N65" s="189">
        <v>122</v>
      </c>
      <c r="O65" s="189">
        <v>71</v>
      </c>
      <c r="P65" s="189">
        <v>392</v>
      </c>
      <c r="Q65" s="189">
        <v>234</v>
      </c>
      <c r="R65" s="189">
        <v>514</v>
      </c>
      <c r="S65" s="189">
        <v>305</v>
      </c>
      <c r="T65" s="189">
        <v>0</v>
      </c>
      <c r="U65" s="189">
        <v>69</v>
      </c>
      <c r="V65" s="189">
        <v>69</v>
      </c>
      <c r="W65" s="190" t="s">
        <v>130</v>
      </c>
      <c r="X65" s="190" t="s">
        <v>130</v>
      </c>
      <c r="Y65" s="190" t="s">
        <v>130</v>
      </c>
      <c r="Z65" s="189">
        <v>11690</v>
      </c>
      <c r="AA65" s="189">
        <v>11690</v>
      </c>
      <c r="AB65" s="189">
        <v>0</v>
      </c>
      <c r="AC65" s="189">
        <v>2452769</v>
      </c>
      <c r="AD65" s="189">
        <v>42238</v>
      </c>
      <c r="AE65" s="191">
        <v>2495007</v>
      </c>
      <c r="AH65" s="193"/>
      <c r="AI65" s="193"/>
      <c r="AJ65" s="193"/>
      <c r="AK65" s="193"/>
      <c r="AL65" s="193"/>
      <c r="AM65" s="193"/>
      <c r="AN65" s="193"/>
      <c r="AO65" s="193"/>
      <c r="AP65" s="193"/>
      <c r="AQ65" s="193"/>
      <c r="AR65" s="193"/>
      <c r="AS65" s="193"/>
      <c r="AT65" s="193"/>
      <c r="AU65" s="193"/>
      <c r="AV65" s="193"/>
      <c r="AW65" s="193"/>
      <c r="AX65" s="193"/>
    </row>
    <row r="66" spans="1:50" ht="15" customHeight="1" thickBot="1">
      <c r="A66" s="194" t="s">
        <v>187</v>
      </c>
      <c r="B66" s="195">
        <v>769</v>
      </c>
      <c r="C66" s="195">
        <v>6</v>
      </c>
      <c r="D66" s="195">
        <v>0</v>
      </c>
      <c r="E66" s="195">
        <v>5211</v>
      </c>
      <c r="F66" s="195">
        <v>22</v>
      </c>
      <c r="G66" s="195">
        <v>6</v>
      </c>
      <c r="H66" s="195">
        <v>5980</v>
      </c>
      <c r="I66" s="195">
        <v>28</v>
      </c>
      <c r="J66" s="195">
        <v>6</v>
      </c>
      <c r="K66" s="195">
        <v>2106</v>
      </c>
      <c r="L66" s="195">
        <v>10682</v>
      </c>
      <c r="M66" s="195">
        <v>12788</v>
      </c>
      <c r="N66" s="195">
        <v>21</v>
      </c>
      <c r="O66" s="195">
        <v>9</v>
      </c>
      <c r="P66" s="195">
        <v>66</v>
      </c>
      <c r="Q66" s="195">
        <v>38</v>
      </c>
      <c r="R66" s="195">
        <v>87</v>
      </c>
      <c r="S66" s="195">
        <v>47</v>
      </c>
      <c r="T66" s="195">
        <v>0</v>
      </c>
      <c r="U66" s="195">
        <v>6</v>
      </c>
      <c r="V66" s="195">
        <v>6</v>
      </c>
      <c r="W66" s="196" t="s">
        <v>130</v>
      </c>
      <c r="X66" s="196" t="s">
        <v>130</v>
      </c>
      <c r="Y66" s="196" t="s">
        <v>130</v>
      </c>
      <c r="Z66" s="195">
        <v>6633</v>
      </c>
      <c r="AA66" s="195">
        <v>6633</v>
      </c>
      <c r="AB66" s="195">
        <v>0</v>
      </c>
      <c r="AC66" s="195">
        <v>1746419</v>
      </c>
      <c r="AD66" s="195">
        <v>5221</v>
      </c>
      <c r="AE66" s="197">
        <v>1751640</v>
      </c>
      <c r="AG66" s="198" t="s">
        <v>68</v>
      </c>
      <c r="AH66" s="193"/>
      <c r="AI66" s="193"/>
      <c r="AJ66" s="193"/>
      <c r="AK66" s="193"/>
      <c r="AL66" s="193"/>
      <c r="AM66" s="193"/>
      <c r="AN66" s="193"/>
      <c r="AO66" s="193"/>
      <c r="AP66" s="193"/>
      <c r="AQ66" s="193"/>
      <c r="AR66" s="193"/>
      <c r="AS66" s="193"/>
      <c r="AT66" s="193"/>
      <c r="AU66" s="193"/>
      <c r="AV66" s="193"/>
      <c r="AW66" s="193"/>
      <c r="AX66" s="193"/>
    </row>
    <row r="67" spans="1:50" ht="15.75" customHeight="1" thickTop="1">
      <c r="A67" s="199" t="s">
        <v>188</v>
      </c>
      <c r="B67" s="200">
        <v>232551</v>
      </c>
      <c r="C67" s="200">
        <v>4654</v>
      </c>
      <c r="D67" s="200">
        <v>270</v>
      </c>
      <c r="E67" s="200">
        <v>1724603</v>
      </c>
      <c r="F67" s="200">
        <v>20063</v>
      </c>
      <c r="G67" s="200">
        <v>9905</v>
      </c>
      <c r="H67" s="200">
        <v>1957154</v>
      </c>
      <c r="I67" s="200">
        <v>24717</v>
      </c>
      <c r="J67" s="200">
        <v>10175</v>
      </c>
      <c r="K67" s="200">
        <v>593228</v>
      </c>
      <c r="L67" s="200">
        <v>3390283</v>
      </c>
      <c r="M67" s="200">
        <v>3983511</v>
      </c>
      <c r="N67" s="200">
        <v>10499</v>
      </c>
      <c r="O67" s="200">
        <v>6359</v>
      </c>
      <c r="P67" s="200">
        <v>47670</v>
      </c>
      <c r="Q67" s="200">
        <v>24666</v>
      </c>
      <c r="R67" s="200">
        <v>58169</v>
      </c>
      <c r="S67" s="200">
        <v>31025</v>
      </c>
      <c r="T67" s="200">
        <v>355</v>
      </c>
      <c r="U67" s="200">
        <v>12585</v>
      </c>
      <c r="V67" s="200">
        <v>12940</v>
      </c>
      <c r="W67" s="201"/>
      <c r="X67" s="201"/>
      <c r="Y67" s="201"/>
      <c r="Z67" s="200">
        <v>2161451</v>
      </c>
      <c r="AA67" s="200">
        <v>2161451</v>
      </c>
      <c r="AB67" s="200">
        <v>0</v>
      </c>
      <c r="AC67" s="200">
        <v>546750974</v>
      </c>
      <c r="AD67" s="200">
        <v>4949862</v>
      </c>
      <c r="AE67" s="200">
        <v>551700836</v>
      </c>
      <c r="AG67" s="202">
        <v>1119879956</v>
      </c>
      <c r="AH67" s="193"/>
      <c r="AI67" s="193"/>
      <c r="AJ67" s="193"/>
      <c r="AK67" s="193"/>
      <c r="AL67" s="193"/>
      <c r="AM67" s="193"/>
      <c r="AN67" s="193"/>
      <c r="AO67" s="193"/>
      <c r="AP67" s="193"/>
      <c r="AQ67" s="193"/>
      <c r="AR67" s="193"/>
      <c r="AS67" s="193"/>
      <c r="AT67" s="193"/>
      <c r="AU67" s="193"/>
      <c r="AV67" s="193"/>
      <c r="AW67" s="193"/>
      <c r="AX67" s="193"/>
    </row>
    <row r="68" spans="1:50" ht="10.5" customHeight="1">
      <c r="AH68" s="193"/>
      <c r="AI68" s="193"/>
      <c r="AJ68" s="193"/>
      <c r="AK68" s="193"/>
      <c r="AL68" s="193"/>
      <c r="AM68" s="193"/>
      <c r="AN68" s="193"/>
      <c r="AO68" s="193"/>
      <c r="AP68" s="193"/>
      <c r="AQ68" s="193"/>
      <c r="AR68" s="193"/>
      <c r="AS68" s="193"/>
      <c r="AT68" s="193"/>
      <c r="AU68" s="193"/>
      <c r="AV68" s="193"/>
      <c r="AW68" s="193"/>
      <c r="AX68" s="193"/>
    </row>
  </sheetData>
  <mergeCells count="18">
    <mergeCell ref="V6:V7"/>
    <mergeCell ref="W3:AB3"/>
    <mergeCell ref="B4:D4"/>
    <mergeCell ref="E4:G4"/>
    <mergeCell ref="H4:J4"/>
    <mergeCell ref="N4:O4"/>
    <mergeCell ref="P4:Q4"/>
    <mergeCell ref="R4:S4"/>
    <mergeCell ref="B2:J2"/>
    <mergeCell ref="K2:S2"/>
    <mergeCell ref="T2:V2"/>
    <mergeCell ref="W2:AB2"/>
    <mergeCell ref="AC2:AE3"/>
    <mergeCell ref="A3:A7"/>
    <mergeCell ref="B3:J3"/>
    <mergeCell ref="K3:M3"/>
    <mergeCell ref="N3:S3"/>
    <mergeCell ref="T3:V3"/>
  </mergeCells>
  <conditionalFormatting sqref="B9:AE66">
    <cfRule type="containsBlanks" dxfId="71" priority="2">
      <formula>LEN(TRIM(B9))=0</formula>
    </cfRule>
  </conditionalFormatting>
  <dataValidations count="30">
    <dataValidation allowBlank="1" prompt="Part C.  VALUE OF BENEFIT ISSUANCES DURING THE MONTH_x000a_ Item 20. Total_x000a_" sqref="AE8"/>
    <dataValidation allowBlank="1" prompt="Part C.  VALUE OF BENEFIT ISSUANCES DURING THE MONTH_x000a_ Item 19. Value of State benefit issuances_x000a_" sqref="AD8"/>
    <dataValidation allowBlank="1" prompt="Part C.  VALUE OF BENEFIT ISSUANCES DURING THE MONTH_x000a_ Item 18. Value of Federal benefit issuances_x000a_" sqref="AC8"/>
    <dataValidation allowBlank="1" prompt="Part B.  ISSUANCES DURING THE MONTH_x000a_ Item 17. EBT Converted to Coupons _x000a_" sqref="AB8"/>
    <dataValidation allowBlank="1" prompt="Part B.  ISSUANCES DURING THE MONTH_x000a_ Item 16. Total _x000a_" sqref="AA8"/>
    <dataValidation allowBlank="1" prompt="Part B.  ISSUANCES DURING THE MONTH_x000a_ Item 15. EBT Issuances _x000a_" sqref="Z8"/>
    <dataValidation allowBlank="1" prompt="Part B.  ISSUANCES DURING THE MONTH_x000a_ Item 14. Over the Counter_x000a_" sqref="Y8"/>
    <dataValidation allowBlank="1" prompt="Part B.  ISSUANCES DURING THE MONTH_x000a_ Item 13. Contracted Over the Counter_x000a_" sqref="X8"/>
    <dataValidation allowBlank="1" prompt="Part B.  ISSUANCES DURING THE MONTH_x000a_ Item 12. Mail_x000a_" sqref="W8"/>
    <dataValidation allowBlank="1" prompt="Part A.  PARTICIPATION DURING THE MONTH_x000a_ Item 11. Number of persons in state only households _x000a_" sqref="V8"/>
    <dataValidation allowBlank="1" prompt="Part A.  PARTICIPATION DURING THE MONTH_x000a_ Item 4. Number of persons in state only households _x000a_ Column B.  Non-Public Assistance" sqref="U8"/>
    <dataValidation allowBlank="1" prompt="Part A.  PARTICIPATION DURING THE MONTH_x000a_ Item 4. Number of persons in state only households _x000a_ Column A.  Public Assistance" sqref="T8"/>
    <dataValidation allowBlank="1" prompt="Part A.  PARTICIPATION DURING THE MONTH_x000a_ Item 10. Number of federal and state persons in federal/state households (State)_x000a_" sqref="S8"/>
    <dataValidation allowBlank="1" prompt="Part A.  PARTICIPATION DURING THE MONTH_x000a_ Item 9. Number of federal and state persons in federal/state households (Federal)_x000a_" sqref="R8"/>
    <dataValidation allowBlank="1" prompt="Part A.  PARTICIPATION DURING THE MONTH_x000a_ Item 3. Number of federal and state persons in federal/state households (State)_x000a_ Column B.  Non-Public Assistance" sqref="Q8"/>
    <dataValidation allowBlank="1" prompt="Part A.  PARTICIPATION DURING THE MONTH_x000a_ Item 3. Number of federal and state persons in federal/state households (Federal)_x000a_ Column B.  Non-Public Assistance" sqref="P8"/>
    <dataValidation allowBlank="1" prompt="Part A.  PARTICIPATION DURING THE MONTH_x000a_ Item 3. Number of federal and state persons in federal/state households (State)_x000a_ Column A.  Public Assistance" sqref="O8"/>
    <dataValidation allowBlank="1" prompt="Part A.  PARTICIPATION DURING THE MONTH_x000a_ Item 3. Number of federal and state persons in federal/state households (Federal)_x000a_ Column A.  Public Assistance" sqref="N8"/>
    <dataValidation allowBlank="1" prompt="Part A.  PARTICIPATION DURING THE MONTH_x000a_ Item 8. Number of persons in federal only households _x000a_" sqref="M8"/>
    <dataValidation allowBlank="1" prompt="Part A.  PARTICIPATION DURING THE MONTH_x000a_ Item 2. Number of persons in federal only households _x000a_ Column B.  Non-Public Assistance" sqref="L8"/>
    <dataValidation allowBlank="1" prompt="Part A.  PARTICIPATION DURING THE MONTH_x000a_ Item 2. Number of persons in federal only households _x000a_ Column A.  Public Assistance" sqref="K8"/>
    <dataValidation allowBlank="1" prompt="Part A.  PARTICIPATION DURING THE MONTH_x000a_ Item 7. Number of Households (State)_x000a_" sqref="J8"/>
    <dataValidation allowBlank="1" prompt="Part A.  PARTICIPATION DURING THE MONTH_x000a_ Item 6. Number of Households (Federal/State)_x000a_" sqref="I8"/>
    <dataValidation allowBlank="1" prompt="Part A.  PARTICIPATION DURING THE MONTH_x000a_ Item 5. Number of Households (Federal)_x000a_" sqref="H8"/>
    <dataValidation allowBlank="1" prompt="Part A.  PARTICIPATION DURING THE MONTH_x000a_ Item 1. Number of State Households_x000a_ Column B.  Non-Public Assistance" sqref="G8"/>
    <dataValidation allowBlank="1" prompt="Part A.  PARTICIPATION DURING THE MONTH_x000a_ Item 1. Number of Federal/State Households _x000a_ Column B.  Non-Public Assistance" sqref="F8"/>
    <dataValidation allowBlank="1" prompt="Part A.  PARTICIPATION DURING THE MONTH_x000a_ Item 1. Number of Federal Households_x000a_ Column B.  Non-Public Assistance" sqref="E8"/>
    <dataValidation allowBlank="1" prompt="Part A.  PARTICIPATION DURING THE MONTH_x000a_ Item 1. Number of State Households _x000a_ Column A.  Public Assistance" sqref="D8"/>
    <dataValidation allowBlank="1" prompt="Part A.  PARTICIPATION DURING THE MONTH_x000a_ Item 1. Number of Federal/State Households _x000a_ Column A.  Public Assistance" sqref="C8"/>
    <dataValidation allowBlank="1" prompt="Part A.  PARTICIPATION DURING THE MONTH_x000a_ Item 1. Number of Federal Households _x000a_ Column A.  Public Assistance" sqref="B8"/>
  </dataValidations>
  <printOptions horizontalCentered="1" verticalCentered="1"/>
  <pageMargins left="0.25" right="0.25" top="0.85" bottom="0.85" header="0.5" footer="0.5"/>
  <pageSetup scale="61" orientation="portrait" r:id="rId1"/>
  <headerFooter alignWithMargins="0"/>
  <rowBreaks count="1" manualBreakCount="1">
    <brk id="67" max="16383" man="1"/>
  </rowBreaks>
  <colBreaks count="5" manualBreakCount="5">
    <brk id="10" max="66" man="1"/>
    <brk id="19" max="66" man="1"/>
    <brk id="28" max="66" man="1"/>
    <brk id="33" max="66" man="1"/>
    <brk id="43" max="1048575" man="1"/>
  </colBreaks>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Release Summary</vt:lpstr>
      <vt:lpstr>Jul17 Statewide</vt:lpstr>
      <vt:lpstr>Jul17</vt:lpstr>
      <vt:lpstr>Aug17 Statewide</vt:lpstr>
      <vt:lpstr>Aug17</vt:lpstr>
      <vt:lpstr>Sep17 Statewide</vt:lpstr>
      <vt:lpstr>Sep17</vt:lpstr>
      <vt:lpstr>Oct17 Statewide</vt:lpstr>
      <vt:lpstr>Oct17</vt:lpstr>
      <vt:lpstr>Nov17 Statewide</vt:lpstr>
      <vt:lpstr>Nov17</vt:lpstr>
      <vt:lpstr>'Aug17'!Print_Area</vt:lpstr>
      <vt:lpstr>'Aug17 Statewide'!Print_Area</vt:lpstr>
      <vt:lpstr>'Jul17'!Print_Area</vt:lpstr>
      <vt:lpstr>'Jul17 Statewide'!Print_Area</vt:lpstr>
      <vt:lpstr>'Nov17'!Print_Area</vt:lpstr>
      <vt:lpstr>'Nov17 Statewide'!Print_Area</vt:lpstr>
      <vt:lpstr>'Oct17'!Print_Area</vt:lpstr>
      <vt:lpstr>'Oct17 Statewide'!Print_Area</vt:lpstr>
      <vt:lpstr>'Sep17'!Print_Area</vt:lpstr>
      <vt:lpstr>'Sep17 Statewide'!Print_Area</vt:lpstr>
      <vt:lpstr>TitleRegion1.a4.c16.1</vt:lpstr>
      <vt:lpstr>TitleRegion1.a5.ae67.10</vt:lpstr>
      <vt:lpstr>TitleRegion1.a5.ae67.12</vt:lpstr>
      <vt:lpstr>TitleRegion1.a5.ae67.4</vt:lpstr>
      <vt:lpstr>TitleRegion1.a5.ae67.6</vt:lpstr>
      <vt:lpstr>TitleRegion1.a5.ae67.8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DFA256 FY17-18 Data Release</dc:title>
  <dc:creator>Jacquelyn Alvarez</dc:creator>
  <cp:lastModifiedBy>Jacquelyn Neri</cp:lastModifiedBy>
  <cp:lastPrinted>2018-01-09T15:48:13Z</cp:lastPrinted>
  <dcterms:created xsi:type="dcterms:W3CDTF">2018-01-09T15:37:17Z</dcterms:created>
  <dcterms:modified xsi:type="dcterms:W3CDTF">2018-01-09T15:49:20Z</dcterms:modified>
</cp:coreProperties>
</file>