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1.xml" ContentType="application/vnd.openxmlformats-officedocument.drawing+xml"/>
  <Override PartName="/xl/slicers/slicer16.xml" ContentType="application/vnd.ms-excel.slicer+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2.xml" ContentType="application/vnd.openxmlformats-officedocument.drawing+xml"/>
  <Override PartName="/xl/slicers/slicer17.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slicers/slicer18.xml" ContentType="application/vnd.ms-excel.slicer+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slicers/slicer19.xml" ContentType="application/vnd.ms-excel.slicer+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slicers/slicer21.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xml"/>
  <Override PartName="/xl/slicers/slicer22.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0.xml" ContentType="application/vnd.openxmlformats-officedocument.drawing+xml"/>
  <Override PartName="/xl/slicers/slicer24.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1.xml" ContentType="application/vnd.openxmlformats-officedocument.drawing+xml"/>
  <Override PartName="/xl/tables/table5.xml" ContentType="application/vnd.openxmlformats-officedocument.spreadsheetml.table+xml"/>
  <Override PartName="/xl/drawings/drawing32.xml" ContentType="application/vnd.openxmlformats-officedocument.drawing+xml"/>
  <Override PartName="/xl/tables/table6.xml" ContentType="application/vnd.openxmlformats-officedocument.spreadsheetml.table+xml"/>
  <Override PartName="/xl/drawings/drawing33.xml" ContentType="application/vnd.openxmlformats-officedocument.drawing+xml"/>
  <Override PartName="/xl/tables/table7.xml" ContentType="application/vnd.openxmlformats-officedocument.spreadsheetml.table+xml"/>
  <Override PartName="/xl/pivotTables/pivotTable10.xml" ContentType="application/vnd.openxmlformats-officedocument.spreadsheetml.pivotTable+xml"/>
  <Override PartName="/xl/drawings/drawing34.xml" ContentType="application/vnd.openxmlformats-officedocument.drawing+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drawings/drawing36.xml" ContentType="application/vnd.openxmlformats-officedocument.drawing+xml"/>
  <Override PartName="/xl/slicers/slicer25.xml" ContentType="application/vnd.ms-excel.slicer+xml"/>
  <Override PartName="/xl/charts/chart46.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8.xml" ContentType="application/vnd.openxmlformats-officedocument.drawing+xml"/>
  <Override PartName="/xl/slicers/slicer26.xml" ContentType="application/vnd.ms-excel.slicer+xml"/>
  <Override PartName="/xl/charts/chart51.xml" ContentType="application/vnd.openxmlformats-officedocument.drawingml.chart+xml"/>
  <Override PartName="/xl/charts/chart5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9.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0.xml" ContentType="application/vnd.openxmlformats-officedocument.drawing+xml"/>
  <Override PartName="/xl/slicers/slicer27.xml" ContentType="application/vnd.ms-excel.slicer+xml"/>
  <Override PartName="/xl/charts/chart55.xml" ContentType="application/vnd.openxmlformats-officedocument.drawingml.chart+xml"/>
  <Override PartName="/xl/charts/style34.xml" ContentType="application/vnd.ms-office.chartstyle+xml"/>
  <Override PartName="/xl/charts/colors34.xml" ContentType="application/vnd.ms-office.chartcolorstyle+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tables/table8.xml" ContentType="application/vnd.openxmlformats-officedocument.spreadsheetml.table+xml"/>
  <Override PartName="/xl/pivotTables/pivotTable38.xml" ContentType="application/vnd.openxmlformats-officedocument.spreadsheetml.pivotTable+xml"/>
  <Override PartName="/xl/drawings/drawing44.xml" ContentType="application/vnd.openxmlformats-officedocument.drawing+xml"/>
  <Override PartName="/xl/slicers/slicer28.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5.xml" ContentType="application/vnd.openxmlformats-officedocument.drawing+xml"/>
  <Override PartName="/xl/slicers/slicer29.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https://cdss-my.sharepoint.com/personal/haris_ahmed_dss_ca_gov/Documents/Desktop/"/>
    </mc:Choice>
  </mc:AlternateContent>
  <xr:revisionPtr revIDLastSave="0" documentId="8_{4CB32EA3-FD75-4800-A10A-E7570A62BFB8}" xr6:coauthVersionLast="36" xr6:coauthVersionMax="36" xr10:uidLastSave="{00000000-0000-0000-0000-000000000000}"/>
  <bookViews>
    <workbookView showSheetTabs="0"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Trends_PRI_Raw_Values" sheetId="53" state="hidden" r:id="rId15"/>
    <sheet name="Trends_Churn_Reapps" sheetId="14" r:id="rId16"/>
    <sheet name="Trends_Churn_Recerts" sheetId="41" r:id="rId17"/>
    <sheet name="Trends_ExpService" sheetId="37" r:id="rId18"/>
    <sheet name="Trends_Month_ErrorRate" sheetId="56" r:id="rId19"/>
    <sheet name="Trends_NegErrorRt" sheetId="66" r:id="rId20"/>
    <sheet name="Trends_Month_Timeliness" sheetId="12" r:id="rId21"/>
    <sheet name="Trends_Annual_Demo_Gen_Pop" sheetId="15" r:id="rId22"/>
    <sheet name="Trends_Annual_Demo_CF" sheetId="16" r:id="rId23"/>
    <sheet name="Trends_Annual_CF_Eligib_Estim" sheetId="17" r:id="rId24"/>
    <sheet name="Pivot_WIC" sheetId="62" state="hidden" r:id="rId25"/>
    <sheet name="Trends_WIC" sheetId="63" r:id="rId26"/>
    <sheet name="Trends_CO" sheetId="73" r:id="rId27"/>
    <sheet name="Every_Mth" sheetId="3" r:id="rId28"/>
    <sheet name="Pivot_CF_CFAP_Detail" sheetId="84" state="hidden" r:id="rId29"/>
    <sheet name="Pivot_ChildOnlyMonthly" sheetId="71" state="hidden" r:id="rId30"/>
    <sheet name="ErrorRateRawSource" sheetId="68" state="hidden"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Raw" sheetId="55" r:id="rId43"/>
    <sheet name="Pivot_NegErrorRt" sheetId="67" state="hidden" r:id="rId44"/>
    <sheet name="PRI Tornado for pdf" sheetId="74" state="hidden" r:id="rId45"/>
    <sheet name="Pivot_PRI" sheetId="46" state="hidden" r:id="rId46"/>
  </sheets>
  <definedNames>
    <definedName name="_xlnm._FilterDatabase" localSheetId="32" hidden="1">Annual!$A$10:$T$10</definedName>
    <definedName name="_xlnm._FilterDatabase" localSheetId="30" hidden="1">ErrorRateRawSource!$A$10:$M$4690</definedName>
    <definedName name="_xlnm._FilterDatabase" localSheetId="27" hidden="1">Every_Mth!$A$10:$AC$3609</definedName>
    <definedName name="_xlnm._FilterDatabase" localSheetId="0" hidden="1">'GeoMap Tools'!#REF!</definedName>
    <definedName name="_xlnm._FilterDatabase" localSheetId="42" hidden="1">PRI_Raw!$A$10:$H$10</definedName>
    <definedName name="_xlnm._FilterDatabase" localSheetId="31" hidden="1">Quarterly!$A$10:$K$10</definedName>
    <definedName name="_xlnm._FilterDatabase" localSheetId="1" hidden="1">'Resources and Tools'!#REF!</definedName>
    <definedName name="_xlnm.Print_Area" localSheetId="44">'PRI Tornado for pdf'!$A$1:$J$76</definedName>
    <definedName name="_xlnm.Print_Area" localSheetId="23">Trends_Annual_CF_Eligib_Estim!$A$1:$T$33</definedName>
    <definedName name="_xlnm.Print_Area" localSheetId="21">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91029"/>
  <pivotCaches>
    <pivotCache cacheId="0" r:id="rId47"/>
    <pivotCache cacheId="1" r:id="rId48"/>
    <pivotCache cacheId="2" r:id="rId49"/>
    <pivotCache cacheId="3" r:id="rId50"/>
    <pivotCache cacheId="4"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<sst xmlns="http://schemas.openxmlformats.org/spreadsheetml/2006/main" count="43614" uniqueCount="437">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</sst>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5">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70</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2592</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2017</c:v>
                  </c:pt>
                </c:lvl>
              </c:multiLvlStrCache>
            </c:multiLvlStrRef>
          </c:cat>
          <c:val>
            <c:numRef>
              <c:f>Pivot_Churn!$A$90</c:f>
              <c:numCache>
                <c:formatCode>0.0%</c:formatCode>
                <c:ptCount val="1"/>
                <c:pt idx="0">
                  <c:v>0.10730000000000001</c:v>
                </c:pt>
              </c:numCache>
            </c:numRef>
          </c:val>
          <c:smooth val="0"/>
          <c:extLst>
            <c:ext xmlns:c16="http://schemas.microsoft.com/office/drawing/2014/chart" uri="{C3380CC4-5D6E-409C-BE32-E72D297353CC}">
              <c16:uniqueId val="{00000000-4D28-4BB1-A7DF-6DAC6FF98B4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2017</c:v>
                  </c:pt>
                </c:lvl>
              </c:multiLvlStrCache>
            </c:multiLvlStrRef>
          </c:cat>
          <c:val>
            <c:numRef>
              <c:f>Pivot_Churn!$A$145</c:f>
              <c:numCache>
                <c:formatCode>0.0%</c:formatCode>
                <c:ptCount val="1"/>
                <c:pt idx="0">
                  <c:v>0.1699</c:v>
                </c:pt>
              </c:numCache>
            </c:numRef>
          </c:val>
          <c:smooth val="0"/>
          <c:extLst>
            <c:ext xmlns:c16="http://schemas.microsoft.com/office/drawing/2014/chart" uri="{C3380CC4-5D6E-409C-BE32-E72D297353CC}">
              <c16:uniqueId val="{00000000-7C86-44E3-AF47-629B19B7CC1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2015</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0.93200000000000005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0.98829999999999996</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0.95350000000000001</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January</c:v>
                  </c:pt>
                </c:lvl>
                <c:lvl>
                  <c:pt idx="0">
                    <c:v>2019</c:v>
                  </c:pt>
                </c:lvl>
              </c:multiLvlStrCache>
            </c:multiLvlStrRef>
          </c:cat>
          <c:val>
            <c:numRef>
              <c:f>Pivot_HHs_Mth!$C$12</c:f>
              <c:numCache>
                <c:formatCode>#,##0</c:formatCode>
                <c:ptCount val="1"/>
                <c:pt idx="0">
                  <c:v>70</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Pivot_HHs_Mth!$A$12:$B$12</c:f>
              <c:multiLvlStrCache>
                <c:ptCount val="1"/>
                <c:lvl>
                  <c:pt idx="0">
                    <c:v>January</c:v>
                  </c:pt>
                </c:lvl>
                <c:lvl>
                  <c:pt idx="0">
                    <c:v>2019</c:v>
                  </c:pt>
                </c:lvl>
              </c:multiLvlStrCache>
            </c:multiLvlStrRef>
          </c:cat>
          <c:val>
            <c:numRef>
              <c:f>Pivot_HHs_Mth!$D$12</c:f>
              <c:numCache>
                <c:formatCode>#,##0</c:formatCode>
                <c:ptCount val="1"/>
                <c:pt idx="0">
                  <c:v>2592</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Pivot_Timeliness_Mthly!$B$111:$B$114</c:f>
              <c:numCache>
                <c:formatCode>0.0%</c:formatCode>
                <c:ptCount val="2"/>
                <c:pt idx="0">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Pivot_Timeliness_Mthly!$C$111:$C$114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Pivot_Timeliness_Mthly!$D$111:$D$114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October</c:v>
                  </c:pt>
                </c:lvl>
                <c:lvl>
                  <c:pt idx="0">
                    <c:v>2015</c:v>
                  </c:pt>
                </c:lvl>
              </c:multiLvlStrCache>
            </c:multiLvlStrRef>
          </c:cat>
          <c:val>
            <c:numRef>
              <c:f>Pivot_ES!$C$13:$C$14</c:f>
              <c:numCache>
                <c:formatCode>0%</c:formatCode>
                <c:ptCount val="1"/>
                <c:pt idx="0">
                  <c:v>0.93200000000000005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October</c:v>
                  </c:pt>
                </c:lvl>
                <c:lvl>
                  <c:pt idx="0">
                    <c:v>2015</c:v>
                  </c:pt>
                </c:lvl>
              </c:multiLvlStrCache>
            </c:multiLvlStrRef>
          </c:cat>
          <c:val>
            <c:numRef>
              <c:f>Pivot_ES!$D$13:$D$14</c:f>
              <c:numCache>
                <c:formatCode>0%</c:formatCode>
                <c:ptCount val="1"/>
                <c:pt idx="0">
                  <c:v>0.98829999999999996</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October</c:v>
                  </c:pt>
                </c:lvl>
                <c:lvl>
                  <c:pt idx="0">
                    <c:v>2015</c:v>
                  </c:pt>
                </c:lvl>
              </c:multiLvlStrCache>
            </c:multiLvlStrRef>
          </c:cat>
          <c:val>
            <c:numRef>
              <c:f>Pivot_ES!$E$13:$E$14</c:f>
              <c:numCache>
                <c:formatCode>0%</c:formatCode>
                <c:ptCount val="1"/>
                <c:pt idx="0">
                  <c:v>0.95350000000000001</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2017</c:v>
                  </c:pt>
                </c:lvl>
              </c:multiLvlStrCache>
            </c:multiLvlStrRef>
          </c:cat>
          <c:val>
            <c:numRef>
              <c:f>Pivot_Churn!$C$95:$C$96</c:f>
              <c:numCache>
                <c:formatCode>0.0%</c:formatCode>
                <c:ptCount val="1"/>
                <c:pt idx="0">
                  <c:v>0.10730000000000001</c:v>
                </c:pt>
              </c:numCache>
            </c:numRef>
          </c:val>
          <c:smooth val="0"/>
          <c:extLst>
            <c:ext xmlns:c16="http://schemas.microsoft.com/office/drawing/2014/chart" uri="{C3380CC4-5D6E-409C-BE32-E72D297353CC}">
              <c16:uniqueId val="{00000000-0FCE-4C2B-B66A-53DB80ECFC0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2017</c:v>
                  </c:pt>
                </c:lvl>
              </c:multiLvlStrCache>
            </c:multiLvlStrRef>
          </c:cat>
          <c:val>
            <c:numRef>
              <c:f>Pivot_Churn!$C$148:$C$149</c:f>
              <c:numCache>
                <c:formatCode>0.0%</c:formatCode>
                <c:ptCount val="1"/>
                <c:pt idx="0">
                  <c:v>0.1699</c:v>
                </c:pt>
              </c:numCache>
            </c:numRef>
          </c:val>
          <c:smooth val="0"/>
          <c:extLst>
            <c:ext xmlns:c16="http://schemas.microsoft.com/office/drawing/2014/chart" uri="{C3380CC4-5D6E-409C-BE32-E72D297353CC}">
              <c16:uniqueId val="{00000000-1FC6-4B9A-8C22-1A37588EFEC0}"/>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8.xml"/><Relationship Id="rId11" Type="http://schemas.openxmlformats.org/officeDocument/2006/relationships/hyperlink" Target="#Main_Menu!D12"/><Relationship Id="rId5" Type="http://schemas.openxmlformats.org/officeDocument/2006/relationships/chart" Target="../charts/chart27.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6.xml"/><Relationship Id="rId9"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8" Type="http://schemas.openxmlformats.org/officeDocument/2006/relationships/chart" Target="../charts/chart32.xml"/><Relationship Id="rId3" Type="http://schemas.microsoft.com/office/2007/relationships/hdphoto" Target="../media/hdphoto1.wdp"/><Relationship Id="rId7" Type="http://schemas.openxmlformats.org/officeDocument/2006/relationships/chart" Target="../charts/chart31.xml"/><Relationship Id="rId2" Type="http://schemas.openxmlformats.org/officeDocument/2006/relationships/image" Target="../media/image7.png"/><Relationship Id="rId1" Type="http://schemas.openxmlformats.org/officeDocument/2006/relationships/chart" Target="../charts/chart30.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7.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8.xm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0.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6.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hyperlink" Target="#Main_Menu!A1"/><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1.xml"/><Relationship Id="rId5" Type="http://schemas.openxmlformats.org/officeDocument/2006/relationships/chart" Target="../charts/chart52.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4.xml"/><Relationship Id="rId1" Type="http://schemas.openxmlformats.org/officeDocument/2006/relationships/chart" Target="../charts/chart53.xml"/><Relationship Id="rId5" Type="http://schemas.openxmlformats.org/officeDocument/2006/relationships/hyperlink" Target="#Main_Menu!A1"/><Relationship Id="rId4" Type="http://schemas.openxmlformats.org/officeDocument/2006/relationships/image" Target="../media/image6.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1.xml"/><Relationship Id="rId4" Type="http://schemas.openxmlformats.org/officeDocument/2006/relationships/chart" Target="../charts/chart56.xml"/><Relationship Id="rId9" Type="http://schemas.openxmlformats.org/officeDocument/2006/relationships/chart" Target="../charts/chart60.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5.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6.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967B32F5-7B23-47EB-AE07-0051EDEDC73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2AA47EAF-4457-4A39-9DCD-7F1D427435E6}"/>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3519AF0D-E02E-4381-8829-7F0FBDDF997C}"/>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DF309AFC-0A02-4A91-8E14-397D633E7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4728E248-2393-4A60-B6F4-4EF3969285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D6DFEF8C-7918-4268-AB18-92CB8239F6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22ED0F7D-D52B-47F0-8B8B-49297EBDEFEE}"/>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9DB3BC2-1C39-44F9-96C6-F3FDA3E273D4}"/>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23A87F36-1434-4894-85E7-6B431B126865}"/>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7CB4EC7A-E101-42DD-8D18-47E16B09B5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2/28/19 -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C43D1826-6B4D-47C9-B6AE-9BA573311437}"/>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361950</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12</xdr:col>
      <xdr:colOff>371475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24.395516898148" missingItemsLimit="0" createdVersion="4" refreshedVersion="6" minRefreshableVersion="3" recordCount="3599"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2444"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3825" maxValue="19346"/>
    </cacheField>
    <cacheField name="All_PA_HHs" numFmtId="0">
      <sharedItems containsString="0" containsBlank="1" containsNumber="1" containsInteger="1" minValue="204398"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12780" maxValue="787684"/>
    </cacheField>
    <cacheField name="Fed_ NA_Persons" numFmtId="0">
      <sharedItems containsString="0" containsBlank="1" containsNumber="1" containsInteger="1" minValue="3214460" maxValue="3752062"/>
    </cacheField>
    <cacheField name="All_Fed_Persons" numFmtId="0">
      <sharedItems containsString="0" containsBlank="1" containsNumber="1" containsInteger="1" minValue="372724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1189" maxValue="42090"/>
    </cacheField>
    <cacheField name="All_CFAP_Persons" numFmtId="0">
      <sharedItems containsString="0" containsBlank="1" containsNumber="1" containsInteger="1" minValue="37507" maxValue="49171"/>
    </cacheField>
    <cacheField name="All_PA_Persons" numFmtId="0">
      <sharedItems containsString="0" containsBlank="1" containsNumber="1" containsInteger="1" minValue="519098" maxValue="793999"/>
    </cacheField>
    <cacheField name="All_NA_Persons" numFmtId="0">
      <sharedItems containsString="0" containsBlank="1" containsNumber="1" containsInteger="1" minValue="3245649" maxValue="3793311"/>
    </cacheField>
    <cacheField name="Fed_Issuances" numFmtId="0">
      <sharedItems containsString="0" containsBlank="1" containsNumber="1" minValue="511429148.95999998" maxValue="928762312"/>
    </cacheField>
    <cacheField name="State_Issuances" numFmtId="0">
      <sharedItems containsString="0" containsBlank="1" containsNumber="1" minValue="4239307.97" maxValue="7537143"/>
    </cacheField>
    <cacheField name="Total_Issuances" numFmtId="0">
      <sharedItems containsString="0" containsBlank="1" containsNumber="1" minValue="515668456.93000001"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24.395519907404" missingItemsLimit="0" createdVersion="4" refreshedVersion="6" minRefreshableVersion="3" recordCount="1593"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24.395521180559"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24.395524652777" missingItemsLimit="0" createdVersion="6" refreshedVersion="6" minRefreshableVersion="3" recordCount="413"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24.395526273147" missingItemsLimit="0" createdVersion="6" refreshedVersion="6" minRefreshableVersion="3" recordCount="4680" xr:uid="{00000000-000A-0000-FFFF-FFFF00000000}">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99">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3">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r>
    <x v="0"/>
    <s v="n/a"/>
    <x v="2"/>
    <x v="6"/>
    <n v="2018"/>
    <s v="2018/19"/>
    <m/>
    <n v="0.12130000000000001"/>
    <n v="0.22289999999999999"/>
    <n v="0.11"/>
    <n v="0.1444"/>
  </r>
  <r>
    <x v="1"/>
    <s v="CalWIN"/>
    <x v="2"/>
    <x v="6"/>
    <n v="2018"/>
    <s v="2018/19"/>
    <m/>
    <n v="9.5700000000000007E-2"/>
    <n v="0.18379999999999999"/>
    <n v="6.13E-2"/>
    <n v="9.5899999999999999E-2"/>
  </r>
  <r>
    <x v="2"/>
    <s v="C-IV"/>
    <x v="2"/>
    <x v="6"/>
    <n v="2018"/>
    <s v="2018/19"/>
    <m/>
    <n v="0.1"/>
    <n v="0.4"/>
    <n v="0"/>
    <n v="0.1"/>
  </r>
  <r>
    <x v="3"/>
    <s v="C-IV"/>
    <x v="2"/>
    <x v="6"/>
    <n v="2018"/>
    <s v="2018/19"/>
    <m/>
    <n v="8.4499999999999992E-2"/>
    <n v="0.18840000000000001"/>
    <n v="0.19320000000000001"/>
    <n v="0.2198"/>
  </r>
  <r>
    <x v="4"/>
    <s v="C-IV"/>
    <x v="2"/>
    <x v="6"/>
    <n v="2018"/>
    <s v="2018/19"/>
    <m/>
    <n v="9.8299999999999998E-2"/>
    <n v="0.1928"/>
    <n v="0.1913"/>
    <n v="0.22440000000000002"/>
  </r>
  <r>
    <x v="5"/>
    <s v="C-IV"/>
    <x v="2"/>
    <x v="6"/>
    <n v="2018"/>
    <s v="2018/19"/>
    <m/>
    <n v="0.13699999999999998"/>
    <n v="0.25619999999999998"/>
    <n v="0.24379999999999999"/>
    <n v="0.27760000000000001"/>
  </r>
  <r>
    <x v="6"/>
    <s v="C-IV"/>
    <x v="2"/>
    <x v="6"/>
    <n v="2018"/>
    <s v="2018/19"/>
    <m/>
    <n v="0.1255"/>
    <n v="0.21859999999999999"/>
    <n v="0.17"/>
    <n v="0.1862"/>
  </r>
  <r>
    <x v="7"/>
    <s v="CalWIN"/>
    <x v="2"/>
    <x v="6"/>
    <n v="2018"/>
    <s v="2018/19"/>
    <m/>
    <n v="6.8000000000000005E-2"/>
    <n v="0.14429999999999998"/>
    <n v="5.0300000000000004E-2"/>
    <n v="8.2200000000000009E-2"/>
  </r>
  <r>
    <x v="8"/>
    <s v="C-IV"/>
    <x v="2"/>
    <x v="6"/>
    <n v="2018"/>
    <s v="2018/19"/>
    <m/>
    <n v="0.16079999999999997"/>
    <n v="0.24129999999999999"/>
    <n v="0.36359999999999998"/>
    <n v="0.40560000000000002"/>
  </r>
  <r>
    <x v="9"/>
    <s v="C-IV"/>
    <x v="2"/>
    <x v="6"/>
    <n v="2018"/>
    <s v="2018/19"/>
    <m/>
    <n v="0.11990000000000001"/>
    <n v="0.21129999999999999"/>
    <n v="0.21249999999999999"/>
    <n v="0.24100000000000002"/>
  </r>
  <r>
    <x v="10"/>
    <s v="CalWIN"/>
    <x v="2"/>
    <x v="6"/>
    <n v="2018"/>
    <s v="2018/19"/>
    <m/>
    <n v="0.14050000000000001"/>
    <n v="0.2737"/>
    <n v="0.1016"/>
    <n v="0.15679999999999999"/>
  </r>
  <r>
    <x v="11"/>
    <s v="C-IV"/>
    <x v="2"/>
    <x v="6"/>
    <n v="2018"/>
    <s v="2018/19"/>
    <m/>
    <n v="0.109"/>
    <n v="0.19500000000000001"/>
    <n v="0.153"/>
    <n v="0.17190000000000003"/>
  </r>
  <r>
    <x v="12"/>
    <s v="C-IV"/>
    <x v="2"/>
    <x v="6"/>
    <n v="2018"/>
    <s v="2018/19"/>
    <m/>
    <n v="9.6000000000000002E-2"/>
    <n v="0.1812"/>
    <n v="0.20579999999999998"/>
    <n v="0.2291"/>
  </r>
  <r>
    <x v="13"/>
    <s v="C-IV"/>
    <x v="2"/>
    <x v="6"/>
    <n v="2018"/>
    <s v="2018/19"/>
    <m/>
    <n v="0.13250000000000001"/>
    <n v="0.2336"/>
    <n v="0.19079999999999997"/>
    <n v="0.21940000000000001"/>
  </r>
  <r>
    <x v="14"/>
    <s v="C-IV"/>
    <x v="2"/>
    <x v="6"/>
    <n v="2018"/>
    <s v="2018/19"/>
    <m/>
    <n v="0.10800000000000001"/>
    <n v="0.24410000000000001"/>
    <n v="0.21600000000000003"/>
    <n v="0.27699999999999997"/>
  </r>
  <r>
    <x v="15"/>
    <s v="C-IV"/>
    <x v="2"/>
    <x v="6"/>
    <n v="2018"/>
    <s v="2018/19"/>
    <m/>
    <n v="0.18809999999999999"/>
    <n v="0.2964"/>
    <n v="0.1678"/>
    <n v="0.19579999999999997"/>
  </r>
  <r>
    <x v="16"/>
    <s v="C-IV"/>
    <x v="2"/>
    <x v="6"/>
    <n v="2018"/>
    <s v="2018/19"/>
    <m/>
    <n v="0.1789"/>
    <n v="0.28699999999999998"/>
    <n v="0.1704"/>
    <n v="0.1968"/>
  </r>
  <r>
    <x v="17"/>
    <s v="C-IV"/>
    <x v="2"/>
    <x v="6"/>
    <n v="2018"/>
    <s v="2018/19"/>
    <m/>
    <n v="7.7600000000000002E-2"/>
    <n v="0.15629999999999999"/>
    <n v="0.1525"/>
    <n v="0.18"/>
  </r>
  <r>
    <x v="18"/>
    <s v="C-IV"/>
    <x v="2"/>
    <x v="6"/>
    <n v="2018"/>
    <s v="2018/19"/>
    <m/>
    <n v="4.2900000000000001E-2"/>
    <n v="0.10859999999999999"/>
    <n v="0.21969999999999998"/>
    <n v="0.25509999999999999"/>
  </r>
  <r>
    <x v="19"/>
    <s v="LRS"/>
    <x v="2"/>
    <x v="6"/>
    <n v="2018"/>
    <s v="2018/19"/>
    <m/>
    <n v="0.1198"/>
    <n v="0.22399999999999998"/>
    <n v="7.2499999999999995E-2"/>
    <n v="0.10210000000000001"/>
  </r>
  <r>
    <x v="20"/>
    <s v="C-IV"/>
    <x v="2"/>
    <x v="6"/>
    <n v="2018"/>
    <s v="2018/19"/>
    <m/>
    <n v="0.14779999999999999"/>
    <n v="0.26890000000000003"/>
    <n v="0.1547"/>
    <n v="0.19920000000000002"/>
  </r>
  <r>
    <x v="21"/>
    <s v="C-IV"/>
    <x v="2"/>
    <x v="6"/>
    <n v="2018"/>
    <s v="2018/19"/>
    <m/>
    <n v="0.1101"/>
    <n v="0.1898"/>
    <n v="0.25190000000000001"/>
    <n v="0.28439999999999999"/>
  </r>
  <r>
    <x v="22"/>
    <s v="C-IV"/>
    <x v="2"/>
    <x v="6"/>
    <n v="2018"/>
    <s v="2018/19"/>
    <m/>
    <n v="8.199999999999999E-2"/>
    <n v="0.17620000000000002"/>
    <n v="0.21719999999999998"/>
    <n v="0.22949999999999998"/>
  </r>
  <r>
    <x v="23"/>
    <s v="C-IV"/>
    <x v="2"/>
    <x v="6"/>
    <n v="2018"/>
    <s v="2018/19"/>
    <m/>
    <n v="0.1333"/>
    <n v="0.25530000000000003"/>
    <n v="0.25"/>
    <n v="0.317"/>
  </r>
  <r>
    <x v="24"/>
    <s v="C-IV"/>
    <x v="2"/>
    <x v="6"/>
    <n v="2018"/>
    <s v="2018/19"/>
    <m/>
    <n v="0.12189999999999999"/>
    <n v="0.23149999999999998"/>
    <n v="0.2296"/>
    <n v="0.25650000000000001"/>
  </r>
  <r>
    <x v="25"/>
    <s v="C-IV"/>
    <x v="2"/>
    <x v="6"/>
    <n v="2018"/>
    <s v="2018/19"/>
    <m/>
    <n v="6.6699999999999995E-2"/>
    <n v="0.15560000000000002"/>
    <n v="0.25929999999999997"/>
    <n v="0.29630000000000001"/>
  </r>
  <r>
    <x v="26"/>
    <s v="C-IV"/>
    <x v="2"/>
    <x v="6"/>
    <n v="2018"/>
    <s v="2018/19"/>
    <m/>
    <n v="5.5999999999999994E-2"/>
    <n v="0.12"/>
    <n v="0.152"/>
    <n v="0.17600000000000002"/>
  </r>
  <r>
    <x v="27"/>
    <s v="C-IV"/>
    <x v="2"/>
    <x v="6"/>
    <n v="2018"/>
    <s v="2018/19"/>
    <m/>
    <n v="0.19489999999999999"/>
    <n v="0.309"/>
    <n v="0.17379999999999998"/>
    <n v="0.22030000000000002"/>
  </r>
  <r>
    <x v="28"/>
    <s v="C-IV"/>
    <x v="2"/>
    <x v="6"/>
    <n v="2018"/>
    <s v="2018/19"/>
    <m/>
    <n v="9.0200000000000002E-2"/>
    <n v="0.17679999999999998"/>
    <n v="0.2402"/>
    <n v="0.28660000000000002"/>
  </r>
  <r>
    <x v="29"/>
    <s v="C-IV"/>
    <x v="2"/>
    <x v="6"/>
    <n v="2018"/>
    <s v="2018/19"/>
    <m/>
    <n v="4.2699999999999995E-2"/>
    <n v="0.1183"/>
    <n v="0.1323"/>
    <n v="0.152"/>
  </r>
  <r>
    <x v="30"/>
    <s v="CalWIN"/>
    <x v="2"/>
    <x v="6"/>
    <n v="2018"/>
    <s v="2018/19"/>
    <m/>
    <n v="0.113"/>
    <n v="0.22420000000000001"/>
    <n v="7.8700000000000006E-2"/>
    <n v="0.12390000000000001"/>
  </r>
  <r>
    <x v="31"/>
    <s v="CalWIN"/>
    <x v="2"/>
    <x v="6"/>
    <n v="2018"/>
    <s v="2018/19"/>
    <m/>
    <n v="7.7399999999999997E-2"/>
    <n v="0.16719999999999999"/>
    <n v="5.0900000000000001E-2"/>
    <n v="7.8399999999999997E-2"/>
  </r>
  <r>
    <x v="32"/>
    <s v="C-IV"/>
    <x v="2"/>
    <x v="6"/>
    <n v="2018"/>
    <s v="2018/19"/>
    <m/>
    <n v="7.2400000000000006E-2"/>
    <n v="0.1447"/>
    <n v="0.10859999999999999"/>
    <n v="0.16449999999999998"/>
  </r>
  <r>
    <x v="33"/>
    <s v="C-IV"/>
    <x v="2"/>
    <x v="6"/>
    <n v="2018"/>
    <s v="2018/19"/>
    <m/>
    <n v="0.1409"/>
    <n v="0.24329999999999999"/>
    <n v="0.17620000000000002"/>
    <n v="0.20440000000000003"/>
  </r>
  <r>
    <x v="34"/>
    <s v="CalWIN"/>
    <x v="2"/>
    <x v="6"/>
    <n v="2018"/>
    <s v="2018/19"/>
    <m/>
    <n v="0.1167"/>
    <n v="0.20749999999999999"/>
    <n v="8.1600000000000006E-2"/>
    <n v="0.11939999999999999"/>
  </r>
  <r>
    <x v="35"/>
    <s v="C-IV"/>
    <x v="2"/>
    <x v="6"/>
    <n v="2018"/>
    <s v="2018/19"/>
    <m/>
    <n v="0.1293"/>
    <n v="0.19850000000000001"/>
    <n v="0.2878"/>
    <n v="0.30599999999999999"/>
  </r>
  <r>
    <x v="36"/>
    <s v="C-IV"/>
    <x v="2"/>
    <x v="6"/>
    <n v="2018"/>
    <s v="2018/19"/>
    <m/>
    <n v="0.18429999999999999"/>
    <n v="0.2928"/>
    <n v="0.23129999999999998"/>
    <n v="0.2596"/>
  </r>
  <r>
    <x v="37"/>
    <s v="CalWIN"/>
    <x v="2"/>
    <x v="6"/>
    <n v="2018"/>
    <s v="2018/19"/>
    <m/>
    <n v="9.6799999999999997E-2"/>
    <n v="0.18289999999999998"/>
    <n v="5.0700000000000002E-2"/>
    <n v="8.8000000000000009E-2"/>
  </r>
  <r>
    <x v="38"/>
    <s v="CalWIN"/>
    <x v="2"/>
    <x v="6"/>
    <n v="2018"/>
    <s v="2018/19"/>
    <m/>
    <n v="8.4000000000000005E-2"/>
    <n v="0.17050000000000001"/>
    <n v="7.8700000000000006E-2"/>
    <n v="0.11849999999999999"/>
  </r>
  <r>
    <x v="39"/>
    <s v="C-IV"/>
    <x v="2"/>
    <x v="6"/>
    <n v="2018"/>
    <s v="2018/19"/>
    <m/>
    <n v="0.16059999999999999"/>
    <n v="0.25530000000000003"/>
    <n v="0.23149999999999998"/>
    <n v="0.26319999999999999"/>
  </r>
  <r>
    <x v="40"/>
    <s v="CalWIN"/>
    <x v="2"/>
    <x v="6"/>
    <n v="2018"/>
    <s v="2018/19"/>
    <m/>
    <n v="7.8600000000000003E-2"/>
    <n v="0.16829999999999998"/>
    <n v="5.8299999999999998E-2"/>
    <n v="9.2100000000000015E-2"/>
  </r>
  <r>
    <x v="41"/>
    <s v="CalWIN"/>
    <x v="2"/>
    <x v="6"/>
    <n v="2018"/>
    <s v="2018/19"/>
    <m/>
    <n v="7.7499999999999999E-2"/>
    <n v="0.1726"/>
    <n v="6.13E-2"/>
    <n v="9.2300000000000007E-2"/>
  </r>
  <r>
    <x v="42"/>
    <s v="CalWIN"/>
    <x v="2"/>
    <x v="6"/>
    <n v="2018"/>
    <s v="2018/19"/>
    <m/>
    <n v="7.3499999999999996E-2"/>
    <n v="0.17079999999999998"/>
    <n v="6.3399999999999998E-2"/>
    <n v="0.1096"/>
  </r>
  <r>
    <x v="43"/>
    <s v="CalWIN"/>
    <x v="2"/>
    <x v="6"/>
    <n v="2018"/>
    <s v="2018/19"/>
    <m/>
    <n v="2.4700000000000003E-2"/>
    <n v="0.12520000000000001"/>
    <n v="1.3300000000000001E-2"/>
    <n v="4.5499999999999999E-2"/>
  </r>
  <r>
    <x v="44"/>
    <s v="CalWIN"/>
    <x v="2"/>
    <x v="6"/>
    <n v="2018"/>
    <s v="2018/19"/>
    <m/>
    <n v="1.9699999999999999E-2"/>
    <n v="0.1241"/>
    <n v="1.03E-2"/>
    <n v="5.2900000000000003E-2"/>
  </r>
  <r>
    <x v="45"/>
    <s v="C-IV"/>
    <x v="2"/>
    <x v="6"/>
    <n v="2018"/>
    <s v="2018/19"/>
    <m/>
    <n v="0.12920000000000001"/>
    <n v="0.21890000000000001"/>
    <n v="0.18539999999999998"/>
    <n v="0.2145"/>
  </r>
  <r>
    <x v="46"/>
    <s v="C-IV"/>
    <x v="2"/>
    <x v="6"/>
    <n v="2018"/>
    <s v="2018/19"/>
    <m/>
    <n v="0.1351"/>
    <n v="0.1351"/>
    <n v="0.1351"/>
    <n v="0.16219999999999998"/>
  </r>
  <r>
    <x v="47"/>
    <s v="C-IV"/>
    <x v="2"/>
    <x v="6"/>
    <n v="2018"/>
    <s v="2018/19"/>
    <m/>
    <n v="0.11789999999999999"/>
    <n v="0.19769999999999999"/>
    <n v="0.29480000000000001"/>
    <n v="0.32250000000000001"/>
  </r>
  <r>
    <x v="48"/>
    <s v="CalWIN"/>
    <x v="2"/>
    <x v="6"/>
    <n v="2018"/>
    <s v="2018/19"/>
    <m/>
    <n v="1.84E-2"/>
    <n v="0.11789999999999999"/>
    <n v="1.1699999999999999E-2"/>
    <n v="4.6500000000000007E-2"/>
  </r>
  <r>
    <x v="49"/>
    <s v="CalWIN"/>
    <x v="2"/>
    <x v="6"/>
    <n v="2018"/>
    <s v="2018/19"/>
    <m/>
    <n v="9.3800000000000008E-2"/>
    <n v="0.18770000000000001"/>
    <n v="5.8799999999999998E-2"/>
    <n v="0.1033"/>
  </r>
  <r>
    <x v="50"/>
    <s v="C-IV"/>
    <x v="2"/>
    <x v="6"/>
    <n v="2018"/>
    <s v="2018/19"/>
    <m/>
    <n v="0.16070000000000001"/>
    <n v="0.26910000000000001"/>
    <n v="0.19600000000000001"/>
    <n v="0.2321"/>
  </r>
  <r>
    <x v="51"/>
    <s v="C-IV"/>
    <x v="2"/>
    <x v="6"/>
    <n v="2018"/>
    <s v="2018/19"/>
    <m/>
    <n v="0.1479"/>
    <n v="0.24210000000000001"/>
    <n v="0.1729"/>
    <n v="0.19359999999999999"/>
  </r>
  <r>
    <x v="52"/>
    <s v="C-IV"/>
    <x v="2"/>
    <x v="6"/>
    <n v="2018"/>
    <s v="2018/19"/>
    <m/>
    <n v="0.1065"/>
    <n v="0.18760000000000002"/>
    <n v="0.18359999999999999"/>
    <n v="0.20670000000000002"/>
  </r>
  <r>
    <x v="53"/>
    <s v="C-IV"/>
    <x v="2"/>
    <x v="6"/>
    <n v="2018"/>
    <s v="2018/19"/>
    <m/>
    <n v="7.7199999999999991E-2"/>
    <n v="0.19920000000000002"/>
    <n v="0.2195"/>
    <n v="0.23579999999999998"/>
  </r>
  <r>
    <x v="54"/>
    <s v="CalWIN"/>
    <x v="2"/>
    <x v="6"/>
    <n v="2018"/>
    <s v="2018/19"/>
    <m/>
    <n v="0.1452"/>
    <n v="0.2772"/>
    <n v="6.480000000000001E-2"/>
    <n v="0.12240000000000001"/>
  </r>
  <r>
    <x v="55"/>
    <s v="C-IV"/>
    <x v="2"/>
    <x v="6"/>
    <n v="2018"/>
    <s v="2018/19"/>
    <m/>
    <n v="7.690000000000001E-2"/>
    <n v="0.1734"/>
    <n v="8.1099999999999992E-2"/>
    <n v="0.11749999999999999"/>
  </r>
  <r>
    <x v="56"/>
    <s v="CalWIN"/>
    <x v="2"/>
    <x v="6"/>
    <n v="2018"/>
    <s v="2018/19"/>
    <m/>
    <n v="0.1222"/>
    <n v="0.25659999999999999"/>
    <n v="9.0800000000000006E-2"/>
    <n v="0.13300000000000001"/>
  </r>
  <r>
    <x v="57"/>
    <s v="CalWIN"/>
    <x v="2"/>
    <x v="6"/>
    <n v="2018"/>
    <s v="2018/19"/>
    <m/>
    <n v="8.9099999999999999E-2"/>
    <n v="0.16639999999999999"/>
    <n v="6.9800000000000001E-2"/>
    <n v="0.1114"/>
  </r>
  <r>
    <x v="58"/>
    <s v="C-IV"/>
    <x v="2"/>
    <x v="6"/>
    <n v="2018"/>
    <s v="2018/19"/>
    <m/>
    <n v="0.16309999999999999"/>
    <n v="0.253"/>
    <n v="0.20199999999999999"/>
    <n v="0.215799999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x="0"/>
        <item h="1"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0"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2">
    <i>
      <x v="2"/>
    </i>
    <i>
      <x v="5"/>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105">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8">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100">
      <pivotArea outline="0" collapsedLevelsAreSubtotals="1" fieldPosition="0"/>
    </format>
    <format dxfId="99">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02">
      <pivotArea outline="0" collapsedLevelsAreSubtotals="1" fieldPosition="0">
        <references count="2">
          <reference field="4294967294" count="1" selected="0">
            <x v="0"/>
          </reference>
          <reference field="0" count="0" selected="0"/>
        </references>
      </pivotArea>
    </format>
    <format dxfId="101">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3">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5"/>
    </i>
    <i r="1">
      <x v="5"/>
    </i>
    <i>
      <x v="6"/>
    </i>
    <i r="1">
      <x v="5"/>
    </i>
  </rowItems>
  <colFields count="1">
    <field x="0"/>
  </colFields>
  <colItems count="3">
    <i>
      <x/>
    </i>
    <i>
      <x v="4"/>
    </i>
    <i>
      <x v="6"/>
    </i>
  </colItems>
  <dataFields count="1">
    <dataField name="Sum of Active_Error_Rate" fld="12"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h="1" x="6"/>
        <item h="1" x="7"/>
        <item h="1" x="8"/>
        <item h="1" x="9"/>
        <item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0"/>
    </i>
  </rowItems>
  <colFields count="1">
    <field x="0"/>
  </colFields>
  <colItems count="3">
    <i>
      <x v="34"/>
    </i>
    <i>
      <x v="39"/>
    </i>
    <i>
      <x v="57"/>
    </i>
  </colItems>
  <dataFields count="1">
    <dataField name="Sum of Timeliness_Exped_Pct_Monthly" fld="26" baseField="3" baseItem="0"/>
  </dataFields>
  <formats count="8">
    <format dxfId="80">
      <pivotArea collapsedLevelsAreSubtotals="1" fieldPosition="0">
        <references count="1">
          <reference field="3" count="1">
            <x v="0"/>
          </reference>
        </references>
      </pivotArea>
    </format>
    <format dxfId="79">
      <pivotArea collapsedLevelsAreSubtotals="1" fieldPosition="0">
        <references count="2">
          <reference field="2" count="0"/>
          <reference field="3" count="1" selected="0">
            <x v="0"/>
          </reference>
        </references>
      </pivotArea>
    </format>
    <format dxfId="78">
      <pivotArea collapsedLevelsAreSubtotals="1" fieldPosition="0">
        <references count="1">
          <reference field="3" count="1">
            <x v="1"/>
          </reference>
        </references>
      </pivotArea>
    </format>
    <format dxfId="77">
      <pivotArea collapsedLevelsAreSubtotals="1" fieldPosition="0">
        <references count="2">
          <reference field="2" count="0"/>
          <reference field="3" count="1" selected="0">
            <x v="1"/>
          </reference>
        </references>
      </pivotArea>
    </format>
    <format dxfId="76">
      <pivotArea collapsedLevelsAreSubtotals="1" fieldPosition="0">
        <references count="1">
          <reference field="3" count="1">
            <x v="2"/>
          </reference>
        </references>
      </pivotArea>
    </format>
    <format dxfId="75">
      <pivotArea collapsedLevelsAreSubtotals="1" fieldPosition="0">
        <references count="2">
          <reference field="2" count="1">
            <x v="4"/>
          </reference>
          <reference field="3" count="1" selected="0">
            <x v="2"/>
          </reference>
        </references>
      </pivotArea>
    </format>
    <format dxfId="74">
      <pivotArea collapsedLevelsAreSubtotals="1" fieldPosition="0">
        <references count="2">
          <reference field="2" count="0"/>
          <reference field="3" count="0" selected="0"/>
        </references>
      </pivotArea>
    </format>
    <format dxfId="73">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h="1" x="1"/>
        <item h="1" x="2"/>
        <item x="3"/>
      </items>
    </pivotField>
    <pivotField axis="axisRow" compact="0" showAll="0" defaultSubtotal="0">
      <items count="7">
        <item h="1" x="0"/>
        <item h="1" x="1"/>
        <item h="1" x="2"/>
        <item x="3"/>
        <item h="1"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3"/>
    </i>
    <i r="1">
      <x v="3"/>
    </i>
  </rowItems>
  <colFields count="1">
    <field x="0"/>
  </colFields>
  <colItems count="3">
    <i>
      <x v="33"/>
    </i>
    <i>
      <x v="34"/>
    </i>
    <i>
      <x v="35"/>
    </i>
  </colItems>
  <dataFields count="1">
    <dataField name="Sum of Timeliness_Exped_Pct_Qrtly" fld="6" baseField="3" baseItem="0" numFmtId="9"/>
  </dataFields>
  <formats count="15">
    <format dxfId="95">
      <pivotArea collapsedLevelsAreSubtotals="1" fieldPosition="0">
        <references count="1">
          <reference field="3" count="1">
            <x v="3"/>
          </reference>
        </references>
      </pivotArea>
    </format>
    <format dxfId="94">
      <pivotArea collapsedLevelsAreSubtotals="1" fieldPosition="0">
        <references count="1">
          <reference field="3" count="1">
            <x v="4"/>
          </reference>
        </references>
      </pivotArea>
    </format>
    <format dxfId="93">
      <pivotArea collapsedLevelsAreSubtotals="1" fieldPosition="0">
        <references count="2">
          <reference field="2" count="0"/>
          <reference field="3" count="1" selected="0">
            <x v="0"/>
          </reference>
        </references>
      </pivotArea>
    </format>
    <format dxfId="92">
      <pivotArea collapsedLevelsAreSubtotals="1" fieldPosition="0">
        <references count="1">
          <reference field="3" count="1">
            <x v="1"/>
          </reference>
        </references>
      </pivotArea>
    </format>
    <format dxfId="91">
      <pivotArea collapsedLevelsAreSubtotals="1" fieldPosition="0">
        <references count="2">
          <reference field="2" count="0"/>
          <reference field="3" count="1" selected="0">
            <x v="1"/>
          </reference>
        </references>
      </pivotArea>
    </format>
    <format dxfId="90">
      <pivotArea collapsedLevelsAreSubtotals="1" fieldPosition="0">
        <references count="1">
          <reference field="3" count="1">
            <x v="2"/>
          </reference>
        </references>
      </pivotArea>
    </format>
    <format dxfId="89">
      <pivotArea collapsedLevelsAreSubtotals="1" fieldPosition="0">
        <references count="2">
          <reference field="2" count="0"/>
          <reference field="3" count="1" selected="0">
            <x v="2"/>
          </reference>
        </references>
      </pivotArea>
    </format>
    <format dxfId="88">
      <pivotArea dataOnly="0" labelOnly="1" outline="0" fieldPosition="0">
        <references count="1">
          <reference field="0" count="0"/>
        </references>
      </pivotArea>
    </format>
    <format dxfId="87">
      <pivotArea dataOnly="0" labelOnly="1" outline="0" fieldPosition="0">
        <references count="1">
          <reference field="0" count="0"/>
        </references>
      </pivotArea>
    </format>
    <format dxfId="86">
      <pivotArea outline="0" collapsedLevelsAreSubtotals="1" fieldPosition="0"/>
    </format>
    <format dxfId="85">
      <pivotArea outline="0" collapsedLevelsAreSubtotals="1" fieldPosition="0"/>
    </format>
    <format dxfId="84">
      <pivotArea outline="0" collapsedLevelsAreSubtotals="1" fieldPosition="0"/>
    </format>
    <format dxfId="83">
      <pivotArea dataOnly="0" labelOnly="1" outline="0" fieldPosition="0">
        <references count="1">
          <reference field="0" count="0"/>
        </references>
      </pivotArea>
    </format>
    <format dxfId="82">
      <pivotArea outline="0" collapsedLevelsAreSubtotals="1" fieldPosition="0"/>
    </format>
    <format dxfId="81">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2"/>
    </i>
  </rowItems>
  <colFields count="1">
    <field x="0"/>
  </colFields>
  <colItems count="3">
    <i>
      <x v="33"/>
    </i>
    <i>
      <x v="34"/>
    </i>
    <i>
      <x v="35"/>
    </i>
  </colItems>
  <dataFields count="1">
    <dataField name="Sum of CF_Eligibles_CY" fld="19" baseField="2" baseItem="2" numFmtId="3"/>
  </dataFields>
  <formats count="2">
    <format dxfId="70">
      <pivotArea outline="0" collapsedLevelsAreSubtotals="1" fieldPosition="0"/>
    </format>
    <format dxfId="69">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71">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3">
    <i>
      <x v="33"/>
    </i>
    <i>
      <x v="34"/>
    </i>
    <i>
      <x v="35"/>
    </i>
  </colItems>
  <dataFields count="1">
    <dataField name="Sum of CF_Persons_CY_Avg" fld="7" baseField="3" baseItem="0" numFmtId="3"/>
  </dataFields>
  <formats count="1">
    <format dxfId="72">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2">
    <i>
      <x v="5"/>
    </i>
    <i r="1">
      <x v="2"/>
    </i>
  </rowItems>
  <colFields count="1">
    <field x="0"/>
  </colFields>
  <colItems count="1">
    <i>
      <x v="10"/>
    </i>
  </colItems>
  <dataFields count="1">
    <dataField name="Sum of _90_Day_Pct_of_Sched_Recerts" fld="10" baseField="3" baseItem="4"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2">
    <i>
      <x v="5"/>
    </i>
    <i r="1">
      <x v="2"/>
    </i>
  </rowItems>
  <colFields count="1">
    <field x="0"/>
  </colFields>
  <colItems count="1">
    <i>
      <x v="10"/>
    </i>
  </colItems>
  <dataFields count="1">
    <dataField name="Sum of _30_Day_Pct_of_Sched_Recerts" fld="9" baseField="3" baseItem="4"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3">
      <pivotArea collapsedLevelsAreSubtotals="1" fieldPosition="0">
        <references count="1">
          <reference field="3" count="1">
            <x v="0"/>
          </reference>
        </references>
      </pivotArea>
    </format>
    <format dxfId="22">
      <pivotArea collapsedLevelsAreSubtotals="1" fieldPosition="0">
        <references count="2">
          <reference field="2" count="0"/>
          <reference field="3" count="1" selected="0">
            <x v="0"/>
          </reference>
        </references>
      </pivotArea>
    </format>
    <format dxfId="21">
      <pivotArea collapsedLevelsAreSubtotals="1" fieldPosition="0">
        <references count="1">
          <reference field="3" count="1">
            <x v="1"/>
          </reference>
        </references>
      </pivotArea>
    </format>
    <format dxfId="20">
      <pivotArea collapsedLevelsAreSubtotals="1" fieldPosition="0">
        <references count="2">
          <reference field="2" count="0"/>
          <reference field="3" count="1" selected="0">
            <x v="1"/>
          </reference>
        </references>
      </pivotArea>
    </format>
    <format dxfId="19">
      <pivotArea collapsedLevelsAreSubtotals="1" fieldPosition="0">
        <references count="1">
          <reference field="3" count="1">
            <x v="2"/>
          </reference>
        </references>
      </pivotArea>
    </format>
    <format dxfId="18">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24">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4">
      <pivotArea outline="0" collapsedLevelsAreSubtotals="1" fieldPosition="0"/>
    </format>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s="1"/>
        <i x="5"/>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i x="2"/>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s="1"/>
        <i x="4" nd="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s="1"/>
        <i x="5"/>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s="1"/>
        <i x="6"/>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5">
        <i x="0"/>
        <i x="1"/>
        <i x="2" s="1"/>
        <i x="3"/>
        <i x="4"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s="1"/>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2"/>
        <i x="3"/>
        <i x="4" s="1"/>
        <i x="0" nd="1"/>
        <i x="1" nd="1"/>
        <i x="5"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s="1"/>
        <i x="1" nd="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nd="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nd="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7"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4" dataDxfId="203">
  <autoFilter ref="A7:A14" xr:uid="{8E434F15-E2CF-4FBE-AA73-C627F7A9B898}"/>
  <tableColumns count="1">
    <tableColumn id="1" xr3:uid="{C310809B-6B4C-426E-8326-E46EADA02B82}" name="GeoMaps Tools and Resources " dataDxfId="2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1" dataDxfId="200">
  <autoFilter ref="A7:A13" xr:uid="{8E434F15-E2CF-4FBE-AA73-C627F7A9B898}"/>
  <tableColumns count="1">
    <tableColumn id="1" xr3:uid="{D215E5F4-9576-4765-9BD8-CCA623849FB1}" name="Resources and Tools" dataDxfId="1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40" totalsRowShown="0" headerRowDxfId="198" dataDxfId="196" headerRowBorderDxfId="197" tableBorderDxfId="195" totalsRowBorderDxfId="194">
  <autoFilter ref="A7:C40" xr:uid="{CFC9591C-262D-4FD9-B104-07E18371D37F}"/>
  <tableColumns count="3">
    <tableColumn id="1" xr3:uid="{B67B949D-B113-497F-ACF6-281CE51009BE}" name="Date Updated" dataDxfId="193"/>
    <tableColumn id="2" xr3:uid="{A97AC9B7-9590-4689-852D-F53A334355EB}" name="Item(s) Updated" dataDxfId="192"/>
    <tableColumn id="3" xr3:uid="{7493B2A1-86DF-4824-8A4B-96A35D4EA6CA}" name="Comments" dataDxfId="1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609" totalsRowShown="0" headerRowDxfId="190" dataDxfId="188" headerRowBorderDxfId="189" headerRowCellStyle="Percent" dataCellStyle="Percent">
  <autoFilter ref="A10:AG3609" xr:uid="{00000000-0009-0000-0100-000006000000}"/>
  <tableColumns count="33">
    <tableColumn id="1" xr3:uid="{00000000-0010-0000-0000-000001000000}" name="County"/>
    <tableColumn id="2" xr3:uid="{00000000-0010-0000-0000-000002000000}" name="Consortium" dataDxfId="187"/>
    <tableColumn id="3" xr3:uid="{00000000-0010-0000-0000-000003000000}" name="Month" dataDxfId="186"/>
    <tableColumn id="4" xr3:uid="{00000000-0010-0000-0000-000004000000}" name="Calendar_Year" dataDxfId="185"/>
    <tableColumn id="5" xr3:uid="{00000000-0010-0000-0000-000005000000}" name="FFY" dataDxfId="184"/>
    <tableColumn id="6" xr3:uid="{00000000-0010-0000-0000-000006000000}" name="SFY" dataDxfId="183"/>
    <tableColumn id="38" xr3:uid="{BAF2448D-D2C5-47A0-9BCE-53F17EA2BCAA}" name="Fed_PA_HHs" dataDxfId="182"/>
    <tableColumn id="37" xr3:uid="{10B96A8F-F9CB-4EDB-8E92-0FB8259F63BB}" name="Fed_NA_HHs" dataDxfId="181"/>
    <tableColumn id="36" xr3:uid="{C1BAC76E-72FC-401D-9774-E9336D585768}" name="CFAP_PA_HHs" dataDxfId="180"/>
    <tableColumn id="35" xr3:uid="{61B34713-5549-4E99-9F82-4CEB9E6B10C5}" name="CFAP_NA_HHs" dataDxfId="179"/>
    <tableColumn id="34" xr3:uid="{D6C07ADC-2B56-4025-A208-0F912C82303A}" name="All_PA_HHs" dataDxfId="178"/>
    <tableColumn id="33" xr3:uid="{8B89AB76-0738-40FC-A11B-B50EC620706C}" name="All_NA_HHs" dataDxfId="177"/>
    <tableColumn id="7" xr3:uid="{00000000-0010-0000-0000-000007000000}" name="CF_HHs" dataDxfId="176" dataCellStyle="Comma"/>
    <tableColumn id="8" xr3:uid="{00000000-0010-0000-0000-000008000000}" name="CF_Persons" dataDxfId="175" dataCellStyle="Comma"/>
    <tableColumn id="32" xr3:uid="{229DEA9F-7B98-4018-81FC-5C1E0DBC134E}" name="Fed_PA_Persons" dataDxfId="174" dataCellStyle="Comma"/>
    <tableColumn id="31" xr3:uid="{FD3FA0DF-A403-46A5-BC3B-012FC5976902}" name="Fed_ NA_Persons" dataDxfId="173" dataCellStyle="Comma"/>
    <tableColumn id="30" xr3:uid="{7CB54C0B-929D-46E6-BCAD-157C6678E178}" name="All_Fed_Persons" dataDxfId="172" dataCellStyle="Comma"/>
    <tableColumn id="29" xr3:uid="{294AE181-CD9B-4D9D-BF45-A98599B4C844}" name="CFAP_PA_Persons" dataDxfId="171" dataCellStyle="Comma"/>
    <tableColumn id="28" xr3:uid="{4E02DB79-33A6-486F-8EAD-A7E74559F58D}" name="CFAP_NA_Persons" dataDxfId="170" dataCellStyle="Comma"/>
    <tableColumn id="27" xr3:uid="{F778F408-CB1D-4FE0-AFB7-6610FE35DAB7}" name="All_CFAP_Persons" dataDxfId="169" dataCellStyle="Comma"/>
    <tableColumn id="26" xr3:uid="{82F6D485-3474-43A5-A5B5-A8011F727FF9}" name="All_PA_Persons" dataDxfId="168" dataCellStyle="Comma"/>
    <tableColumn id="25" xr3:uid="{873DAD74-0180-4B10-90F3-0E61AF32A911}" name="All_NA_Persons" dataDxfId="167" dataCellStyle="Comma"/>
    <tableColumn id="21" xr3:uid="{442BAA15-5CBB-4D29-B1F6-BC194F1049C7}" name="Fed_Issuances" dataDxfId="166" dataCellStyle="Comma"/>
    <tableColumn id="20" xr3:uid="{B98FA04E-3601-47B0-914E-EBBA606DA27F}" name="State_Issuances" dataDxfId="165" dataCellStyle="Comma"/>
    <tableColumn id="19" xr3:uid="{34CB8EC4-D22A-4454-9927-2AB311276B6B}" name="Total_Issuances" dataDxfId="164" dataCellStyle="Comma"/>
    <tableColumn id="9" xr3:uid="{00000000-0010-0000-0000-000009000000}" name="Timeliness_30_day_Pct" dataDxfId="163" dataCellStyle="Percent"/>
    <tableColumn id="10" xr3:uid="{00000000-0010-0000-0000-00000A000000}" name="Timeliness_Exped_Pct_Monthly" dataDxfId="162" dataCellStyle="Percent"/>
    <tableColumn id="13" xr3:uid="{00000000-0010-0000-0000-00000D000000}" name="Negative_Error_Rate" dataDxfId="161" dataCellStyle="Percent"/>
    <tableColumn id="11" xr3:uid="{00000000-0010-0000-0000-00000B000000}" name="Active_Error_Rate" dataDxfId="160" dataCellStyle="Percent"/>
    <tableColumn id="15" xr3:uid="{00000000-0010-0000-0000-00000F000000}" name="Apps_Recd" dataDxfId="159" dataCellStyle="Percent"/>
    <tableColumn id="17" xr3:uid="{00000000-0010-0000-0000-000011000000}" name="Online_Apps_Recd" dataDxfId="158" dataCellStyle="Percent"/>
    <tableColumn id="18" xr3:uid="{00000000-0010-0000-0000-000012000000}" name="Child_Only_HHs" dataDxfId="157" dataCellStyle="Percent"/>
    <tableColumn id="16" xr3:uid="{00000000-0010-0000-0000-000010000000}" name="Child_Only_Persons" dataDxfId="15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155" dataDxfId="153" headerRowBorderDxfId="154" headerRowCellStyle="Percent" dataCellStyle="Percent">
  <autoFilter ref="A10:M4690" xr:uid="{00000000-0009-0000-0100-000007000000}"/>
  <tableColumns count="13">
    <tableColumn id="1" xr3:uid="{00000000-0010-0000-0100-000001000000}" name="County"/>
    <tableColumn id="2" xr3:uid="{00000000-0010-0000-0100-000002000000}" name="Consortium" dataDxfId="152"/>
    <tableColumn id="3" xr3:uid="{00000000-0010-0000-0100-000003000000}" name="Month" dataDxfId="151"/>
    <tableColumn id="4" xr3:uid="{00000000-0010-0000-0100-000004000000}" name="Calendar_Year" dataDxfId="150"/>
    <tableColumn id="5" xr3:uid="{00000000-0010-0000-0100-000005000000}" name="FFY" dataDxfId="149"/>
    <tableColumn id="6" xr3:uid="{00000000-0010-0000-0100-000006000000}" name="SFY" dataDxfId="148"/>
    <tableColumn id="7" xr3:uid="{00000000-0010-0000-0100-000007000000}" name="CF_HHs" dataDxfId="147" dataCellStyle="Comma"/>
    <tableColumn id="8" xr3:uid="{00000000-0010-0000-0100-000008000000}" name="CF_Persons" dataDxfId="146" dataCellStyle="Comma"/>
    <tableColumn id="12" xr3:uid="{00000000-0010-0000-0100-00000C000000}" name="MC_Enrollment" dataDxfId="145" dataCellStyle="Comma"/>
    <tableColumn id="9" xr3:uid="{00000000-0010-0000-0100-000009000000}" name="Timeliness_30_day_Pct" dataDxfId="144" dataCellStyle="Percent"/>
    <tableColumn id="10" xr3:uid="{00000000-0010-0000-0100-00000A000000}" name="Timeliness_Exped_Pct_Monthly"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603" totalsRowShown="0" headerRowDxfId="140" dataDxfId="138" headerRowBorderDxfId="139">
  <autoFilter ref="A10:K1603"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127" dataDxfId="126">
  <autoFilter ref="A10:T305"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9.xml"/><Relationship Id="rId4"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10.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6.xml"/><Relationship Id="rId1" Type="http://schemas.openxmlformats.org/officeDocument/2006/relationships/pivotTable" Target="../pivotTables/pivotTable13.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32.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2.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9.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1.bin"/><Relationship Id="rId1" Type="http://schemas.openxmlformats.org/officeDocument/2006/relationships/pivotTable" Target="../pivotTables/pivotTable38.xml"/><Relationship Id="rId4" Type="http://schemas.microsoft.com/office/2007/relationships/slicer" Target="../slicers/slicer28.xml"/></Relationships>
</file>

<file path=xl/worksheets/_rels/sheet45.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8" Type="http://schemas.openxmlformats.org/officeDocument/2006/relationships/drawing" Target="../drawings/drawing46.xml"/><Relationship Id="rId3" Type="http://schemas.openxmlformats.org/officeDocument/2006/relationships/pivotTable" Target="../pivotTables/pivotTable41.xml"/><Relationship Id="rId7" Type="http://schemas.openxmlformats.org/officeDocument/2006/relationships/printerSettings" Target="../printerSettings/printerSettings43.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5"/>
  <sheetViews>
    <sheetView showGridLines="0" showRowColHeaders="0" workbookViewId="0">
      <selection activeCell="E8" sqref="E8"/>
    </sheetView>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20">
      <c r="A8" s="197">
        <v>43524</v>
      </c>
      <c r="B8" s="198" t="s">
        <v>436</v>
      </c>
      <c r="C8" s="208"/>
    </row>
    <row r="9" spans="1:3" s="83" customFormat="1" ht="135">
      <c r="A9" s="197">
        <v>43507</v>
      </c>
      <c r="B9" s="198" t="s">
        <v>435</v>
      </c>
      <c r="C9" s="208"/>
    </row>
    <row r="10" spans="1:3" s="83" customFormat="1" ht="171.75" customHeight="1">
      <c r="A10" s="197">
        <v>43495</v>
      </c>
      <c r="B10" s="198" t="s">
        <v>434</v>
      </c>
      <c r="C10" s="208"/>
    </row>
    <row r="11" spans="1:3" s="83" customFormat="1" ht="165" customHeight="1">
      <c r="A11" s="197">
        <v>43475</v>
      </c>
      <c r="B11" s="198" t="s">
        <v>433</v>
      </c>
      <c r="C11" s="208"/>
    </row>
    <row r="12" spans="1:3" s="83" customFormat="1" ht="102" customHeight="1">
      <c r="A12" s="197">
        <v>43465</v>
      </c>
      <c r="B12" s="198" t="s">
        <v>387</v>
      </c>
      <c r="C12" s="199"/>
    </row>
    <row r="13" spans="1:3" s="83" customFormat="1" ht="202.5" customHeight="1">
      <c r="A13" s="197">
        <v>43444</v>
      </c>
      <c r="B13" s="198" t="s">
        <v>360</v>
      </c>
      <c r="C13" s="197"/>
    </row>
    <row r="14" spans="1:3" s="83" customFormat="1" ht="124.5" customHeight="1">
      <c r="A14" s="197">
        <v>43432</v>
      </c>
      <c r="B14" s="198" t="s">
        <v>359</v>
      </c>
      <c r="C14" s="197"/>
    </row>
    <row r="15" spans="1:3" s="83" customFormat="1" ht="119.25" customHeight="1">
      <c r="A15" s="197">
        <v>43417</v>
      </c>
      <c r="B15" s="198" t="s">
        <v>358</v>
      </c>
      <c r="C15" s="197"/>
    </row>
    <row r="16" spans="1:3" s="83" customFormat="1" ht="60">
      <c r="A16" s="197">
        <v>43404</v>
      </c>
      <c r="B16" s="198" t="s">
        <v>357</v>
      </c>
      <c r="C16" s="198"/>
    </row>
    <row r="17" spans="1:3" s="83" customFormat="1" ht="117.75" customHeight="1">
      <c r="A17" s="197">
        <v>43403</v>
      </c>
      <c r="B17" s="198" t="s">
        <v>356</v>
      </c>
      <c r="C17" s="198"/>
    </row>
    <row r="18" spans="1:3" s="83" customFormat="1" ht="146.25" customHeight="1">
      <c r="A18" s="197">
        <v>43385</v>
      </c>
      <c r="B18" s="198" t="s">
        <v>355</v>
      </c>
      <c r="C18" s="198"/>
    </row>
    <row r="19" spans="1:3" s="83" customFormat="1" ht="133.5" customHeight="1">
      <c r="A19" s="197">
        <v>43375</v>
      </c>
      <c r="B19" s="198" t="s">
        <v>354</v>
      </c>
      <c r="C19" s="198"/>
    </row>
    <row r="20" spans="1:3" s="83" customFormat="1" ht="152.25" customHeight="1">
      <c r="A20" s="197">
        <v>43357</v>
      </c>
      <c r="B20" s="198" t="s">
        <v>352</v>
      </c>
      <c r="C20" s="198"/>
    </row>
    <row r="21" spans="1:3" s="83" customFormat="1" ht="102" customHeight="1">
      <c r="A21" s="197">
        <v>43342</v>
      </c>
      <c r="B21" s="198" t="s">
        <v>351</v>
      </c>
      <c r="C21" s="198"/>
    </row>
    <row r="22" spans="1:3" s="83" customFormat="1" ht="190.5" customHeight="1">
      <c r="A22" s="197">
        <v>43322</v>
      </c>
      <c r="B22" s="198" t="s">
        <v>306</v>
      </c>
      <c r="C22" s="198"/>
    </row>
    <row r="23" spans="1:3" s="83" customFormat="1" ht="167.25" customHeight="1">
      <c r="A23" s="197">
        <v>43312</v>
      </c>
      <c r="B23" s="198" t="s">
        <v>305</v>
      </c>
      <c r="C23" s="198"/>
    </row>
    <row r="24" spans="1:3" s="83" customFormat="1" ht="52.5" customHeight="1">
      <c r="A24" s="197">
        <v>43294</v>
      </c>
      <c r="B24" s="198" t="s">
        <v>294</v>
      </c>
      <c r="C24" s="198" t="s">
        <v>295</v>
      </c>
    </row>
    <row r="25" spans="1:3" s="83" customFormat="1" ht="110.25" customHeight="1">
      <c r="A25" s="197">
        <v>43291</v>
      </c>
      <c r="B25" s="198" t="s">
        <v>293</v>
      </c>
      <c r="C25" s="198"/>
    </row>
    <row r="26" spans="1:3" s="83" customFormat="1" ht="84" customHeight="1">
      <c r="A26" s="197">
        <v>43262</v>
      </c>
      <c r="B26" s="198" t="s">
        <v>287</v>
      </c>
      <c r="C26" s="198" t="s">
        <v>288</v>
      </c>
    </row>
    <row r="27" spans="1:3" s="83" customFormat="1" ht="33.75" customHeight="1">
      <c r="A27" s="197">
        <v>43255</v>
      </c>
      <c r="B27" s="198" t="s">
        <v>281</v>
      </c>
      <c r="C27" s="198"/>
    </row>
    <row r="28" spans="1:3" s="83" customFormat="1" ht="30">
      <c r="A28" s="197">
        <v>43243</v>
      </c>
      <c r="B28" s="198" t="s">
        <v>280</v>
      </c>
      <c r="C28" s="198"/>
    </row>
    <row r="29" spans="1:3" s="83" customFormat="1" ht="50.25" customHeight="1">
      <c r="A29" s="197">
        <v>43231</v>
      </c>
      <c r="B29" s="198" t="s">
        <v>418</v>
      </c>
      <c r="C29" s="198"/>
    </row>
    <row r="30" spans="1:3" s="83" customFormat="1" ht="49.5" customHeight="1">
      <c r="A30" s="197">
        <v>43220</v>
      </c>
      <c r="B30" s="198" t="s">
        <v>419</v>
      </c>
      <c r="C30" s="198"/>
    </row>
    <row r="31" spans="1:3" s="83" customFormat="1" ht="71.25" customHeight="1">
      <c r="A31" s="197">
        <v>43189</v>
      </c>
      <c r="B31" s="198" t="s">
        <v>268</v>
      </c>
      <c r="C31" s="198"/>
    </row>
    <row r="32" spans="1:3" s="83" customFormat="1" ht="60">
      <c r="A32" s="197">
        <v>43175</v>
      </c>
      <c r="B32" s="198" t="s">
        <v>269</v>
      </c>
      <c r="C32" s="198"/>
    </row>
    <row r="33" spans="1:4" s="83" customFormat="1" ht="92.25" customHeight="1">
      <c r="A33" s="197">
        <v>43159</v>
      </c>
      <c r="B33" s="198" t="s">
        <v>270</v>
      </c>
      <c r="C33" s="198" t="s">
        <v>263</v>
      </c>
    </row>
    <row r="34" spans="1:4" s="83" customFormat="1" ht="105.75" customHeight="1">
      <c r="A34" s="197">
        <v>43131</v>
      </c>
      <c r="B34" s="198" t="s">
        <v>271</v>
      </c>
      <c r="C34" s="199"/>
    </row>
    <row r="35" spans="1:4" s="83" customFormat="1" ht="58.5" customHeight="1">
      <c r="A35" s="197">
        <v>43018</v>
      </c>
      <c r="B35" s="198" t="s">
        <v>272</v>
      </c>
      <c r="C35" s="199"/>
    </row>
    <row r="36" spans="1:4" s="83" customFormat="1" ht="45">
      <c r="A36" s="197">
        <v>42942</v>
      </c>
      <c r="B36" s="198" t="s">
        <v>273</v>
      </c>
      <c r="C36" s="199"/>
    </row>
    <row r="37" spans="1:4" s="83" customFormat="1" ht="30">
      <c r="A37" s="200">
        <v>42940</v>
      </c>
      <c r="B37" s="201" t="s">
        <v>66</v>
      </c>
      <c r="C37" s="202" t="s">
        <v>243</v>
      </c>
    </row>
    <row r="38" spans="1:4" s="83" customFormat="1" ht="30">
      <c r="A38" s="200">
        <v>42901</v>
      </c>
      <c r="B38" s="201" t="s">
        <v>66</v>
      </c>
      <c r="C38" s="202" t="s">
        <v>242</v>
      </c>
    </row>
    <row r="39" spans="1:4" ht="30">
      <c r="A39" s="200">
        <v>42886</v>
      </c>
      <c r="B39" s="201" t="s">
        <v>66</v>
      </c>
      <c r="C39" s="202" t="s">
        <v>241</v>
      </c>
    </row>
    <row r="40" spans="1:4">
      <c r="A40" s="203">
        <v>42880</v>
      </c>
      <c r="B40" s="204" t="s">
        <v>66</v>
      </c>
      <c r="C40" s="205" t="s">
        <v>233</v>
      </c>
    </row>
    <row r="41" spans="1:4">
      <c r="A41" s="78"/>
    </row>
    <row r="42" spans="1:4">
      <c r="A42" s="78"/>
    </row>
    <row r="43" spans="1:4">
      <c r="A43" s="78"/>
      <c r="D43" s="81"/>
    </row>
    <row r="44" spans="1:4">
      <c r="A44" s="79"/>
      <c r="B44" s="80"/>
      <c r="C44" s="81"/>
    </row>
    <row r="45" spans="1:4">
      <c r="A45" s="79"/>
      <c r="B45" s="80"/>
    </row>
  </sheetData>
  <sheetProtection password="CF4D"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F19" sqref="F1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3764747</v>
      </c>
      <c r="I15" s="144">
        <f>Pivot_CF_CFAP_Detail!B56</f>
        <v>3764747</v>
      </c>
      <c r="J15" s="145">
        <f>(H15-I15)/I15</f>
        <v>0</v>
      </c>
      <c r="K15" s="145">
        <f>(H15-Pivot_CF_CFAP_Detail!B87)/Pivot_CF_CFAP_Detail!B87</f>
        <v>0</v>
      </c>
      <c r="L15" s="148">
        <f>H21/H15</f>
        <v>248.70182644411432</v>
      </c>
      <c r="M15" s="149">
        <f>Pivot_CF_CFAP_Detail!B93/Pivot_CF_CFAP_Detail!B87</f>
        <v>248.70182644411432</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1906041</v>
      </c>
      <c r="I16" s="182">
        <f>Pivot_CF_CFAP_Detail!B57</f>
        <v>1906041</v>
      </c>
      <c r="J16" s="183">
        <f t="shared" ref="J16:J21" si="0">(H16-I16)/I16</f>
        <v>0</v>
      </c>
      <c r="K16" s="183">
        <f>(H16-Pivot_CF_CFAP_Detail!B88)/Pivot_CF_CFAP_Detail!B88</f>
        <v>0</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519098</v>
      </c>
      <c r="I17" s="182">
        <f>Pivot_CF_CFAP_Detail!B58</f>
        <v>519098</v>
      </c>
      <c r="J17" s="146">
        <f t="shared" si="0"/>
        <v>0</v>
      </c>
      <c r="K17" s="146">
        <f>(H17-Pivot_CF_CFAP_Detail!B89)/Pivot_CF_CFAP_Detail!B89</f>
        <v>0</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204398</v>
      </c>
      <c r="I18" s="182">
        <f>Pivot_CF_CFAP_Detail!B59</f>
        <v>204398</v>
      </c>
      <c r="J18" s="146">
        <f t="shared" si="0"/>
        <v>0</v>
      </c>
      <c r="K18" s="146">
        <f>(H18-Pivot_CF_CFAP_Detail!B90)/Pivot_CF_CFAP_Detail!B90</f>
        <v>0</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3245649</v>
      </c>
      <c r="I19" s="182">
        <f>Pivot_CF_CFAP_Detail!B60</f>
        <v>3245649</v>
      </c>
      <c r="J19" s="146">
        <f t="shared" si="0"/>
        <v>0</v>
      </c>
      <c r="K19" s="146">
        <f>(H19-Pivot_CF_CFAP_Detail!B91)/Pivot_CF_CFAP_Detail!B91</f>
        <v>0</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1701643</v>
      </c>
      <c r="I20" s="182">
        <f>Pivot_CF_CFAP_Detail!B61</f>
        <v>1701643</v>
      </c>
      <c r="J20" s="146">
        <f t="shared" si="0"/>
        <v>0</v>
      </c>
      <c r="K20" s="146">
        <f>(H20-Pivot_CF_CFAP_Detail!B92)/Pivot_CF_CFAP_Detail!B92</f>
        <v>0</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936299455</v>
      </c>
      <c r="I21" s="186">
        <f>Pivot_CF_CFAP_Detail!B62</f>
        <v>936299455</v>
      </c>
      <c r="J21" s="146">
        <f t="shared" si="0"/>
        <v>0</v>
      </c>
      <c r="K21" s="146">
        <f>(H21-Pivot_CF_CFAP_Detail!B93)/Pivot_CF_CFAP_Detail!B93</f>
        <v>0</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3727240</v>
      </c>
      <c r="I24" s="113">
        <f>Pivot_CF_CFAP_Detail!B63</f>
        <v>3727240</v>
      </c>
      <c r="J24" s="147">
        <f t="shared" ref="J24:J29" si="1">(H24-I24)/I24</f>
        <v>0</v>
      </c>
      <c r="K24" s="147">
        <f>(H24-Pivot_CF_CFAP_Detail!B94)/Pivot_CF_CFAP_Detail!B94</f>
        <v>0</v>
      </c>
      <c r="L24" s="148">
        <f>H29/H24</f>
        <v>249.1823204301306</v>
      </c>
      <c r="M24" s="149">
        <f>Pivot_CF_CFAP_Detail!B99/Pivot_CF_CFAP_Detail!B94</f>
        <v>249.1823204301306</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512780</v>
      </c>
      <c r="I25" s="114">
        <f>Pivot_CF_CFAP_Detail!B64</f>
        <v>512780</v>
      </c>
      <c r="J25" s="146">
        <f t="shared" si="1"/>
        <v>0</v>
      </c>
      <c r="K25" s="146">
        <f>(H25-Pivot_CF_CFAP_Detail!B95)/Pivot_CF_CFAP_Detail!B95</f>
        <v>0</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202444</v>
      </c>
      <c r="I26" s="114">
        <f>Pivot_CF_CFAP_Detail!B65</f>
        <v>202444</v>
      </c>
      <c r="J26" s="146">
        <f t="shared" si="1"/>
        <v>0</v>
      </c>
      <c r="K26" s="146">
        <f>(H26-Pivot_CF_CFAP_Detail!B96)/Pivot_CF_CFAP_Detail!B96</f>
        <v>0</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3214460</v>
      </c>
      <c r="I27" s="114">
        <f>Pivot_CF_CFAP_Detail!B66</f>
        <v>3214460</v>
      </c>
      <c r="J27" s="146">
        <f t="shared" si="1"/>
        <v>0</v>
      </c>
      <c r="K27" s="146">
        <f>(H27-Pivot_CF_CFAP_Detail!B97)/Pivot_CF_CFAP_Detail!B97</f>
        <v>0</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1687818</v>
      </c>
      <c r="I28" s="114">
        <f>Pivot_CF_CFAP_Detail!B67</f>
        <v>1687818</v>
      </c>
      <c r="J28" s="146">
        <f t="shared" si="1"/>
        <v>0</v>
      </c>
      <c r="K28" s="146">
        <f>(H28-Pivot_CF_CFAP_Detail!B98)/Pivot_CF_CFAP_Detail!B98</f>
        <v>0</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928762312</v>
      </c>
      <c r="I29" s="186">
        <f>Pivot_CF_CFAP_Detail!B68</f>
        <v>928762312</v>
      </c>
      <c r="J29" s="146">
        <f t="shared" si="1"/>
        <v>0</v>
      </c>
      <c r="K29" s="146">
        <f>(H29-Pivot_CF_CFAP_Detail!B99)/Pivot_CF_CFAP_Detail!B99</f>
        <v>0</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37507</v>
      </c>
      <c r="I32" s="113">
        <f>Pivot_CF_CFAP_Detail!B69</f>
        <v>37507</v>
      </c>
      <c r="J32" s="147">
        <f t="shared" ref="J32:J37" si="2">(H32-I32)/I32</f>
        <v>0</v>
      </c>
      <c r="K32" s="147">
        <f>(H32-Pivot_CF_CFAP_Detail!B100)/Pivot_CF_CFAP_Detail!B100</f>
        <v>0</v>
      </c>
      <c r="L32" s="148">
        <f>H37/H32</f>
        <v>200.95296877916121</v>
      </c>
      <c r="M32" s="149">
        <f>Pivot_CF_CFAP_Detail!B105/Pivot_CF_CFAP_Detail!B100</f>
        <v>200.95296877916121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6318</v>
      </c>
      <c r="I33" s="114">
        <f>Pivot_CF_CFAP_Detail!B70</f>
        <v>6318</v>
      </c>
      <c r="J33" s="146">
        <f t="shared" si="2"/>
        <v>0</v>
      </c>
      <c r="K33" s="146">
        <f>(H33-Pivot_CF_CFAP_Detail!B101)/Pivot_CF_CFAP_Detail!B101</f>
        <v>0</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1954</v>
      </c>
      <c r="I34" s="114">
        <f>Pivot_CF_CFAP_Detail!B71</f>
        <v>1954</v>
      </c>
      <c r="J34" s="146">
        <f t="shared" si="2"/>
        <v>0</v>
      </c>
      <c r="K34" s="146">
        <f>(H34-Pivot_CF_CFAP_Detail!B102)/Pivot_CF_CFAP_Detail!B102</f>
        <v>0</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31189</v>
      </c>
      <c r="I35" s="114">
        <f>Pivot_CF_CFAP_Detail!B72</f>
        <v>31189</v>
      </c>
      <c r="J35" s="146">
        <f t="shared" si="2"/>
        <v>0</v>
      </c>
      <c r="K35" s="146">
        <f>(H35-Pivot_CF_CFAP_Detail!B103)/Pivot_CF_CFAP_Detail!B103</f>
        <v>0</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13825</v>
      </c>
      <c r="I36" s="114">
        <f>Pivot_CF_CFAP_Detail!B73</f>
        <v>13825</v>
      </c>
      <c r="J36" s="146">
        <f t="shared" si="2"/>
        <v>0</v>
      </c>
      <c r="K36" s="146">
        <f>(H36-Pivot_CF_CFAP_Detail!B104)/Pivot_CF_CFAP_Detail!B104</f>
        <v>0</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7537143</v>
      </c>
      <c r="I37" s="186">
        <f>Pivot_CF_CFAP_Detail!B74</f>
        <v>7537143</v>
      </c>
      <c r="J37" s="146">
        <f t="shared" si="2"/>
        <v>0</v>
      </c>
      <c r="K37" s="146">
        <f>(H37-Pivot_CF_CFAP_Detail!B105)/Pivot_CF_CFAP_Detail!B105</f>
        <v>0</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2018</v>
      </c>
      <c r="B3" s="84"/>
      <c r="C3" s="84"/>
      <c r="D3" s="84"/>
    </row>
    <row r="4" spans="1:4">
      <c r="A4" s="109" t="s">
        <v>65</v>
      </c>
      <c r="B4" s="84">
        <v>1709</v>
      </c>
      <c r="C4" s="84">
        <v>53</v>
      </c>
      <c r="D4" s="84">
        <v>59</v>
      </c>
    </row>
    <row r="164" spans="1:4">
      <c r="A164" s="28" t="s">
        <v>286</v>
      </c>
      <c r="B164" s="28" t="s">
        <v>85</v>
      </c>
    </row>
    <row r="165" spans="1:4">
      <c r="A165" s="28" t="s">
        <v>84</v>
      </c>
      <c r="B165" s="83" t="s">
        <v>136</v>
      </c>
      <c r="C165" s="83" t="s">
        <v>137</v>
      </c>
      <c r="D165" s="83" t="s">
        <v>138</v>
      </c>
    </row>
    <row r="166" spans="1:4">
      <c r="A166" s="29">
        <v>2018</v>
      </c>
      <c r="B166" s="84"/>
      <c r="C166" s="84"/>
      <c r="D166" s="84"/>
    </row>
    <row r="167" spans="1:4">
      <c r="A167" s="109" t="s">
        <v>65</v>
      </c>
      <c r="B167" s="84">
        <v>344</v>
      </c>
      <c r="C167" s="84">
        <v>9</v>
      </c>
      <c r="D167" s="84">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2016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0.71799999999999997</v>
      </c>
    </row>
    <row r="18" spans="8:9" ht="15.75" customHeight="1">
      <c r="H18" s="66" t="s">
        <v>4</v>
      </c>
      <c r="I18" s="69">
        <f>INDEX(Pivot_PRI!$T$14:$T$72,MATCH($H18,Pivot_PRI!$AC$14:$AC$72,0))</f>
        <v>0.65972914021499374</v>
      </c>
    </row>
    <row r="19" spans="8:9" ht="15.75" customHeight="1">
      <c r="H19" s="67" t="s">
        <v>5</v>
      </c>
      <c r="I19" s="69">
        <f>INDEX(Pivot_PRI!$T$14:$T$72,MATCH($H19,Pivot_PRI!$AC$14:$AC$72,0))</f>
        <v>0.66202868286556282</v>
      </c>
    </row>
    <row r="20" spans="8:9" ht="15.75" customHeight="1">
      <c r="H20" s="67" t="s">
        <v>6</v>
      </c>
      <c r="I20" s="69">
        <f>INDEX(Pivot_PRI!$T$14:$T$72,MATCH($H20,Pivot_PRI!$AC$14:$AC$72,0))</f>
        <v>0.74956223475570083</v>
      </c>
    </row>
    <row r="21" spans="8:9" ht="15.75" customHeight="1">
      <c r="H21" s="66" t="s">
        <v>7</v>
      </c>
      <c r="I21" s="69">
        <f>INDEX(Pivot_PRI!$T$14:$T$72,MATCH($H21,Pivot_PRI!$AC$14:$AC$72,0))</f>
        <v>0.6327823483995374</v>
      </c>
    </row>
    <row r="22" spans="8:9" ht="15.75" customHeight="1">
      <c r="H22" s="67" t="s">
        <v>8</v>
      </c>
      <c r="I22" s="69">
        <f>INDEX(Pivot_PRI!$T$14:$T$72,MATCH($H22,Pivot_PRI!$AC$14:$AC$72,0))</f>
        <v>0.7873203616433192</v>
      </c>
    </row>
    <row r="23" spans="8:9" ht="15.75" customHeight="1">
      <c r="H23" s="67" t="s">
        <v>9</v>
      </c>
      <c r="I23" s="69">
        <f>INDEX(Pivot_PRI!$T$14:$T$72,MATCH($H23,Pivot_PRI!$AC$14:$AC$72,0))</f>
        <v>0.41331202391880584</v>
      </c>
    </row>
    <row r="24" spans="8:9" ht="15.75" customHeight="1">
      <c r="H24" s="66" t="s">
        <v>10</v>
      </c>
      <c r="I24" s="69">
        <f>INDEX(Pivot_PRI!$T$14:$T$72,MATCH($H24,Pivot_PRI!$AC$14:$AC$72,0))</f>
        <v>0.62908731910841476</v>
      </c>
    </row>
    <row r="25" spans="8:9" ht="15.75" customHeight="1">
      <c r="H25" s="67" t="s">
        <v>11</v>
      </c>
      <c r="I25" s="69">
        <f>INDEX(Pivot_PRI!$T$14:$T$72,MATCH($H25,Pivot_PRI!$AC$14:$AC$72,0))</f>
        <v>0.96925774654620334</v>
      </c>
    </row>
    <row r="26" spans="8:9" ht="15.75" customHeight="1">
      <c r="H26" s="66" t="s">
        <v>12</v>
      </c>
      <c r="I26" s="69">
        <f>INDEX(Pivot_PRI!$T$14:$T$72,MATCH($H26,Pivot_PRI!$AC$14:$AC$72,0))</f>
        <v>0.65780542448289747</v>
      </c>
    </row>
    <row r="27" spans="8:9" ht="15.75" customHeight="1">
      <c r="H27" s="66" t="s">
        <v>13</v>
      </c>
      <c r="I27" s="69">
        <f>INDEX(Pivot_PRI!$T$14:$T$72,MATCH($H27,Pivot_PRI!$AC$14:$AC$72,0))</f>
        <v>0.8683802236473338</v>
      </c>
    </row>
    <row r="28" spans="8:9" ht="15.75" customHeight="1">
      <c r="H28" s="67" t="s">
        <v>14</v>
      </c>
      <c r="I28" s="69">
        <f>INDEX(Pivot_PRI!$T$14:$T$72,MATCH($H28,Pivot_PRI!$AC$14:$AC$72,0))</f>
        <v>0.62930299485295238</v>
      </c>
    </row>
    <row r="29" spans="8:9" ht="15.75" customHeight="1">
      <c r="H29" s="66" t="s">
        <v>15</v>
      </c>
      <c r="I29" s="69">
        <f>INDEX(Pivot_PRI!$T$14:$T$72,MATCH($H29,Pivot_PRI!$AC$14:$AC$72,0))</f>
        <v>0.63535420192838332</v>
      </c>
    </row>
    <row r="30" spans="8:9" ht="15.75" customHeight="1">
      <c r="H30" s="66" t="s">
        <v>16</v>
      </c>
      <c r="I30" s="69">
        <f>INDEX(Pivot_PRI!$T$14:$T$72,MATCH($H30,Pivot_PRI!$AC$14:$AC$72,0))</f>
        <v>0.90328918286264526</v>
      </c>
    </row>
    <row r="31" spans="8:9" ht="15.75" customHeight="1">
      <c r="H31" s="67" t="s">
        <v>17</v>
      </c>
      <c r="I31" s="69">
        <f>INDEX(Pivot_PRI!$T$14:$T$72,MATCH($H31,Pivot_PRI!$AC$14:$AC$72,0))</f>
        <v>0.91778084566239737</v>
      </c>
    </row>
    <row r="32" spans="8:9" ht="15.75" customHeight="1">
      <c r="H32" s="66" t="s">
        <v>18</v>
      </c>
      <c r="I32" s="69">
        <f>INDEX(Pivot_PRI!$T$14:$T$72,MATCH($H32,Pivot_PRI!$AC$14:$AC$72,0))</f>
        <v>0.76153199853884534</v>
      </c>
    </row>
    <row r="33" spans="1:18" ht="15.75" customHeight="1">
      <c r="H33" s="66" t="s">
        <v>19</v>
      </c>
      <c r="I33" s="69">
        <f>INDEX(Pivot_PRI!$T$14:$T$72,MATCH($H33,Pivot_PRI!$AC$14:$AC$72,0))</f>
        <v>0.89796637507993093</v>
      </c>
    </row>
    <row r="34" spans="1:18" ht="15.75" customHeight="1">
      <c r="H34" s="66" t="s">
        <v>20</v>
      </c>
      <c r="I34" s="69">
        <f>INDEX(Pivot_PRI!$T$14:$T$72,MATCH($H34,Pivot_PRI!$AC$14:$AC$72,0))</f>
        <v>1</v>
      </c>
    </row>
    <row r="35" spans="1:18" ht="15.75" customHeight="1">
      <c r="H35" s="67" t="s">
        <v>21</v>
      </c>
      <c r="I35" s="69">
        <f>INDEX(Pivot_PRI!$T$14:$T$72,MATCH($H35,Pivot_PRI!$AC$14:$AC$72,0))</f>
        <v>0.82849757067377616</v>
      </c>
    </row>
    <row r="36" spans="1:18" ht="15.75" customHeight="1">
      <c r="H36" s="66" t="s">
        <v>22</v>
      </c>
      <c r="I36" s="69">
        <f>INDEX(Pivot_PRI!$T$14:$T$72,MATCH($H36,Pivot_PRI!$AC$14:$AC$72,0))</f>
        <v>0.64907713761538643</v>
      </c>
    </row>
    <row r="37" spans="1:18" ht="15.75" customHeight="1">
      <c r="H37" s="66" t="s">
        <v>23</v>
      </c>
      <c r="I37" s="69">
        <f>INDEX(Pivot_PRI!$T$14:$T$72,MATCH($H37,Pivot_PRI!$AC$14:$AC$72,0))</f>
        <v>0.9157791440453561</v>
      </c>
    </row>
    <row r="38" spans="1:18" s="48" customFormat="1" ht="15.75" customHeight="1">
      <c r="A38" s="39"/>
      <c r="B38" s="39"/>
      <c r="C38" s="39"/>
      <c r="D38" s="39"/>
      <c r="E38" s="39"/>
      <c r="F38" s="39"/>
      <c r="G38" s="39"/>
      <c r="H38" s="66" t="s">
        <v>24</v>
      </c>
      <c r="I38" s="69">
        <f>INDEX(Pivot_PRI!$T$14:$T$72,MATCH($H38,Pivot_PRI!$AC$14:$AC$72,0))</f>
        <v>0.50107384148219314</v>
      </c>
      <c r="J38" s="39"/>
      <c r="K38" s="39"/>
      <c r="L38" s="39"/>
      <c r="M38" s="39"/>
      <c r="N38" s="39"/>
      <c r="O38" s="39"/>
      <c r="P38" s="39"/>
      <c r="Q38" s="39"/>
      <c r="R38" s="39"/>
    </row>
    <row r="39" spans="1:18" ht="15.75" customHeight="1">
      <c r="H39" s="67" t="s">
        <v>25</v>
      </c>
      <c r="I39" s="69">
        <f>INDEX(Pivot_PRI!$T$14:$T$72,MATCH($H39,Pivot_PRI!$AC$14:$AC$72,0))</f>
        <v>0.63395687671125978</v>
      </c>
    </row>
    <row r="40" spans="1:18" ht="15.75" customHeight="1">
      <c r="H40" s="66" t="s">
        <v>26</v>
      </c>
      <c r="I40" s="69">
        <f>INDEX(Pivot_PRI!$T$14:$T$72,MATCH($H40,Pivot_PRI!$AC$14:$AC$72,0))</f>
        <v>0.64924075286613914</v>
      </c>
    </row>
    <row r="41" spans="1:18" ht="15.75" customHeight="1">
      <c r="H41" s="66" t="s">
        <v>27</v>
      </c>
      <c r="I41" s="69">
        <f>INDEX(Pivot_PRI!$T$14:$T$72,MATCH($H41,Pivot_PRI!$AC$14:$AC$72,0))</f>
        <v>0.94550895982478</v>
      </c>
    </row>
    <row r="42" spans="1:18" ht="15.75" customHeight="1">
      <c r="H42" s="67" t="s">
        <v>28</v>
      </c>
      <c r="I42" s="69">
        <f>INDEX(Pivot_PRI!$T$14:$T$72,MATCH($H42,Pivot_PRI!$AC$14:$AC$72,0))</f>
        <v>0.67317691312255723</v>
      </c>
    </row>
    <row r="43" spans="1:18" ht="15.75" customHeight="1">
      <c r="H43" s="67" t="s">
        <v>29</v>
      </c>
      <c r="I43" s="69">
        <f>INDEX(Pivot_PRI!$T$14:$T$72,MATCH($H43,Pivot_PRI!$AC$14:$AC$72,0))</f>
        <v>0.67136044350635937</v>
      </c>
    </row>
    <row r="44" spans="1:18" ht="15.75" customHeight="1">
      <c r="H44" s="66" t="s">
        <v>30</v>
      </c>
      <c r="I44" s="69">
        <f>INDEX(Pivot_PRI!$T$14:$T$72,MATCH($H44,Pivot_PRI!$AC$14:$AC$72,0))</f>
        <v>0.82975128392623521</v>
      </c>
    </row>
    <row r="45" spans="1:18" ht="15.75" customHeight="1">
      <c r="H45" s="67" t="s">
        <v>31</v>
      </c>
      <c r="I45" s="69">
        <f>INDEX(Pivot_PRI!$T$14:$T$72,MATCH($H45,Pivot_PRI!$AC$14:$AC$72,0))</f>
        <v>0.432</v>
      </c>
    </row>
    <row r="46" spans="1:18" ht="15.75" customHeight="1">
      <c r="H46" s="67" t="s">
        <v>32</v>
      </c>
      <c r="I46" s="69">
        <f>INDEX(Pivot_PRI!$T$14:$T$72,MATCH($H46,Pivot_PRI!$AC$14:$AC$72,0))</f>
        <v>0.48699999999999999</v>
      </c>
    </row>
    <row r="47" spans="1:18" ht="15.75" customHeight="1">
      <c r="H47" s="66" t="s">
        <v>33</v>
      </c>
      <c r="I47" s="69">
        <f>INDEX(Pivot_PRI!$T$14:$T$72,MATCH($H47,Pivot_PRI!$AC$14:$AC$72,0))</f>
        <v>0.70869085351684036</v>
      </c>
    </row>
    <row r="48" spans="1:18" ht="15.75" customHeight="1">
      <c r="H48" s="66" t="s">
        <v>34</v>
      </c>
      <c r="I48" s="69">
        <f>INDEX(Pivot_PRI!$T$14:$T$72,MATCH($H48,Pivot_PRI!$AC$14:$AC$72,0))</f>
        <v>0.50704503236481235</v>
      </c>
    </row>
    <row r="49" spans="8:9" ht="15.75" customHeight="1">
      <c r="H49" s="67" t="s">
        <v>35</v>
      </c>
      <c r="I49" s="69">
        <f>INDEX(Pivot_PRI!$T$14:$T$72,MATCH($H49,Pivot_PRI!$AC$14:$AC$72,0))</f>
        <v>0.74369432666367929</v>
      </c>
    </row>
    <row r="50" spans="8:9" ht="15.75" customHeight="1">
      <c r="H50" s="66" t="s">
        <v>36</v>
      </c>
      <c r="I50" s="69">
        <f>INDEX(Pivot_PRI!$T$14:$T$72,MATCH($H50,Pivot_PRI!$AC$14:$AC$72,0))</f>
        <v>0.68214430948554894</v>
      </c>
    </row>
    <row r="51" spans="8:9" ht="15.75" customHeight="1">
      <c r="H51" s="66" t="s">
        <v>37</v>
      </c>
      <c r="I51" s="69">
        <f>INDEX(Pivot_PRI!$T$14:$T$72,MATCH($H51,Pivot_PRI!$AC$14:$AC$72,0))</f>
        <v>0.7909337840355769</v>
      </c>
    </row>
    <row r="52" spans="8:9" ht="15.75" customHeight="1">
      <c r="H52" s="67" t="s">
        <v>38</v>
      </c>
      <c r="I52" s="69">
        <f>INDEX(Pivot_PRI!$T$14:$T$72,MATCH($H52,Pivot_PRI!$AC$14:$AC$72,0))</f>
        <v>0.72577428023409074</v>
      </c>
    </row>
    <row r="53" spans="8:9" ht="15.75" customHeight="1">
      <c r="H53" s="66" t="s">
        <v>39</v>
      </c>
      <c r="I53" s="69">
        <f>INDEX(Pivot_PRI!$T$14:$T$72,MATCH($H53,Pivot_PRI!$AC$14:$AC$72,0))</f>
        <v>0.96771262445091288</v>
      </c>
    </row>
    <row r="54" spans="8:9" ht="15.75" customHeight="1">
      <c r="H54" s="66" t="s">
        <v>40</v>
      </c>
      <c r="I54" s="69">
        <f>INDEX(Pivot_PRI!$T$14:$T$72,MATCH($H54,Pivot_PRI!$AC$14:$AC$72,0))</f>
        <v>0.61108753941230021</v>
      </c>
    </row>
    <row r="55" spans="8:9" ht="15.75" customHeight="1">
      <c r="H55" s="66" t="s">
        <v>41</v>
      </c>
      <c r="I55" s="69">
        <f>INDEX(Pivot_PRI!$T$14:$T$72,MATCH($H55,Pivot_PRI!$AC$14:$AC$72,0))</f>
        <v>0.65602762967099149</v>
      </c>
    </row>
    <row r="56" spans="8:9" ht="15.75" customHeight="1">
      <c r="H56" s="66" t="s">
        <v>42</v>
      </c>
      <c r="I56" s="69">
        <f>INDEX(Pivot_PRI!$T$14:$T$72,MATCH($H56,Pivot_PRI!$AC$14:$AC$72,0))</f>
        <v>0.92456847273552689</v>
      </c>
    </row>
    <row r="57" spans="8:9" ht="15.75" customHeight="1">
      <c r="H57" s="66" t="s">
        <v>43</v>
      </c>
      <c r="I57" s="69">
        <f>INDEX(Pivot_PRI!$T$14:$T$72,MATCH($H57,Pivot_PRI!$AC$14:$AC$72,0))</f>
        <v>0.51797463481204253</v>
      </c>
    </row>
    <row r="58" spans="8:9" ht="15.75" customHeight="1">
      <c r="H58" s="66" t="s">
        <v>44</v>
      </c>
      <c r="I58" s="69">
        <f>INDEX(Pivot_PRI!$T$14:$T$72,MATCH($H58,Pivot_PRI!$AC$14:$AC$72,0))</f>
        <v>0.55247618470566817</v>
      </c>
    </row>
    <row r="59" spans="8:9" ht="15.75" customHeight="1">
      <c r="H59" s="66" t="s">
        <v>45</v>
      </c>
      <c r="I59" s="69">
        <f>INDEX(Pivot_PRI!$T$14:$T$72,MATCH($H59,Pivot_PRI!$AC$14:$AC$72,0))</f>
        <v>0.60274515876352186</v>
      </c>
    </row>
    <row r="60" spans="8:9" ht="15.75" customHeight="1">
      <c r="H60" s="66" t="s">
        <v>46</v>
      </c>
      <c r="I60" s="69">
        <f>INDEX(Pivot_PRI!$T$14:$T$72,MATCH($H60,Pivot_PRI!$AC$14:$AC$72,0))</f>
        <v>0.57522677671240685</v>
      </c>
    </row>
    <row r="61" spans="8:9" ht="15.75" customHeight="1">
      <c r="H61" s="66" t="s">
        <v>47</v>
      </c>
      <c r="I61" s="69">
        <f>INDEX(Pivot_PRI!$T$14:$T$72,MATCH($H61,Pivot_PRI!$AC$14:$AC$72,0))</f>
        <v>0.69593777607189411</v>
      </c>
    </row>
    <row r="62" spans="8:9" ht="15.75" customHeight="1">
      <c r="H62" s="66" t="s">
        <v>48</v>
      </c>
      <c r="I62" s="69">
        <f>INDEX(Pivot_PRI!$T$14:$T$72,MATCH($H62,Pivot_PRI!$AC$14:$AC$72,0))</f>
        <v>0.69832459683599102</v>
      </c>
    </row>
    <row r="63" spans="8:9" ht="15.75" customHeight="1">
      <c r="H63" s="67" t="s">
        <v>49</v>
      </c>
      <c r="I63" s="69">
        <f>INDEX(Pivot_PRI!$T$14:$T$72,MATCH($H63,Pivot_PRI!$AC$14:$AC$72,0))</f>
        <v>0.63037509363759825</v>
      </c>
    </row>
    <row r="64" spans="8:9" ht="15.75" customHeight="1">
      <c r="H64" s="67" t="s">
        <v>50</v>
      </c>
      <c r="I64" s="69">
        <f>INDEX(Pivot_PRI!$T$14:$T$72,MATCH($H64,Pivot_PRI!$AC$14:$AC$72,0))</f>
        <v>0.6374779888999258</v>
      </c>
    </row>
    <row r="65" spans="1:12" ht="15.75" customHeight="1">
      <c r="H65" s="66" t="s">
        <v>51</v>
      </c>
      <c r="I65" s="69">
        <f>INDEX(Pivot_PRI!$T$14:$T$72,MATCH($H65,Pivot_PRI!$AC$14:$AC$72,0))</f>
        <v>0.72421335724038804</v>
      </c>
    </row>
    <row r="66" spans="1:12" ht="15.75" customHeight="1">
      <c r="H66" s="66" t="s">
        <v>52</v>
      </c>
      <c r="I66" s="69">
        <f>INDEX(Pivot_PRI!$T$14:$T$72,MATCH($H66,Pivot_PRI!$AC$14:$AC$72,0))</f>
        <v>0.65466029685810867</v>
      </c>
    </row>
    <row r="67" spans="1:12" ht="15.75" customHeight="1">
      <c r="H67" s="66" t="s">
        <v>53</v>
      </c>
      <c r="I67" s="69">
        <f>INDEX(Pivot_PRI!$T$14:$T$72,MATCH($H67,Pivot_PRI!$AC$14:$AC$72,0))</f>
        <v>0.93873632600524026</v>
      </c>
    </row>
    <row r="68" spans="1:12" ht="15.75" customHeight="1">
      <c r="H68" s="66" t="s">
        <v>54</v>
      </c>
      <c r="I68" s="69">
        <f>INDEX(Pivot_PRI!$T$14:$T$72,MATCH($H68,Pivot_PRI!$AC$14:$AC$72,0))</f>
        <v>0.69078647912342162</v>
      </c>
    </row>
    <row r="69" spans="1:12" ht="15.75" customHeight="1">
      <c r="H69" s="67" t="s">
        <v>55</v>
      </c>
      <c r="I69" s="69">
        <f>INDEX(Pivot_PRI!$T$14:$T$72,MATCH($H69,Pivot_PRI!$AC$14:$AC$72,0))</f>
        <v>0.66257521702406119</v>
      </c>
    </row>
    <row r="70" spans="1:12" ht="15.75" customHeight="1">
      <c r="H70" s="67" t="s">
        <v>56</v>
      </c>
      <c r="I70" s="69">
        <f>INDEX(Pivot_PRI!$T$14:$T$72,MATCH($H70,Pivot_PRI!$AC$14:$AC$72,0))</f>
        <v>0.5510194894712902</v>
      </c>
    </row>
    <row r="71" spans="1:12" ht="15.75" customHeight="1">
      <c r="H71" s="66" t="s">
        <v>57</v>
      </c>
      <c r="I71" s="69">
        <f>INDEX(Pivot_PRI!$T$14:$T$72,MATCH($H71,Pivot_PRI!$AC$14:$AC$72,0))</f>
        <v>1</v>
      </c>
    </row>
    <row r="72" spans="1:12" ht="15.75" customHeight="1">
      <c r="H72" s="67" t="s">
        <v>58</v>
      </c>
      <c r="I72" s="69">
        <f>INDEX(Pivot_PRI!$T$14:$T$72,MATCH($H72,Pivot_PRI!$AC$14:$AC$72,0))</f>
        <v>0.61382734172807729</v>
      </c>
    </row>
    <row r="73" spans="1:12" ht="15.75" customHeight="1">
      <c r="H73" s="66" t="s">
        <v>59</v>
      </c>
      <c r="I73" s="69">
        <f>INDEX(Pivot_PRI!$T$14:$T$72,MATCH($H73,Pivot_PRI!$AC$14:$AC$72,0))</f>
        <v>0.82697025162201965</v>
      </c>
    </row>
    <row r="74" spans="1:12" ht="15.75" customHeight="1">
      <c r="H74" s="66" t="s">
        <v>60</v>
      </c>
      <c r="I74" s="69">
        <f>INDEX(Pivot_PRI!$T$14:$T$72,MATCH($H74,Pivot_PRI!$AC$14:$AC$72,0))</f>
        <v>0.45214665360477702</v>
      </c>
    </row>
    <row r="75" spans="1:12" ht="15.75" customHeight="1">
      <c r="H75" s="66" t="s">
        <v>61</v>
      </c>
      <c r="I75" s="69">
        <f>INDEX(Pivot_PRI!$T$14:$T$72,MATCH($H75,Pivot_PRI!$AC$14:$AC$72,0))</f>
        <v>0.91662120275921444</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09"/>
  <sheetViews>
    <sheetView showGridLines="0" showRowColHeaders="0" zoomScale="90" zoomScaleNormal="90" workbookViewId="0">
      <pane ySplit="10" topLeftCell="A3584"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v>0.35699999999999998</v>
      </c>
      <c r="AC3374" s="26">
        <v>5.3999999999999999E-2</v>
      </c>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v>0</v>
      </c>
      <c r="AC3375" s="26">
        <v>5.2699999999999997E-2</v>
      </c>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v>0.55600000000000005</v>
      </c>
      <c r="AC3376" s="26">
        <v>0</v>
      </c>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v>0.55600000000000005</v>
      </c>
      <c r="AC3377" s="26">
        <v>0</v>
      </c>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v>0.55600000000000005</v>
      </c>
      <c r="AC3378" s="26">
        <v>0</v>
      </c>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v>0.55600000000000005</v>
      </c>
      <c r="AC3379" s="26">
        <v>0</v>
      </c>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v>0.55600000000000005</v>
      </c>
      <c r="AC3380" s="26">
        <v>0</v>
      </c>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v>0</v>
      </c>
      <c r="AC3381" s="26">
        <v>0</v>
      </c>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v>0.55600000000000005</v>
      </c>
      <c r="AC3382" s="26">
        <v>0</v>
      </c>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v>0.55600000000000005</v>
      </c>
      <c r="AC3383" s="26">
        <v>0</v>
      </c>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v>1</v>
      </c>
      <c r="AC3384" s="26">
        <v>3.8100000000000002E-2</v>
      </c>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v>0.55600000000000005</v>
      </c>
      <c r="AC3385" s="26">
        <v>0</v>
      </c>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v>0.55600000000000005</v>
      </c>
      <c r="AC3386" s="26">
        <v>0</v>
      </c>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v>0.55600000000000005</v>
      </c>
      <c r="AC3387" s="26">
        <v>0</v>
      </c>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v>0.55600000000000005</v>
      </c>
      <c r="AC3388" s="26">
        <v>0</v>
      </c>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v>0</v>
      </c>
      <c r="AC3389" s="26">
        <v>1.8499999999999999E-2</v>
      </c>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v>0.55600000000000005</v>
      </c>
      <c r="AC3390" s="26">
        <v>0</v>
      </c>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v>0.55600000000000005</v>
      </c>
      <c r="AC3391" s="26">
        <v>0</v>
      </c>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v>0.55600000000000005</v>
      </c>
      <c r="AC3392" s="26">
        <v>0</v>
      </c>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v>0.214</v>
      </c>
      <c r="AC3393" s="26">
        <v>1.01E-2</v>
      </c>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v>0.55600000000000005</v>
      </c>
      <c r="AC3394" s="26">
        <v>0</v>
      </c>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v>0.55600000000000005</v>
      </c>
      <c r="AC3395" s="26">
        <v>0</v>
      </c>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v>0.55600000000000005</v>
      </c>
      <c r="AC3396" s="26">
        <v>0</v>
      </c>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v>0.55600000000000005</v>
      </c>
      <c r="AC3397" s="26">
        <v>0</v>
      </c>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v>0</v>
      </c>
      <c r="AC3398" s="26">
        <v>3.4000000000000002E-2</v>
      </c>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v>0.55600000000000005</v>
      </c>
      <c r="AC3399" s="26">
        <v>0</v>
      </c>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v>0.55600000000000005</v>
      </c>
      <c r="AC3400" s="26">
        <v>0</v>
      </c>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v>1</v>
      </c>
      <c r="AC3401" s="26">
        <v>5.0799999999999998E-2</v>
      </c>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v>0.55600000000000005</v>
      </c>
      <c r="AC3402" s="26">
        <v>0</v>
      </c>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v>0.55600000000000005</v>
      </c>
      <c r="AC3403" s="26">
        <v>0</v>
      </c>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v>0.33300000000000002</v>
      </c>
      <c r="AC3404" s="26">
        <v>0</v>
      </c>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v>0.55600000000000005</v>
      </c>
      <c r="AC3405" s="26">
        <v>0</v>
      </c>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v>0.55600000000000005</v>
      </c>
      <c r="AC3406" s="26">
        <v>0</v>
      </c>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v>0</v>
      </c>
      <c r="AC3407" s="26">
        <v>1.26E-2</v>
      </c>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v>0.33300000000000002</v>
      </c>
      <c r="AC3408" s="26">
        <v>6.6799999999999998E-2</v>
      </c>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v>0.55600000000000005</v>
      </c>
      <c r="AC3409" s="26">
        <v>0</v>
      </c>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v>0.5</v>
      </c>
      <c r="AC3410" s="26">
        <v>3.8600000000000002E-2</v>
      </c>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v>0.6</v>
      </c>
      <c r="AC3411" s="26">
        <v>4.8099999999999997E-2</v>
      </c>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v>0</v>
      </c>
      <c r="AC3412" s="26">
        <v>0.14319999999999999</v>
      </c>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v>0</v>
      </c>
      <c r="AC3413" s="26">
        <v>3.1099999999999999E-2</v>
      </c>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v>0.55600000000000005</v>
      </c>
      <c r="AC3414" s="26">
        <v>0</v>
      </c>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v>0.55600000000000005</v>
      </c>
      <c r="AC3415" s="26">
        <v>0</v>
      </c>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v>0.55600000000000005</v>
      </c>
      <c r="AC3416" s="26">
        <v>0</v>
      </c>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v>0</v>
      </c>
      <c r="AC3417" s="26">
        <v>0.12509999999999999</v>
      </c>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v>0.55600000000000005</v>
      </c>
      <c r="AC3418" s="26">
        <v>0</v>
      </c>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v>0.55600000000000005</v>
      </c>
      <c r="AC3419" s="26">
        <v>0</v>
      </c>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v>0.55600000000000005</v>
      </c>
      <c r="AC3420" s="26">
        <v>0</v>
      </c>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v>0.55600000000000005</v>
      </c>
      <c r="AC3421" s="26">
        <v>0</v>
      </c>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v>0</v>
      </c>
      <c r="AC3422" s="26">
        <v>0</v>
      </c>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v>0.55600000000000005</v>
      </c>
      <c r="AC3423" s="26">
        <v>0</v>
      </c>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v>0</v>
      </c>
      <c r="AC3424" s="26">
        <v>5.28E-2</v>
      </c>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v>0.55600000000000005</v>
      </c>
      <c r="AC3425" s="26">
        <v>0</v>
      </c>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v>0.55600000000000005</v>
      </c>
      <c r="AC3426" s="26">
        <v>0</v>
      </c>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v>0.55600000000000005</v>
      </c>
      <c r="AC3427" s="26">
        <v>0</v>
      </c>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v>0</v>
      </c>
      <c r="AC3428" s="26">
        <v>3.0200000000000001E-2</v>
      </c>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v>0.55600000000000005</v>
      </c>
      <c r="AC3429" s="26">
        <v>0</v>
      </c>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v>1</v>
      </c>
      <c r="AC3430" s="26">
        <v>1.09E-2</v>
      </c>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v>0.55600000000000005</v>
      </c>
      <c r="AC3431" s="26">
        <v>0</v>
      </c>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v>0.55600000000000005</v>
      </c>
      <c r="AC3432" s="26">
        <v>0</v>
      </c>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row r="3551" spans="1:33">
      <c r="A3551" s="83" t="s">
        <v>171</v>
      </c>
      <c r="B3551" s="14" t="s">
        <v>66</v>
      </c>
      <c r="C3551" s="14" t="s">
        <v>3</v>
      </c>
      <c r="D3551" s="14">
        <v>2019</v>
      </c>
      <c r="E3551" s="14">
        <v>2019</v>
      </c>
      <c r="F3551" s="14" t="s">
        <v>324</v>
      </c>
      <c r="G3551" s="14">
        <v>202444</v>
      </c>
      <c r="H3551" s="14">
        <v>1687818</v>
      </c>
      <c r="I3551" s="14">
        <v>1954</v>
      </c>
      <c r="J3551" s="14">
        <v>13825</v>
      </c>
      <c r="K3551" s="14">
        <v>204398</v>
      </c>
      <c r="L3551" s="14">
        <v>1701643</v>
      </c>
      <c r="M3551" s="46">
        <v>1906041</v>
      </c>
      <c r="N3551" s="46">
        <v>3764747</v>
      </c>
      <c r="O3551" s="24">
        <v>512780</v>
      </c>
      <c r="P3551" s="24">
        <v>3214460</v>
      </c>
      <c r="Q3551" s="24">
        <v>3727240</v>
      </c>
      <c r="R3551" s="24">
        <v>6318</v>
      </c>
      <c r="S3551" s="24">
        <v>31189</v>
      </c>
      <c r="T3551" s="24">
        <v>37507</v>
      </c>
      <c r="U3551" s="24">
        <v>519098</v>
      </c>
      <c r="V3551" s="24">
        <v>3245649</v>
      </c>
      <c r="W3551" s="46">
        <v>928762312</v>
      </c>
      <c r="X3551" s="46">
        <v>7537143</v>
      </c>
      <c r="Y3551" s="46">
        <v>936299455</v>
      </c>
      <c r="Z3551" s="26">
        <v>0.98017254427122746</v>
      </c>
      <c r="AA3551" s="26">
        <v>0.90868167202572347</v>
      </c>
      <c r="AB3551" s="26"/>
      <c r="AC3551" s="26"/>
      <c r="AD3551" s="46">
        <v>165779</v>
      </c>
      <c r="AE3551" s="105">
        <v>72917</v>
      </c>
      <c r="AF3551" s="105"/>
      <c r="AG3551" s="105"/>
    </row>
    <row r="3552" spans="1:33">
      <c r="A3552" s="83" t="s">
        <v>172</v>
      </c>
      <c r="B3552" s="14" t="s">
        <v>74</v>
      </c>
      <c r="C3552" s="14" t="s">
        <v>3</v>
      </c>
      <c r="D3552" s="14">
        <v>2019</v>
      </c>
      <c r="E3552" s="14">
        <v>2019</v>
      </c>
      <c r="F3552" s="14" t="s">
        <v>324</v>
      </c>
      <c r="G3552" s="14"/>
      <c r="H3552" s="14"/>
      <c r="I3552" s="14"/>
      <c r="J3552" s="14"/>
      <c r="K3552" s="14"/>
      <c r="L3552" s="14"/>
      <c r="M3552" s="46">
        <v>53529</v>
      </c>
      <c r="N3552" s="46">
        <v>93512</v>
      </c>
      <c r="O3552" s="24"/>
      <c r="P3552" s="24"/>
      <c r="Q3552" s="24"/>
      <c r="R3552" s="24"/>
      <c r="S3552" s="24"/>
      <c r="T3552" s="24"/>
      <c r="U3552" s="24"/>
      <c r="V3552" s="24"/>
      <c r="W3552" s="46"/>
      <c r="X3552" s="46"/>
      <c r="Y3552" s="46"/>
      <c r="Z3552" s="26">
        <v>0.99548241368183288</v>
      </c>
      <c r="AA3552" s="26">
        <v>0.98703170028818443</v>
      </c>
      <c r="AB3552" s="26"/>
      <c r="AC3552" s="26"/>
      <c r="AD3552" s="46">
        <v>5515</v>
      </c>
      <c r="AE3552" s="105">
        <v>2428</v>
      </c>
      <c r="AF3552" s="105"/>
      <c r="AG3552" s="105"/>
    </row>
    <row r="3553" spans="1:33">
      <c r="A3553" s="83" t="s">
        <v>173</v>
      </c>
      <c r="B3553" s="14" t="s">
        <v>75</v>
      </c>
      <c r="C3553" s="14" t="s">
        <v>3</v>
      </c>
      <c r="D3553" s="14">
        <v>2019</v>
      </c>
      <c r="E3553" s="14">
        <v>2019</v>
      </c>
      <c r="F3553" s="14" t="s">
        <v>324</v>
      </c>
      <c r="G3553" s="14"/>
      <c r="H3553" s="14"/>
      <c r="I3553" s="14"/>
      <c r="J3553" s="14"/>
      <c r="K3553" s="14"/>
      <c r="L3553" s="14"/>
      <c r="M3553" s="46">
        <v>70</v>
      </c>
      <c r="N3553" s="46">
        <v>114</v>
      </c>
      <c r="O3553" s="24"/>
      <c r="P3553" s="24"/>
      <c r="Q3553" s="24"/>
      <c r="R3553" s="24"/>
      <c r="S3553" s="24"/>
      <c r="T3553" s="24"/>
      <c r="U3553" s="24"/>
      <c r="V3553" s="24"/>
      <c r="W3553" s="46"/>
      <c r="X3553" s="46"/>
      <c r="Y3553" s="46"/>
      <c r="Z3553" s="26">
        <v>1</v>
      </c>
      <c r="AA3553" s="26">
        <v>1</v>
      </c>
      <c r="AB3553" s="26"/>
      <c r="AC3553" s="26"/>
      <c r="AD3553" s="46">
        <v>4</v>
      </c>
      <c r="AE3553" s="105">
        <v>1</v>
      </c>
      <c r="AF3553" s="105"/>
      <c r="AG3553" s="105"/>
    </row>
    <row r="3554" spans="1:33">
      <c r="A3554" s="83" t="s">
        <v>174</v>
      </c>
      <c r="B3554" s="14" t="s">
        <v>75</v>
      </c>
      <c r="C3554" s="14" t="s">
        <v>3</v>
      </c>
      <c r="D3554" s="14">
        <v>2019</v>
      </c>
      <c r="E3554" s="14">
        <v>2019</v>
      </c>
      <c r="F3554" s="14" t="s">
        <v>324</v>
      </c>
      <c r="G3554" s="14"/>
      <c r="H3554" s="14"/>
      <c r="I3554" s="14"/>
      <c r="J3554" s="14"/>
      <c r="K3554" s="14"/>
      <c r="L3554" s="14"/>
      <c r="M3554" s="46">
        <v>1462</v>
      </c>
      <c r="N3554" s="46">
        <v>2573</v>
      </c>
      <c r="O3554" s="24"/>
      <c r="P3554" s="24"/>
      <c r="Q3554" s="24"/>
      <c r="R3554" s="24"/>
      <c r="S3554" s="24"/>
      <c r="T3554" s="24"/>
      <c r="U3554" s="24"/>
      <c r="V3554" s="24"/>
      <c r="W3554" s="46"/>
      <c r="X3554" s="46"/>
      <c r="Y3554" s="46"/>
      <c r="Z3554" s="26">
        <v>0.98936170212765961</v>
      </c>
      <c r="AA3554" s="26">
        <v>1</v>
      </c>
      <c r="AB3554" s="26"/>
      <c r="AC3554" s="26"/>
      <c r="AD3554" s="46">
        <v>154</v>
      </c>
      <c r="AE3554" s="105">
        <v>40</v>
      </c>
      <c r="AF3554" s="105"/>
      <c r="AG3554" s="105"/>
    </row>
    <row r="3555" spans="1:33">
      <c r="A3555" s="83" t="s">
        <v>175</v>
      </c>
      <c r="B3555" s="14" t="s">
        <v>75</v>
      </c>
      <c r="C3555" s="14" t="s">
        <v>3</v>
      </c>
      <c r="D3555" s="14">
        <v>2019</v>
      </c>
      <c r="E3555" s="14">
        <v>2019</v>
      </c>
      <c r="F3555" s="14" t="s">
        <v>324</v>
      </c>
      <c r="G3555" s="14"/>
      <c r="H3555" s="14"/>
      <c r="I3555" s="14"/>
      <c r="J3555" s="14"/>
      <c r="K3555" s="14"/>
      <c r="L3555" s="14"/>
      <c r="M3555" s="46">
        <v>16535</v>
      </c>
      <c r="N3555" s="46">
        <v>29634</v>
      </c>
      <c r="O3555" s="24"/>
      <c r="P3555" s="24"/>
      <c r="Q3555" s="24"/>
      <c r="R3555" s="24"/>
      <c r="S3555" s="24"/>
      <c r="T3555" s="24"/>
      <c r="U3555" s="24"/>
      <c r="V3555" s="24"/>
      <c r="W3555" s="46"/>
      <c r="X3555" s="46"/>
      <c r="Y3555" s="46"/>
      <c r="Z3555" s="26">
        <v>0.88480635551142006</v>
      </c>
      <c r="AA3555" s="26">
        <v>0.94295302013422821</v>
      </c>
      <c r="AB3555" s="26"/>
      <c r="AC3555" s="26"/>
      <c r="AD3555" s="46">
        <v>2043</v>
      </c>
      <c r="AE3555" s="105">
        <v>1085</v>
      </c>
      <c r="AF3555" s="105"/>
      <c r="AG3555" s="105"/>
    </row>
    <row r="3556" spans="1:33">
      <c r="A3556" s="83" t="s">
        <v>176</v>
      </c>
      <c r="B3556" s="14" t="s">
        <v>75</v>
      </c>
      <c r="C3556" s="14" t="s">
        <v>3</v>
      </c>
      <c r="D3556" s="14">
        <v>2019</v>
      </c>
      <c r="E3556" s="14">
        <v>2019</v>
      </c>
      <c r="F3556" s="14" t="s">
        <v>324</v>
      </c>
      <c r="G3556" s="14"/>
      <c r="H3556" s="14"/>
      <c r="I3556" s="14"/>
      <c r="J3556" s="14"/>
      <c r="K3556" s="14"/>
      <c r="L3556" s="14"/>
      <c r="M3556" s="46">
        <v>2592</v>
      </c>
      <c r="N3556" s="46">
        <v>4561</v>
      </c>
      <c r="O3556" s="24"/>
      <c r="P3556" s="24"/>
      <c r="Q3556" s="24"/>
      <c r="R3556" s="24"/>
      <c r="S3556" s="24"/>
      <c r="T3556" s="24"/>
      <c r="U3556" s="24"/>
      <c r="V3556" s="24"/>
      <c r="W3556" s="46"/>
      <c r="X3556" s="46"/>
      <c r="Y3556" s="46"/>
      <c r="Z3556" s="26">
        <v>0.96753246753246758</v>
      </c>
      <c r="AA3556" s="26">
        <v>0.96116504854368934</v>
      </c>
      <c r="AB3556" s="26"/>
      <c r="AC3556" s="26"/>
      <c r="AD3556" s="46">
        <v>221</v>
      </c>
      <c r="AE3556" s="105">
        <v>38</v>
      </c>
      <c r="AF3556" s="105"/>
      <c r="AG3556" s="105"/>
    </row>
    <row r="3557" spans="1:33">
      <c r="A3557" s="83" t="s">
        <v>177</v>
      </c>
      <c r="B3557" s="14" t="s">
        <v>75</v>
      </c>
      <c r="C3557" s="14" t="s">
        <v>3</v>
      </c>
      <c r="D3557" s="14">
        <v>2019</v>
      </c>
      <c r="E3557" s="14">
        <v>2019</v>
      </c>
      <c r="F3557" s="14" t="s">
        <v>324</v>
      </c>
      <c r="G3557" s="14"/>
      <c r="H3557" s="14"/>
      <c r="I3557" s="14"/>
      <c r="J3557" s="14"/>
      <c r="K3557" s="14"/>
      <c r="L3557" s="14"/>
      <c r="M3557" s="46">
        <v>648</v>
      </c>
      <c r="N3557" s="46">
        <v>1398</v>
      </c>
      <c r="O3557" s="24"/>
      <c r="P3557" s="24"/>
      <c r="Q3557" s="24"/>
      <c r="R3557" s="24"/>
      <c r="S3557" s="24"/>
      <c r="T3557" s="24"/>
      <c r="U3557" s="24"/>
      <c r="V3557" s="24"/>
      <c r="W3557" s="46"/>
      <c r="X3557" s="46"/>
      <c r="Y3557" s="46"/>
      <c r="Z3557" s="26">
        <v>1</v>
      </c>
      <c r="AA3557" s="26">
        <v>0.9642857142857143</v>
      </c>
      <c r="AB3557" s="26"/>
      <c r="AC3557" s="26"/>
      <c r="AD3557" s="46">
        <v>88</v>
      </c>
      <c r="AE3557" s="105">
        <v>19</v>
      </c>
      <c r="AF3557" s="105"/>
      <c r="AG3557" s="105"/>
    </row>
    <row r="3558" spans="1:33">
      <c r="A3558" s="83" t="s">
        <v>178</v>
      </c>
      <c r="B3558" s="14" t="s">
        <v>74</v>
      </c>
      <c r="C3558" s="14" t="s">
        <v>3</v>
      </c>
      <c r="D3558" s="14">
        <v>2019</v>
      </c>
      <c r="E3558" s="14">
        <v>2019</v>
      </c>
      <c r="F3558" s="14" t="s">
        <v>324</v>
      </c>
      <c r="G3558" s="14"/>
      <c r="H3558" s="14"/>
      <c r="I3558" s="14"/>
      <c r="J3558" s="14"/>
      <c r="K3558" s="14"/>
      <c r="L3558" s="14"/>
      <c r="M3558" s="46">
        <v>29521</v>
      </c>
      <c r="N3558" s="46">
        <v>56080</v>
      </c>
      <c r="O3558" s="24"/>
      <c r="P3558" s="24"/>
      <c r="Q3558" s="24"/>
      <c r="R3558" s="24"/>
      <c r="S3558" s="24"/>
      <c r="T3558" s="24"/>
      <c r="U3558" s="24"/>
      <c r="V3558" s="24"/>
      <c r="W3558" s="46"/>
      <c r="X3558" s="46"/>
      <c r="Y3558" s="46"/>
      <c r="Z3558" s="26">
        <v>0.92363261093911253</v>
      </c>
      <c r="AA3558" s="26">
        <v>0.98627450980392162</v>
      </c>
      <c r="AB3558" s="26"/>
      <c r="AC3558" s="26"/>
      <c r="AD3558" s="46">
        <v>2573</v>
      </c>
      <c r="AE3558" s="105">
        <v>1192</v>
      </c>
      <c r="AF3558" s="105"/>
      <c r="AG3558" s="105"/>
    </row>
    <row r="3559" spans="1:33">
      <c r="A3559" s="83" t="s">
        <v>179</v>
      </c>
      <c r="B3559" s="14" t="s">
        <v>75</v>
      </c>
      <c r="C3559" s="14" t="s">
        <v>3</v>
      </c>
      <c r="D3559" s="14">
        <v>2019</v>
      </c>
      <c r="E3559" s="14">
        <v>2019</v>
      </c>
      <c r="F3559" s="14" t="s">
        <v>324</v>
      </c>
      <c r="G3559" s="14"/>
      <c r="H3559" s="14"/>
      <c r="I3559" s="14"/>
      <c r="J3559" s="14"/>
      <c r="K3559" s="14"/>
      <c r="L3559" s="14"/>
      <c r="M3559" s="46">
        <v>2517</v>
      </c>
      <c r="N3559" s="46">
        <v>4877</v>
      </c>
      <c r="O3559" s="24"/>
      <c r="P3559" s="24"/>
      <c r="Q3559" s="24"/>
      <c r="R3559" s="24"/>
      <c r="S3559" s="24"/>
      <c r="T3559" s="24"/>
      <c r="U3559" s="24"/>
      <c r="V3559" s="24"/>
      <c r="W3559" s="46"/>
      <c r="X3559" s="46"/>
      <c r="Y3559" s="46"/>
      <c r="Z3559" s="26">
        <v>0.970873786407767</v>
      </c>
      <c r="AA3559" s="26">
        <v>0.83333333333333337</v>
      </c>
      <c r="AB3559" s="26"/>
      <c r="AC3559" s="26"/>
      <c r="AD3559" s="46">
        <v>176</v>
      </c>
      <c r="AE3559" s="105">
        <v>26</v>
      </c>
      <c r="AF3559" s="105"/>
      <c r="AG3559" s="105"/>
    </row>
    <row r="3560" spans="1:33">
      <c r="A3560" s="83" t="s">
        <v>180</v>
      </c>
      <c r="B3560" s="14" t="s">
        <v>75</v>
      </c>
      <c r="C3560" s="14" t="s">
        <v>3</v>
      </c>
      <c r="D3560" s="14">
        <v>2019</v>
      </c>
      <c r="E3560" s="14">
        <v>2019</v>
      </c>
      <c r="F3560" s="14" t="s">
        <v>324</v>
      </c>
      <c r="G3560" s="14"/>
      <c r="H3560" s="14"/>
      <c r="I3560" s="14"/>
      <c r="J3560" s="14"/>
      <c r="K3560" s="14"/>
      <c r="L3560" s="14"/>
      <c r="M3560" s="46">
        <v>6295</v>
      </c>
      <c r="N3560" s="46">
        <v>10678</v>
      </c>
      <c r="O3560" s="24"/>
      <c r="P3560" s="24"/>
      <c r="Q3560" s="24"/>
      <c r="R3560" s="24"/>
      <c r="S3560" s="24"/>
      <c r="T3560" s="24"/>
      <c r="U3560" s="24"/>
      <c r="V3560" s="24"/>
      <c r="W3560" s="46"/>
      <c r="X3560" s="46"/>
      <c r="Y3560" s="46"/>
      <c r="Z3560" s="26">
        <v>0.99717514124293782</v>
      </c>
      <c r="AA3560" s="26">
        <v>0.99637681159420288</v>
      </c>
      <c r="AB3560" s="26"/>
      <c r="AC3560" s="26"/>
      <c r="AD3560" s="46">
        <v>641</v>
      </c>
      <c r="AE3560" s="105">
        <v>49</v>
      </c>
      <c r="AF3560" s="105"/>
      <c r="AG3560" s="105"/>
    </row>
    <row r="3561" spans="1:33">
      <c r="A3561" s="83" t="s">
        <v>122</v>
      </c>
      <c r="B3561" s="14" t="s">
        <v>74</v>
      </c>
      <c r="C3561" s="14" t="s">
        <v>3</v>
      </c>
      <c r="D3561" s="14">
        <v>2019</v>
      </c>
      <c r="E3561" s="14">
        <v>2019</v>
      </c>
      <c r="F3561" s="14" t="s">
        <v>324</v>
      </c>
      <c r="G3561" s="14"/>
      <c r="H3561" s="14"/>
      <c r="I3561" s="14"/>
      <c r="J3561" s="14"/>
      <c r="K3561" s="14"/>
      <c r="L3561" s="14"/>
      <c r="M3561" s="46">
        <v>88792</v>
      </c>
      <c r="N3561" s="46">
        <v>203094</v>
      </c>
      <c r="O3561" s="24"/>
      <c r="P3561" s="24"/>
      <c r="Q3561" s="24"/>
      <c r="R3561" s="24"/>
      <c r="S3561" s="24"/>
      <c r="T3561" s="24"/>
      <c r="U3561" s="24"/>
      <c r="V3561" s="24"/>
      <c r="W3561" s="46"/>
      <c r="X3561" s="46"/>
      <c r="Y3561" s="46"/>
      <c r="Z3561" s="26">
        <v>0.96579758901037283</v>
      </c>
      <c r="AA3561" s="26">
        <v>0.88403614457831325</v>
      </c>
      <c r="AB3561" s="26"/>
      <c r="AC3561" s="26"/>
      <c r="AD3561" s="46">
        <v>5541</v>
      </c>
      <c r="AE3561" s="105">
        <v>2333</v>
      </c>
      <c r="AF3561" s="105"/>
      <c r="AG3561" s="105"/>
    </row>
    <row r="3562" spans="1:33">
      <c r="A3562" s="83" t="s">
        <v>123</v>
      </c>
      <c r="B3562" s="14" t="s">
        <v>75</v>
      </c>
      <c r="C3562" s="14" t="s">
        <v>3</v>
      </c>
      <c r="D3562" s="14">
        <v>2019</v>
      </c>
      <c r="E3562" s="14">
        <v>2019</v>
      </c>
      <c r="F3562" s="14" t="s">
        <v>324</v>
      </c>
      <c r="G3562" s="14"/>
      <c r="H3562" s="14"/>
      <c r="I3562" s="14"/>
      <c r="J3562" s="14"/>
      <c r="K3562" s="14"/>
      <c r="L3562" s="14"/>
      <c r="M3562" s="46">
        <v>1480</v>
      </c>
      <c r="N3562" s="46">
        <v>3184</v>
      </c>
      <c r="O3562" s="24"/>
      <c r="P3562" s="24"/>
      <c r="Q3562" s="24"/>
      <c r="R3562" s="24"/>
      <c r="S3562" s="24"/>
      <c r="T3562" s="24"/>
      <c r="U3562" s="24"/>
      <c r="V3562" s="24"/>
      <c r="W3562" s="46"/>
      <c r="X3562" s="46"/>
      <c r="Y3562" s="46"/>
      <c r="Z3562" s="26">
        <v>0.95121951219512191</v>
      </c>
      <c r="AA3562" s="26">
        <v>1</v>
      </c>
      <c r="AB3562" s="26"/>
      <c r="AC3562" s="26"/>
      <c r="AD3562" s="46">
        <v>158</v>
      </c>
      <c r="AE3562" s="105">
        <v>40</v>
      </c>
      <c r="AF3562" s="105"/>
      <c r="AG3562" s="105"/>
    </row>
    <row r="3563" spans="1:33">
      <c r="A3563" s="83" t="s">
        <v>124</v>
      </c>
      <c r="B3563" s="14" t="s">
        <v>75</v>
      </c>
      <c r="C3563" s="14" t="s">
        <v>3</v>
      </c>
      <c r="D3563" s="14">
        <v>2019</v>
      </c>
      <c r="E3563" s="14">
        <v>2019</v>
      </c>
      <c r="F3563" s="14" t="s">
        <v>324</v>
      </c>
      <c r="G3563" s="14"/>
      <c r="H3563" s="14"/>
      <c r="I3563" s="14"/>
      <c r="J3563" s="14"/>
      <c r="K3563" s="14"/>
      <c r="L3563" s="14"/>
      <c r="M3563" s="46">
        <v>12113</v>
      </c>
      <c r="N3563" s="46">
        <v>19790</v>
      </c>
      <c r="O3563" s="24"/>
      <c r="P3563" s="24"/>
      <c r="Q3563" s="24"/>
      <c r="R3563" s="24"/>
      <c r="S3563" s="24"/>
      <c r="T3563" s="24"/>
      <c r="U3563" s="24"/>
      <c r="V3563" s="24"/>
      <c r="W3563" s="46"/>
      <c r="X3563" s="46"/>
      <c r="Y3563" s="46"/>
      <c r="Z3563" s="26">
        <v>0.99339933993399343</v>
      </c>
      <c r="AA3563" s="26">
        <v>0.95805739514348787</v>
      </c>
      <c r="AB3563" s="26"/>
      <c r="AC3563" s="26"/>
      <c r="AD3563" s="46">
        <v>1328</v>
      </c>
      <c r="AE3563" s="105">
        <v>395</v>
      </c>
      <c r="AF3563" s="105"/>
      <c r="AG3563" s="105"/>
    </row>
    <row r="3564" spans="1:33">
      <c r="A3564" s="83" t="s">
        <v>125</v>
      </c>
      <c r="B3564" s="14" t="s">
        <v>75</v>
      </c>
      <c r="C3564" s="14" t="s">
        <v>3</v>
      </c>
      <c r="D3564" s="14">
        <v>2019</v>
      </c>
      <c r="E3564" s="14">
        <v>2019</v>
      </c>
      <c r="F3564" s="14" t="s">
        <v>324</v>
      </c>
      <c r="G3564" s="14"/>
      <c r="H3564" s="14"/>
      <c r="I3564" s="14"/>
      <c r="J3564" s="14"/>
      <c r="K3564" s="14"/>
      <c r="L3564" s="14"/>
      <c r="M3564" s="46">
        <v>17286</v>
      </c>
      <c r="N3564" s="46">
        <v>41148</v>
      </c>
      <c r="O3564" s="24"/>
      <c r="P3564" s="24"/>
      <c r="Q3564" s="24"/>
      <c r="R3564" s="24"/>
      <c r="S3564" s="24"/>
      <c r="T3564" s="24"/>
      <c r="U3564" s="24"/>
      <c r="V3564" s="24"/>
      <c r="W3564" s="46"/>
      <c r="X3564" s="46"/>
      <c r="Y3564" s="46"/>
      <c r="Z3564" s="26">
        <v>0.99227202472952092</v>
      </c>
      <c r="AA3564" s="26">
        <v>0.93030009680542114</v>
      </c>
      <c r="AB3564" s="26"/>
      <c r="AC3564" s="26"/>
      <c r="AD3564" s="46">
        <v>1864</v>
      </c>
      <c r="AE3564" s="105">
        <v>187</v>
      </c>
      <c r="AF3564" s="105"/>
      <c r="AG3564" s="105"/>
    </row>
    <row r="3565" spans="1:33">
      <c r="A3565" s="83" t="s">
        <v>126</v>
      </c>
      <c r="B3565" s="14" t="s">
        <v>75</v>
      </c>
      <c r="C3565" s="14" t="s">
        <v>3</v>
      </c>
      <c r="D3565" s="14">
        <v>2019</v>
      </c>
      <c r="E3565" s="14">
        <v>2019</v>
      </c>
      <c r="F3565" s="14" t="s">
        <v>324</v>
      </c>
      <c r="G3565" s="14"/>
      <c r="H3565" s="14"/>
      <c r="I3565" s="14"/>
      <c r="J3565" s="14"/>
      <c r="K3565" s="14"/>
      <c r="L3565" s="14"/>
      <c r="M3565" s="46">
        <v>1003</v>
      </c>
      <c r="N3565" s="46">
        <v>1834</v>
      </c>
      <c r="O3565" s="24"/>
      <c r="P3565" s="24"/>
      <c r="Q3565" s="24"/>
      <c r="R3565" s="24"/>
      <c r="S3565" s="24"/>
      <c r="T3565" s="24"/>
      <c r="U3565" s="24"/>
      <c r="V3565" s="24"/>
      <c r="W3565" s="46"/>
      <c r="X3565" s="46"/>
      <c r="Y3565" s="46"/>
      <c r="Z3565" s="26">
        <v>1</v>
      </c>
      <c r="AA3565" s="26">
        <v>0.76086956521739135</v>
      </c>
      <c r="AB3565" s="26"/>
      <c r="AC3565" s="26"/>
      <c r="AD3565" s="46">
        <v>84</v>
      </c>
      <c r="AE3565" s="105">
        <v>4</v>
      </c>
      <c r="AF3565" s="105"/>
      <c r="AG3565" s="105"/>
    </row>
    <row r="3566" spans="1:33">
      <c r="A3566" s="83" t="s">
        <v>127</v>
      </c>
      <c r="B3566" s="14" t="s">
        <v>75</v>
      </c>
      <c r="C3566" s="14" t="s">
        <v>3</v>
      </c>
      <c r="D3566" s="14">
        <v>2019</v>
      </c>
      <c r="E3566" s="14">
        <v>2019</v>
      </c>
      <c r="F3566" s="14" t="s">
        <v>324</v>
      </c>
      <c r="G3566" s="14"/>
      <c r="H3566" s="14"/>
      <c r="I3566" s="14"/>
      <c r="J3566" s="14"/>
      <c r="K3566" s="14"/>
      <c r="L3566" s="14"/>
      <c r="M3566" s="46">
        <v>64938</v>
      </c>
      <c r="N3566" s="46">
        <v>147651</v>
      </c>
      <c r="O3566" s="24"/>
      <c r="P3566" s="24"/>
      <c r="Q3566" s="24"/>
      <c r="R3566" s="24"/>
      <c r="S3566" s="24"/>
      <c r="T3566" s="24"/>
      <c r="U3566" s="24"/>
      <c r="V3566" s="24"/>
      <c r="W3566" s="46"/>
      <c r="X3566" s="46"/>
      <c r="Y3566" s="46"/>
      <c r="Z3566" s="26">
        <v>0.97711607389026744</v>
      </c>
      <c r="AA3566" s="26">
        <v>0.90178926441351892</v>
      </c>
      <c r="AB3566" s="26"/>
      <c r="AC3566" s="26"/>
      <c r="AD3566" s="46">
        <v>6163</v>
      </c>
      <c r="AE3566" s="105">
        <v>1744</v>
      </c>
      <c r="AF3566" s="105"/>
      <c r="AG3566" s="105"/>
    </row>
    <row r="3567" spans="1:33">
      <c r="A3567" s="83" t="s">
        <v>128</v>
      </c>
      <c r="B3567" s="14" t="s">
        <v>75</v>
      </c>
      <c r="C3567" s="14" t="s">
        <v>3</v>
      </c>
      <c r="D3567" s="14">
        <v>2019</v>
      </c>
      <c r="E3567" s="14">
        <v>2019</v>
      </c>
      <c r="F3567" s="14" t="s">
        <v>324</v>
      </c>
      <c r="G3567" s="14"/>
      <c r="H3567" s="14"/>
      <c r="I3567" s="14"/>
      <c r="J3567" s="14"/>
      <c r="K3567" s="14"/>
      <c r="L3567" s="14"/>
      <c r="M3567" s="46">
        <v>10489</v>
      </c>
      <c r="N3567" s="46">
        <v>23134</v>
      </c>
      <c r="O3567" s="24"/>
      <c r="P3567" s="24"/>
      <c r="Q3567" s="24"/>
      <c r="R3567" s="24"/>
      <c r="S3567" s="24"/>
      <c r="T3567" s="24"/>
      <c r="U3567" s="24"/>
      <c r="V3567" s="24"/>
      <c r="W3567" s="46"/>
      <c r="X3567" s="46"/>
      <c r="Y3567" s="46"/>
      <c r="Z3567" s="26">
        <v>0.99705449189985274</v>
      </c>
      <c r="AA3567" s="26">
        <v>0.95817490494296575</v>
      </c>
      <c r="AB3567" s="26"/>
      <c r="AC3567" s="26"/>
      <c r="AD3567" s="46">
        <v>1021</v>
      </c>
      <c r="AE3567" s="105">
        <v>221</v>
      </c>
      <c r="AF3567" s="105"/>
      <c r="AG3567" s="105"/>
    </row>
    <row r="3568" spans="1:33">
      <c r="A3568" s="83" t="s">
        <v>129</v>
      </c>
      <c r="B3568" s="14" t="s">
        <v>75</v>
      </c>
      <c r="C3568" s="14" t="s">
        <v>3</v>
      </c>
      <c r="D3568" s="14">
        <v>2019</v>
      </c>
      <c r="E3568" s="14">
        <v>2019</v>
      </c>
      <c r="F3568" s="14" t="s">
        <v>324</v>
      </c>
      <c r="G3568" s="14"/>
      <c r="H3568" s="14"/>
      <c r="I3568" s="14"/>
      <c r="J3568" s="14"/>
      <c r="K3568" s="14"/>
      <c r="L3568" s="14"/>
      <c r="M3568" s="46">
        <v>6303</v>
      </c>
      <c r="N3568" s="46">
        <v>11292</v>
      </c>
      <c r="O3568" s="24"/>
      <c r="P3568" s="24"/>
      <c r="Q3568" s="24"/>
      <c r="R3568" s="24"/>
      <c r="S3568" s="24"/>
      <c r="T3568" s="24"/>
      <c r="U3568" s="24"/>
      <c r="V3568" s="24"/>
      <c r="W3568" s="46"/>
      <c r="X3568" s="46"/>
      <c r="Y3568" s="46"/>
      <c r="Z3568" s="26">
        <v>0.95723684210526316</v>
      </c>
      <c r="AA3568" s="26">
        <v>0.90291262135922334</v>
      </c>
      <c r="AB3568" s="26"/>
      <c r="AC3568" s="26"/>
      <c r="AD3568" s="46">
        <v>422</v>
      </c>
      <c r="AE3568" s="105">
        <v>72</v>
      </c>
      <c r="AF3568" s="105"/>
      <c r="AG3568" s="105"/>
    </row>
    <row r="3569" spans="1:33">
      <c r="A3569" s="83" t="s">
        <v>130</v>
      </c>
      <c r="B3569" s="14" t="s">
        <v>75</v>
      </c>
      <c r="C3569" s="14" t="s">
        <v>3</v>
      </c>
      <c r="D3569" s="14">
        <v>2019</v>
      </c>
      <c r="E3569" s="14">
        <v>2019</v>
      </c>
      <c r="F3569" s="14" t="s">
        <v>324</v>
      </c>
      <c r="G3569" s="14"/>
      <c r="H3569" s="14"/>
      <c r="I3569" s="14"/>
      <c r="J3569" s="14"/>
      <c r="K3569" s="14"/>
      <c r="L3569" s="14"/>
      <c r="M3569" s="46">
        <v>1485</v>
      </c>
      <c r="N3569" s="46">
        <v>2878</v>
      </c>
      <c r="O3569" s="24"/>
      <c r="P3569" s="24"/>
      <c r="Q3569" s="24"/>
      <c r="R3569" s="24"/>
      <c r="S3569" s="24"/>
      <c r="T3569" s="24"/>
      <c r="U3569" s="24"/>
      <c r="V3569" s="24"/>
      <c r="W3569" s="46"/>
      <c r="X3569" s="46"/>
      <c r="Y3569" s="46"/>
      <c r="Z3569" s="26">
        <v>0.88235294117647056</v>
      </c>
      <c r="AA3569" s="26">
        <v>0.78723404255319152</v>
      </c>
      <c r="AB3569" s="26"/>
      <c r="AC3569" s="26"/>
      <c r="AD3569" s="46">
        <v>119</v>
      </c>
      <c r="AE3569" s="105">
        <v>26</v>
      </c>
      <c r="AF3569" s="105"/>
      <c r="AG3569" s="105"/>
    </row>
    <row r="3570" spans="1:33">
      <c r="A3570" s="83" t="s">
        <v>131</v>
      </c>
      <c r="B3570" s="14" t="s">
        <v>76</v>
      </c>
      <c r="C3570" s="14" t="s">
        <v>3</v>
      </c>
      <c r="D3570" s="14">
        <v>2019</v>
      </c>
      <c r="E3570" s="14">
        <v>2019</v>
      </c>
      <c r="F3570" s="14" t="s">
        <v>324</v>
      </c>
      <c r="G3570" s="14"/>
      <c r="H3570" s="14"/>
      <c r="I3570" s="14"/>
      <c r="J3570" s="14"/>
      <c r="K3570" s="14"/>
      <c r="L3570" s="14"/>
      <c r="M3570" s="46">
        <v>546186</v>
      </c>
      <c r="N3570" s="46">
        <v>1043266</v>
      </c>
      <c r="O3570" s="24"/>
      <c r="P3570" s="24"/>
      <c r="Q3570" s="24"/>
      <c r="R3570" s="24"/>
      <c r="S3570" s="24"/>
      <c r="T3570" s="24"/>
      <c r="U3570" s="24"/>
      <c r="V3570" s="24"/>
      <c r="W3570" s="46"/>
      <c r="X3570" s="46"/>
      <c r="Y3570" s="46"/>
      <c r="Z3570" s="26">
        <v>0.99362159495365965</v>
      </c>
      <c r="AA3570" s="26">
        <v>0.89901932226429748</v>
      </c>
      <c r="AB3570" s="26"/>
      <c r="AC3570" s="26"/>
      <c r="AD3570" s="46">
        <v>45946</v>
      </c>
      <c r="AE3570" s="105">
        <v>28140</v>
      </c>
      <c r="AF3570" s="105"/>
      <c r="AG3570" s="105"/>
    </row>
    <row r="3571" spans="1:33">
      <c r="A3571" s="83" t="s">
        <v>132</v>
      </c>
      <c r="B3571" s="14" t="s">
        <v>75</v>
      </c>
      <c r="C3571" s="14" t="s">
        <v>3</v>
      </c>
      <c r="D3571" s="14">
        <v>2019</v>
      </c>
      <c r="E3571" s="14">
        <v>2019</v>
      </c>
      <c r="F3571" s="14" t="s">
        <v>324</v>
      </c>
      <c r="G3571" s="14"/>
      <c r="H3571" s="14"/>
      <c r="I3571" s="14"/>
      <c r="J3571" s="14"/>
      <c r="K3571" s="14"/>
      <c r="L3571" s="14"/>
      <c r="M3571" s="46">
        <v>10862</v>
      </c>
      <c r="N3571" s="46">
        <v>26050</v>
      </c>
      <c r="O3571" s="24"/>
      <c r="P3571" s="24"/>
      <c r="Q3571" s="24"/>
      <c r="R3571" s="24"/>
      <c r="S3571" s="24"/>
      <c r="T3571" s="24"/>
      <c r="U3571" s="24"/>
      <c r="V3571" s="24"/>
      <c r="W3571" s="46"/>
      <c r="X3571" s="46"/>
      <c r="Y3571" s="46"/>
      <c r="Z3571" s="26">
        <v>0.97309417040358748</v>
      </c>
      <c r="AA3571" s="26">
        <v>0.97278911564625847</v>
      </c>
      <c r="AB3571" s="26"/>
      <c r="AC3571" s="26"/>
      <c r="AD3571" s="46">
        <v>688</v>
      </c>
      <c r="AE3571" s="105">
        <v>104</v>
      </c>
      <c r="AF3571" s="105"/>
      <c r="AG3571" s="105"/>
    </row>
    <row r="3572" spans="1:33">
      <c r="A3572" s="83" t="s">
        <v>133</v>
      </c>
      <c r="B3572" s="14" t="s">
        <v>75</v>
      </c>
      <c r="C3572" s="14" t="s">
        <v>3</v>
      </c>
      <c r="D3572" s="14">
        <v>2019</v>
      </c>
      <c r="E3572" s="14">
        <v>2019</v>
      </c>
      <c r="F3572" s="14" t="s">
        <v>324</v>
      </c>
      <c r="G3572" s="14"/>
      <c r="H3572" s="14"/>
      <c r="I3572" s="14"/>
      <c r="J3572" s="14"/>
      <c r="K3572" s="14"/>
      <c r="L3572" s="14"/>
      <c r="M3572" s="46">
        <v>5838</v>
      </c>
      <c r="N3572" s="46">
        <v>9377</v>
      </c>
      <c r="O3572" s="24"/>
      <c r="P3572" s="24"/>
      <c r="Q3572" s="24"/>
      <c r="R3572" s="24"/>
      <c r="S3572" s="24"/>
      <c r="T3572" s="24"/>
      <c r="U3572" s="24"/>
      <c r="V3572" s="24"/>
      <c r="W3572" s="46"/>
      <c r="X3572" s="46"/>
      <c r="Y3572" s="46"/>
      <c r="Z3572" s="26">
        <v>0.96842105263157896</v>
      </c>
      <c r="AA3572" s="26">
        <v>0.91752577319587625</v>
      </c>
      <c r="AB3572" s="26"/>
      <c r="AC3572" s="26"/>
      <c r="AD3572" s="46">
        <v>515</v>
      </c>
      <c r="AE3572" s="105">
        <v>182</v>
      </c>
      <c r="AF3572" s="105"/>
      <c r="AG3572" s="105"/>
    </row>
    <row r="3573" spans="1:33">
      <c r="A3573" s="83" t="s">
        <v>134</v>
      </c>
      <c r="B3573" s="14" t="s">
        <v>75</v>
      </c>
      <c r="C3573" s="14" t="s">
        <v>3</v>
      </c>
      <c r="D3573" s="14">
        <v>2019</v>
      </c>
      <c r="E3573" s="14">
        <v>2019</v>
      </c>
      <c r="F3573" s="14" t="s">
        <v>324</v>
      </c>
      <c r="G3573" s="14"/>
      <c r="H3573" s="14"/>
      <c r="I3573" s="14"/>
      <c r="J3573" s="14"/>
      <c r="K3573" s="14"/>
      <c r="L3573" s="14"/>
      <c r="M3573" s="46">
        <v>1048</v>
      </c>
      <c r="N3573" s="46">
        <v>1883</v>
      </c>
      <c r="O3573" s="24"/>
      <c r="P3573" s="24"/>
      <c r="Q3573" s="24"/>
      <c r="R3573" s="24"/>
      <c r="S3573" s="24"/>
      <c r="T3573" s="24"/>
      <c r="U3573" s="24"/>
      <c r="V3573" s="24"/>
      <c r="W3573" s="46"/>
      <c r="X3573" s="46"/>
      <c r="Y3573" s="46"/>
      <c r="Z3573" s="26" t="e">
        <v>#DIV/0!</v>
      </c>
      <c r="AA3573" s="26" t="e">
        <v>#DIV/0!</v>
      </c>
      <c r="AB3573" s="26"/>
      <c r="AC3573" s="26"/>
      <c r="AD3573" s="46"/>
      <c r="AE3573" s="105"/>
      <c r="AF3573" s="105"/>
      <c r="AG3573" s="105"/>
    </row>
    <row r="3574" spans="1:33">
      <c r="A3574" s="83" t="s">
        <v>135</v>
      </c>
      <c r="B3574" s="14" t="s">
        <v>75</v>
      </c>
      <c r="C3574" s="14" t="s">
        <v>3</v>
      </c>
      <c r="D3574" s="14">
        <v>2019</v>
      </c>
      <c r="E3574" s="14">
        <v>2019</v>
      </c>
      <c r="F3574" s="14" t="s">
        <v>324</v>
      </c>
      <c r="G3574" s="14"/>
      <c r="H3574" s="14"/>
      <c r="I3574" s="14"/>
      <c r="J3574" s="14"/>
      <c r="K3574" s="14"/>
      <c r="L3574" s="14"/>
      <c r="M3574" s="46">
        <v>6008</v>
      </c>
      <c r="N3574" s="46">
        <v>11021</v>
      </c>
      <c r="O3574" s="24"/>
      <c r="P3574" s="24"/>
      <c r="Q3574" s="24"/>
      <c r="R3574" s="24"/>
      <c r="S3574" s="24"/>
      <c r="T3574" s="24"/>
      <c r="U3574" s="24"/>
      <c r="V3574" s="24"/>
      <c r="W3574" s="46"/>
      <c r="X3574" s="46"/>
      <c r="Y3574" s="46"/>
      <c r="Z3574" s="26">
        <v>0.98724489795918369</v>
      </c>
      <c r="AA3574" s="26">
        <v>0.92905405405405406</v>
      </c>
      <c r="AB3574" s="26"/>
      <c r="AC3574" s="26"/>
      <c r="AD3574" s="46">
        <v>540</v>
      </c>
      <c r="AE3574" s="105">
        <v>66</v>
      </c>
      <c r="AF3574" s="105"/>
      <c r="AG3574" s="105"/>
    </row>
    <row r="3575" spans="1:33">
      <c r="A3575" s="83" t="s">
        <v>136</v>
      </c>
      <c r="B3575" s="14" t="s">
        <v>75</v>
      </c>
      <c r="C3575" s="14" t="s">
        <v>3</v>
      </c>
      <c r="D3575" s="14">
        <v>2019</v>
      </c>
      <c r="E3575" s="14">
        <v>2019</v>
      </c>
      <c r="F3575" s="14" t="s">
        <v>324</v>
      </c>
      <c r="G3575" s="14"/>
      <c r="H3575" s="14"/>
      <c r="I3575" s="14"/>
      <c r="J3575" s="14"/>
      <c r="K3575" s="14"/>
      <c r="L3575" s="14"/>
      <c r="M3575" s="46">
        <v>22423</v>
      </c>
      <c r="N3575" s="46">
        <v>50423</v>
      </c>
      <c r="O3575" s="24"/>
      <c r="P3575" s="24"/>
      <c r="Q3575" s="24"/>
      <c r="R3575" s="24"/>
      <c r="S3575" s="24"/>
      <c r="T3575" s="24"/>
      <c r="U3575" s="24"/>
      <c r="V3575" s="24"/>
      <c r="W3575" s="46"/>
      <c r="X3575" s="46"/>
      <c r="Y3575" s="46"/>
      <c r="Z3575" s="26">
        <v>0.97586872586872586</v>
      </c>
      <c r="AA3575" s="26">
        <v>0.97163120567375882</v>
      </c>
      <c r="AB3575" s="26"/>
      <c r="AC3575" s="26"/>
      <c r="AD3575" s="46">
        <v>1796</v>
      </c>
      <c r="AE3575" s="105">
        <v>393</v>
      </c>
      <c r="AF3575" s="105"/>
      <c r="AG3575" s="105"/>
    </row>
    <row r="3576" spans="1:33">
      <c r="A3576" s="83" t="s">
        <v>137</v>
      </c>
      <c r="B3576" s="14" t="s">
        <v>75</v>
      </c>
      <c r="C3576" s="14" t="s">
        <v>3</v>
      </c>
      <c r="D3576" s="14">
        <v>2019</v>
      </c>
      <c r="E3576" s="14">
        <v>2019</v>
      </c>
      <c r="F3576" s="14" t="s">
        <v>324</v>
      </c>
      <c r="G3576" s="14"/>
      <c r="H3576" s="14"/>
      <c r="I3576" s="14"/>
      <c r="J3576" s="14"/>
      <c r="K3576" s="14"/>
      <c r="L3576" s="14"/>
      <c r="M3576" s="46">
        <v>635</v>
      </c>
      <c r="N3576" s="46">
        <v>1297</v>
      </c>
      <c r="O3576" s="24"/>
      <c r="P3576" s="24"/>
      <c r="Q3576" s="24"/>
      <c r="R3576" s="24"/>
      <c r="S3576" s="24"/>
      <c r="T3576" s="24"/>
      <c r="U3576" s="24"/>
      <c r="V3576" s="24"/>
      <c r="W3576" s="46"/>
      <c r="X3576" s="46"/>
      <c r="Y3576" s="46"/>
      <c r="Z3576" s="26">
        <v>1</v>
      </c>
      <c r="AA3576" s="26">
        <v>0.91176470588235292</v>
      </c>
      <c r="AB3576" s="26"/>
      <c r="AC3576" s="26"/>
      <c r="AD3576" s="46">
        <v>63</v>
      </c>
      <c r="AE3576" s="105">
        <v>15</v>
      </c>
      <c r="AF3576" s="105"/>
      <c r="AG3576" s="105"/>
    </row>
    <row r="3577" spans="1:33">
      <c r="A3577" s="83" t="s">
        <v>138</v>
      </c>
      <c r="B3577" s="14" t="s">
        <v>75</v>
      </c>
      <c r="C3577" s="14" t="s">
        <v>3</v>
      </c>
      <c r="D3577" s="14">
        <v>2019</v>
      </c>
      <c r="E3577" s="14">
        <v>2019</v>
      </c>
      <c r="F3577" s="14" t="s">
        <v>324</v>
      </c>
      <c r="G3577" s="14"/>
      <c r="H3577" s="14"/>
      <c r="I3577" s="14"/>
      <c r="J3577" s="14"/>
      <c r="K3577" s="14"/>
      <c r="L3577" s="14"/>
      <c r="M3577" s="46">
        <v>427</v>
      </c>
      <c r="N3577" s="46">
        <v>729</v>
      </c>
      <c r="O3577" s="24"/>
      <c r="P3577" s="24"/>
      <c r="Q3577" s="24"/>
      <c r="R3577" s="24"/>
      <c r="S3577" s="24"/>
      <c r="T3577" s="24"/>
      <c r="U3577" s="24"/>
      <c r="V3577" s="24"/>
      <c r="W3577" s="46"/>
      <c r="X3577" s="46"/>
      <c r="Y3577" s="46"/>
      <c r="Z3577" s="26">
        <v>1</v>
      </c>
      <c r="AA3577" s="26">
        <v>0.9</v>
      </c>
      <c r="AB3577" s="26"/>
      <c r="AC3577" s="26"/>
      <c r="AD3577" s="46">
        <v>37</v>
      </c>
      <c r="AE3577" s="105">
        <v>10</v>
      </c>
      <c r="AF3577" s="105"/>
      <c r="AG3577" s="105"/>
    </row>
    <row r="3578" spans="1:33">
      <c r="A3578" s="83" t="s">
        <v>139</v>
      </c>
      <c r="B3578" s="14" t="s">
        <v>75</v>
      </c>
      <c r="C3578" s="14" t="s">
        <v>3</v>
      </c>
      <c r="D3578" s="14">
        <v>2019</v>
      </c>
      <c r="E3578" s="14">
        <v>2019</v>
      </c>
      <c r="F3578" s="14" t="s">
        <v>324</v>
      </c>
      <c r="G3578" s="14"/>
      <c r="H3578" s="14"/>
      <c r="I3578" s="14"/>
      <c r="J3578" s="14"/>
      <c r="K3578" s="14"/>
      <c r="L3578" s="14"/>
      <c r="M3578" s="46">
        <v>19022</v>
      </c>
      <c r="N3578" s="46">
        <v>41729</v>
      </c>
      <c r="O3578" s="24"/>
      <c r="P3578" s="24"/>
      <c r="Q3578" s="24"/>
      <c r="R3578" s="24"/>
      <c r="S3578" s="24"/>
      <c r="T3578" s="24"/>
      <c r="U3578" s="24"/>
      <c r="V3578" s="24"/>
      <c r="W3578" s="46"/>
      <c r="X3578" s="46"/>
      <c r="Y3578" s="46"/>
      <c r="Z3578" s="26">
        <v>0.99541584806810735</v>
      </c>
      <c r="AA3578" s="26">
        <v>0.95641025641025645</v>
      </c>
      <c r="AB3578" s="26"/>
      <c r="AC3578" s="26"/>
      <c r="AD3578" s="46">
        <v>2233</v>
      </c>
      <c r="AE3578" s="105">
        <v>657</v>
      </c>
      <c r="AF3578" s="105"/>
      <c r="AG3578" s="105"/>
    </row>
    <row r="3579" spans="1:33">
      <c r="A3579" s="83" t="s">
        <v>140</v>
      </c>
      <c r="B3579" s="14" t="s">
        <v>75</v>
      </c>
      <c r="C3579" s="14" t="s">
        <v>3</v>
      </c>
      <c r="D3579" s="14">
        <v>2019</v>
      </c>
      <c r="E3579" s="14">
        <v>2019</v>
      </c>
      <c r="F3579" s="14" t="s">
        <v>324</v>
      </c>
      <c r="G3579" s="14"/>
      <c r="H3579" s="14"/>
      <c r="I3579" s="14"/>
      <c r="J3579" s="14"/>
      <c r="K3579" s="14"/>
      <c r="L3579" s="14"/>
      <c r="M3579" s="46">
        <v>2684</v>
      </c>
      <c r="N3579" s="46">
        <v>5246</v>
      </c>
      <c r="O3579" s="24"/>
      <c r="P3579" s="24"/>
      <c r="Q3579" s="24"/>
      <c r="R3579" s="24"/>
      <c r="S3579" s="24"/>
      <c r="T3579" s="24"/>
      <c r="U3579" s="24"/>
      <c r="V3579" s="24"/>
      <c r="W3579" s="46"/>
      <c r="X3579" s="46"/>
      <c r="Y3579" s="46"/>
      <c r="Z3579" s="26">
        <v>0.963963963963964</v>
      </c>
      <c r="AA3579" s="26">
        <v>0.88732394366197187</v>
      </c>
      <c r="AB3579" s="26"/>
      <c r="AC3579" s="26"/>
      <c r="AD3579" s="46">
        <v>280</v>
      </c>
      <c r="AE3579" s="105">
        <v>64</v>
      </c>
      <c r="AF3579" s="105"/>
      <c r="AG3579" s="105"/>
    </row>
    <row r="3580" spans="1:33">
      <c r="A3580" s="83" t="s">
        <v>141</v>
      </c>
      <c r="B3580" s="14" t="s">
        <v>75</v>
      </c>
      <c r="C3580" s="14" t="s">
        <v>3</v>
      </c>
      <c r="D3580" s="14">
        <v>2019</v>
      </c>
      <c r="E3580" s="14">
        <v>2019</v>
      </c>
      <c r="F3580" s="14" t="s">
        <v>324</v>
      </c>
      <c r="G3580" s="14"/>
      <c r="H3580" s="14"/>
      <c r="I3580" s="14"/>
      <c r="J3580" s="14"/>
      <c r="K3580" s="14"/>
      <c r="L3580" s="14"/>
      <c r="M3580" s="46">
        <v>4345</v>
      </c>
      <c r="N3580" s="46">
        <v>7308</v>
      </c>
      <c r="O3580" s="24"/>
      <c r="P3580" s="24"/>
      <c r="Q3580" s="24"/>
      <c r="R3580" s="24"/>
      <c r="S3580" s="24"/>
      <c r="T3580" s="24"/>
      <c r="U3580" s="24"/>
      <c r="V3580" s="24"/>
      <c r="W3580" s="46"/>
      <c r="X3580" s="46"/>
      <c r="Y3580" s="46"/>
      <c r="Z3580" s="26">
        <v>0.94092827004219415</v>
      </c>
      <c r="AA3580" s="26">
        <v>0.81355932203389836</v>
      </c>
      <c r="AB3580" s="26"/>
      <c r="AC3580" s="26"/>
      <c r="AD3580" s="46">
        <v>430</v>
      </c>
      <c r="AE3580" s="105">
        <v>152</v>
      </c>
      <c r="AF3580" s="105"/>
      <c r="AG3580" s="105"/>
    </row>
    <row r="3581" spans="1:33">
      <c r="A3581" s="83" t="s">
        <v>142</v>
      </c>
      <c r="B3581" s="14" t="s">
        <v>74</v>
      </c>
      <c r="C3581" s="14" t="s">
        <v>3</v>
      </c>
      <c r="D3581" s="14">
        <v>2019</v>
      </c>
      <c r="E3581" s="14">
        <v>2019</v>
      </c>
      <c r="F3581" s="14" t="s">
        <v>324</v>
      </c>
      <c r="G3581" s="14"/>
      <c r="H3581" s="14"/>
      <c r="I3581" s="14"/>
      <c r="J3581" s="14"/>
      <c r="K3581" s="14"/>
      <c r="L3581" s="14"/>
      <c r="M3581" s="46">
        <v>103534</v>
      </c>
      <c r="N3581" s="46">
        <v>197017</v>
      </c>
      <c r="O3581" s="24"/>
      <c r="P3581" s="24"/>
      <c r="Q3581" s="24"/>
      <c r="R3581" s="24"/>
      <c r="S3581" s="24"/>
      <c r="T3581" s="24"/>
      <c r="U3581" s="24"/>
      <c r="V3581" s="24"/>
      <c r="W3581" s="46"/>
      <c r="X3581" s="46"/>
      <c r="Y3581" s="46"/>
      <c r="Z3581" s="26">
        <v>0.9862726849697534</v>
      </c>
      <c r="AA3581" s="26">
        <v>0.99576071596796989</v>
      </c>
      <c r="AB3581" s="26"/>
      <c r="AC3581" s="26"/>
      <c r="AD3581" s="46">
        <v>8637</v>
      </c>
      <c r="AE3581" s="105">
        <v>3663</v>
      </c>
      <c r="AF3581" s="105"/>
      <c r="AG3581" s="105"/>
    </row>
    <row r="3582" spans="1:33">
      <c r="A3582" s="83" t="s">
        <v>143</v>
      </c>
      <c r="B3582" s="14" t="s">
        <v>74</v>
      </c>
      <c r="C3582" s="14" t="s">
        <v>3</v>
      </c>
      <c r="D3582" s="14">
        <v>2019</v>
      </c>
      <c r="E3582" s="14">
        <v>2019</v>
      </c>
      <c r="F3582" s="14" t="s">
        <v>324</v>
      </c>
      <c r="G3582" s="14"/>
      <c r="H3582" s="14"/>
      <c r="I3582" s="14"/>
      <c r="J3582" s="14"/>
      <c r="K3582" s="14"/>
      <c r="L3582" s="14"/>
      <c r="M3582" s="46">
        <v>8015</v>
      </c>
      <c r="N3582" s="46">
        <v>14065</v>
      </c>
      <c r="O3582" s="24"/>
      <c r="P3582" s="24"/>
      <c r="Q3582" s="24"/>
      <c r="R3582" s="24"/>
      <c r="S3582" s="24"/>
      <c r="T3582" s="24"/>
      <c r="U3582" s="24"/>
      <c r="V3582" s="24"/>
      <c r="W3582" s="46"/>
      <c r="X3582" s="46"/>
      <c r="Y3582" s="46"/>
      <c r="Z3582" s="26">
        <v>0.98804780876494025</v>
      </c>
      <c r="AA3582" s="26">
        <v>0.89878542510121462</v>
      </c>
      <c r="AB3582" s="26"/>
      <c r="AC3582" s="26"/>
      <c r="AD3582" s="46">
        <v>724</v>
      </c>
      <c r="AE3582" s="105">
        <v>374</v>
      </c>
      <c r="AF3582" s="105"/>
      <c r="AG3582" s="105"/>
    </row>
    <row r="3583" spans="1:33">
      <c r="A3583" s="83" t="s">
        <v>144</v>
      </c>
      <c r="B3583" s="14" t="s">
        <v>75</v>
      </c>
      <c r="C3583" s="14" t="s">
        <v>3</v>
      </c>
      <c r="D3583" s="14">
        <v>2019</v>
      </c>
      <c r="E3583" s="14">
        <v>2019</v>
      </c>
      <c r="F3583" s="14" t="s">
        <v>324</v>
      </c>
      <c r="G3583" s="14"/>
      <c r="H3583" s="14"/>
      <c r="I3583" s="14"/>
      <c r="J3583" s="14"/>
      <c r="K3583" s="14"/>
      <c r="L3583" s="14"/>
      <c r="M3583" s="46">
        <v>1149</v>
      </c>
      <c r="N3583" s="46">
        <v>2037</v>
      </c>
      <c r="O3583" s="24"/>
      <c r="P3583" s="24"/>
      <c r="Q3583" s="24"/>
      <c r="R3583" s="24"/>
      <c r="S3583" s="24"/>
      <c r="T3583" s="24"/>
      <c r="U3583" s="24"/>
      <c r="V3583" s="24"/>
      <c r="W3583" s="46"/>
      <c r="X3583" s="46"/>
      <c r="Y3583" s="46"/>
      <c r="Z3583" s="26">
        <v>1</v>
      </c>
      <c r="AA3583" s="26">
        <v>0.85245901639344257</v>
      </c>
      <c r="AB3583" s="26"/>
      <c r="AC3583" s="26"/>
      <c r="AD3583" s="46">
        <v>128</v>
      </c>
      <c r="AE3583" s="105">
        <v>35</v>
      </c>
      <c r="AF3583" s="105"/>
      <c r="AG3583" s="105"/>
    </row>
    <row r="3584" spans="1:33">
      <c r="A3584" s="83" t="s">
        <v>145</v>
      </c>
      <c r="B3584" s="14" t="s">
        <v>75</v>
      </c>
      <c r="C3584" s="14" t="s">
        <v>3</v>
      </c>
      <c r="D3584" s="14">
        <v>2019</v>
      </c>
      <c r="E3584" s="14">
        <v>2019</v>
      </c>
      <c r="F3584" s="14" t="s">
        <v>324</v>
      </c>
      <c r="G3584" s="14"/>
      <c r="H3584" s="14"/>
      <c r="I3584" s="14"/>
      <c r="J3584" s="14"/>
      <c r="K3584" s="14"/>
      <c r="L3584" s="14"/>
      <c r="M3584" s="46">
        <v>111236</v>
      </c>
      <c r="N3584" s="46">
        <v>238225</v>
      </c>
      <c r="O3584" s="24"/>
      <c r="P3584" s="24"/>
      <c r="Q3584" s="24"/>
      <c r="R3584" s="24"/>
      <c r="S3584" s="24"/>
      <c r="T3584" s="24"/>
      <c r="U3584" s="24"/>
      <c r="V3584" s="24"/>
      <c r="W3584" s="46"/>
      <c r="X3584" s="46"/>
      <c r="Y3584" s="46"/>
      <c r="Z3584" s="26">
        <v>0.9841210536147954</v>
      </c>
      <c r="AA3584" s="26">
        <v>0.82156959526159923</v>
      </c>
      <c r="AB3584" s="26"/>
      <c r="AC3584" s="26"/>
      <c r="AD3584" s="46">
        <v>11223</v>
      </c>
      <c r="AE3584" s="105">
        <v>4363</v>
      </c>
      <c r="AF3584" s="105"/>
      <c r="AG3584" s="105"/>
    </row>
    <row r="3585" spans="1:33">
      <c r="A3585" s="83" t="s">
        <v>146</v>
      </c>
      <c r="B3585" s="14" t="s">
        <v>74</v>
      </c>
      <c r="C3585" s="14" t="s">
        <v>3</v>
      </c>
      <c r="D3585" s="14">
        <v>2019</v>
      </c>
      <c r="E3585" s="14">
        <v>2019</v>
      </c>
      <c r="F3585" s="14" t="s">
        <v>324</v>
      </c>
      <c r="G3585" s="14"/>
      <c r="H3585" s="14"/>
      <c r="I3585" s="14"/>
      <c r="J3585" s="14"/>
      <c r="K3585" s="14"/>
      <c r="L3585" s="14"/>
      <c r="M3585" s="46">
        <v>93983</v>
      </c>
      <c r="N3585" s="46">
        <v>187356</v>
      </c>
      <c r="O3585" s="24"/>
      <c r="P3585" s="24"/>
      <c r="Q3585" s="24"/>
      <c r="R3585" s="24"/>
      <c r="S3585" s="24"/>
      <c r="T3585" s="24"/>
      <c r="U3585" s="24"/>
      <c r="V3585" s="24"/>
      <c r="W3585" s="46"/>
      <c r="X3585" s="46"/>
      <c r="Y3585" s="46"/>
      <c r="Z3585" s="26">
        <v>0.99228915662650607</v>
      </c>
      <c r="AA3585" s="26">
        <v>0.96136477671851484</v>
      </c>
      <c r="AB3585" s="26"/>
      <c r="AC3585" s="26"/>
      <c r="AD3585" s="46">
        <v>8503</v>
      </c>
      <c r="AE3585" s="105">
        <v>3437</v>
      </c>
      <c r="AF3585" s="105"/>
      <c r="AG3585" s="105"/>
    </row>
    <row r="3586" spans="1:33">
      <c r="A3586" s="83" t="s">
        <v>147</v>
      </c>
      <c r="B3586" s="14" t="s">
        <v>75</v>
      </c>
      <c r="C3586" s="14" t="s">
        <v>3</v>
      </c>
      <c r="D3586" s="14">
        <v>2019</v>
      </c>
      <c r="E3586" s="14">
        <v>2019</v>
      </c>
      <c r="F3586" s="14" t="s">
        <v>324</v>
      </c>
      <c r="G3586" s="14"/>
      <c r="H3586" s="14"/>
      <c r="I3586" s="14"/>
      <c r="J3586" s="14"/>
      <c r="K3586" s="14"/>
      <c r="L3586" s="14"/>
      <c r="M3586" s="46">
        <v>2094</v>
      </c>
      <c r="N3586" s="46">
        <v>4391</v>
      </c>
      <c r="O3586" s="24"/>
      <c r="P3586" s="24"/>
      <c r="Q3586" s="24"/>
      <c r="R3586" s="24"/>
      <c r="S3586" s="24"/>
      <c r="T3586" s="24"/>
      <c r="U3586" s="24"/>
      <c r="V3586" s="24"/>
      <c r="W3586" s="46"/>
      <c r="X3586" s="46"/>
      <c r="Y3586" s="46"/>
      <c r="Z3586" s="26">
        <v>0.97247706422018343</v>
      </c>
      <c r="AA3586" s="26">
        <v>1</v>
      </c>
      <c r="AB3586" s="26"/>
      <c r="AC3586" s="26"/>
      <c r="AD3586" s="46">
        <v>189</v>
      </c>
      <c r="AE3586" s="105">
        <v>56</v>
      </c>
      <c r="AF3586" s="105"/>
      <c r="AG3586" s="105"/>
    </row>
    <row r="3587" spans="1:33">
      <c r="A3587" s="83" t="s">
        <v>148</v>
      </c>
      <c r="B3587" s="14" t="s">
        <v>75</v>
      </c>
      <c r="C3587" s="14" t="s">
        <v>3</v>
      </c>
      <c r="D3587" s="14">
        <v>2019</v>
      </c>
      <c r="E3587" s="14">
        <v>2019</v>
      </c>
      <c r="F3587" s="14" t="s">
        <v>324</v>
      </c>
      <c r="G3587" s="14"/>
      <c r="H3587" s="14"/>
      <c r="I3587" s="14"/>
      <c r="J3587" s="14"/>
      <c r="K3587" s="14"/>
      <c r="L3587" s="14"/>
      <c r="M3587" s="46">
        <v>150205</v>
      </c>
      <c r="N3587" s="46">
        <v>321527</v>
      </c>
      <c r="O3587" s="24"/>
      <c r="P3587" s="24"/>
      <c r="Q3587" s="24"/>
      <c r="R3587" s="24"/>
      <c r="S3587" s="24"/>
      <c r="T3587" s="24"/>
      <c r="U3587" s="24"/>
      <c r="V3587" s="24"/>
      <c r="W3587" s="46"/>
      <c r="X3587" s="46"/>
      <c r="Y3587" s="46"/>
      <c r="Z3587" s="26">
        <v>0.98995784775601292</v>
      </c>
      <c r="AA3587" s="26">
        <v>0.89695387293298523</v>
      </c>
      <c r="AB3587" s="26"/>
      <c r="AC3587" s="26"/>
      <c r="AD3587" s="46">
        <v>12790</v>
      </c>
      <c r="AE3587" s="105">
        <v>4248</v>
      </c>
      <c r="AF3587" s="105"/>
      <c r="AG3587" s="105"/>
    </row>
    <row r="3588" spans="1:33">
      <c r="A3588" s="83" t="s">
        <v>149</v>
      </c>
      <c r="B3588" s="14" t="s">
        <v>74</v>
      </c>
      <c r="C3588" s="14" t="s">
        <v>3</v>
      </c>
      <c r="D3588" s="14">
        <v>2019</v>
      </c>
      <c r="E3588" s="14">
        <v>2019</v>
      </c>
      <c r="F3588" s="14" t="s">
        <v>324</v>
      </c>
      <c r="G3588" s="14"/>
      <c r="H3588" s="14"/>
      <c r="I3588" s="14"/>
      <c r="J3588" s="14"/>
      <c r="K3588" s="14"/>
      <c r="L3588" s="14"/>
      <c r="M3588" s="46">
        <v>132715</v>
      </c>
      <c r="N3588" s="46">
        <v>248598</v>
      </c>
      <c r="O3588" s="24"/>
      <c r="P3588" s="24"/>
      <c r="Q3588" s="24"/>
      <c r="R3588" s="24"/>
      <c r="S3588" s="24"/>
      <c r="T3588" s="24"/>
      <c r="U3588" s="24"/>
      <c r="V3588" s="24"/>
      <c r="W3588" s="46"/>
      <c r="X3588" s="46"/>
      <c r="Y3588" s="46"/>
      <c r="Z3588" s="26">
        <v>0.98574737217174413</v>
      </c>
      <c r="AA3588" s="26">
        <v>0.95419847328244278</v>
      </c>
      <c r="AB3588" s="26"/>
      <c r="AC3588" s="26"/>
      <c r="AD3588" s="46">
        <v>12905</v>
      </c>
      <c r="AE3588" s="105">
        <v>6734</v>
      </c>
      <c r="AF3588" s="105"/>
      <c r="AG3588" s="105"/>
    </row>
    <row r="3589" spans="1:33">
      <c r="A3589" s="83" t="s">
        <v>150</v>
      </c>
      <c r="B3589" s="14" t="s">
        <v>74</v>
      </c>
      <c r="C3589" s="14" t="s">
        <v>3</v>
      </c>
      <c r="D3589" s="14">
        <v>2019</v>
      </c>
      <c r="E3589" s="14">
        <v>2019</v>
      </c>
      <c r="F3589" s="14" t="s">
        <v>324</v>
      </c>
      <c r="G3589" s="14"/>
      <c r="H3589" s="14"/>
      <c r="I3589" s="14"/>
      <c r="J3589" s="14"/>
      <c r="K3589" s="14"/>
      <c r="L3589" s="14"/>
      <c r="M3589" s="46">
        <v>31885</v>
      </c>
      <c r="N3589" s="46">
        <v>44797</v>
      </c>
      <c r="O3589" s="24"/>
      <c r="P3589" s="24"/>
      <c r="Q3589" s="24"/>
      <c r="R3589" s="24"/>
      <c r="S3589" s="24"/>
      <c r="T3589" s="24"/>
      <c r="U3589" s="24"/>
      <c r="V3589" s="24"/>
      <c r="W3589" s="46"/>
      <c r="X3589" s="46"/>
      <c r="Y3589" s="46"/>
      <c r="Z3589" s="26">
        <v>0.97732603596559808</v>
      </c>
      <c r="AA3589" s="26">
        <v>0.8631921824104235</v>
      </c>
      <c r="AB3589" s="26"/>
      <c r="AC3589" s="26"/>
      <c r="AD3589" s="46">
        <v>3181</v>
      </c>
      <c r="AE3589" s="105">
        <v>1377</v>
      </c>
      <c r="AF3589" s="105"/>
      <c r="AG3589" s="105"/>
    </row>
    <row r="3590" spans="1:33">
      <c r="A3590" s="83" t="s">
        <v>151</v>
      </c>
      <c r="B3590" s="14" t="s">
        <v>75</v>
      </c>
      <c r="C3590" s="14" t="s">
        <v>3</v>
      </c>
      <c r="D3590" s="14">
        <v>2019</v>
      </c>
      <c r="E3590" s="14">
        <v>2019</v>
      </c>
      <c r="F3590" s="14" t="s">
        <v>324</v>
      </c>
      <c r="G3590" s="14"/>
      <c r="H3590" s="14"/>
      <c r="I3590" s="14"/>
      <c r="J3590" s="14"/>
      <c r="K3590" s="14"/>
      <c r="L3590" s="14"/>
      <c r="M3590" s="46">
        <v>43673</v>
      </c>
      <c r="N3590" s="46">
        <v>94099</v>
      </c>
      <c r="O3590" s="24"/>
      <c r="P3590" s="24"/>
      <c r="Q3590" s="24"/>
      <c r="R3590" s="24"/>
      <c r="S3590" s="24"/>
      <c r="T3590" s="24"/>
      <c r="U3590" s="24"/>
      <c r="V3590" s="24"/>
      <c r="W3590" s="46"/>
      <c r="X3590" s="46"/>
      <c r="Y3590" s="46"/>
      <c r="Z3590" s="26">
        <v>0.98782424563260984</v>
      </c>
      <c r="AA3590" s="26">
        <v>0.8820826952526799</v>
      </c>
      <c r="AB3590" s="26"/>
      <c r="AC3590" s="26"/>
      <c r="AD3590" s="46">
        <v>3151</v>
      </c>
      <c r="AE3590" s="105">
        <v>1168</v>
      </c>
      <c r="AF3590" s="105"/>
      <c r="AG3590" s="105"/>
    </row>
    <row r="3591" spans="1:33">
      <c r="A3591" s="83" t="s">
        <v>152</v>
      </c>
      <c r="B3591" s="14" t="s">
        <v>74</v>
      </c>
      <c r="C3591" s="14" t="s">
        <v>3</v>
      </c>
      <c r="D3591" s="14">
        <v>2019</v>
      </c>
      <c r="E3591" s="14">
        <v>2019</v>
      </c>
      <c r="F3591" s="14" t="s">
        <v>324</v>
      </c>
      <c r="G3591" s="14"/>
      <c r="H3591" s="14"/>
      <c r="I3591" s="14"/>
      <c r="J3591" s="14"/>
      <c r="K3591" s="14"/>
      <c r="L3591" s="14"/>
      <c r="M3591" s="46">
        <v>9062</v>
      </c>
      <c r="N3591" s="46">
        <v>14786</v>
      </c>
      <c r="O3591" s="24"/>
      <c r="P3591" s="24"/>
      <c r="Q3591" s="24"/>
      <c r="R3591" s="24"/>
      <c r="S3591" s="24"/>
      <c r="T3591" s="24"/>
      <c r="U3591" s="24"/>
      <c r="V3591" s="24"/>
      <c r="W3591" s="46"/>
      <c r="X3591" s="46"/>
      <c r="Y3591" s="46"/>
      <c r="Z3591" s="26">
        <v>0.94594594594594594</v>
      </c>
      <c r="AA3591" s="26">
        <v>0.98479087452471481</v>
      </c>
      <c r="AB3591" s="26"/>
      <c r="AC3591" s="26"/>
      <c r="AD3591" s="46">
        <v>784</v>
      </c>
      <c r="AE3591" s="105">
        <v>161</v>
      </c>
      <c r="AF3591" s="105"/>
      <c r="AG3591" s="105"/>
    </row>
    <row r="3592" spans="1:33">
      <c r="A3592" s="83" t="s">
        <v>153</v>
      </c>
      <c r="B3592" s="14" t="s">
        <v>74</v>
      </c>
      <c r="C3592" s="14" t="s">
        <v>3</v>
      </c>
      <c r="D3592" s="14">
        <v>2019</v>
      </c>
      <c r="E3592" s="14">
        <v>2019</v>
      </c>
      <c r="F3592" s="14" t="s">
        <v>324</v>
      </c>
      <c r="G3592" s="14"/>
      <c r="H3592" s="14"/>
      <c r="I3592" s="14"/>
      <c r="J3592" s="14"/>
      <c r="K3592" s="14"/>
      <c r="L3592" s="14"/>
      <c r="M3592" s="46">
        <v>11434</v>
      </c>
      <c r="N3592" s="46">
        <v>21160</v>
      </c>
      <c r="O3592" s="24"/>
      <c r="P3592" s="24"/>
      <c r="Q3592" s="24"/>
      <c r="R3592" s="24"/>
      <c r="S3592" s="24"/>
      <c r="T3592" s="24"/>
      <c r="U3592" s="24"/>
      <c r="V3592" s="24"/>
      <c r="W3592" s="46"/>
      <c r="X3592" s="46"/>
      <c r="Y3592" s="46"/>
      <c r="Z3592" s="26">
        <v>0.97844827586206895</v>
      </c>
      <c r="AA3592" s="26">
        <v>0.95</v>
      </c>
      <c r="AB3592" s="26"/>
      <c r="AC3592" s="26"/>
      <c r="AD3592" s="46">
        <v>1146</v>
      </c>
      <c r="AE3592" s="105">
        <v>456</v>
      </c>
      <c r="AF3592" s="105"/>
      <c r="AG3592" s="105"/>
    </row>
    <row r="3593" spans="1:33">
      <c r="A3593" s="83" t="s">
        <v>154</v>
      </c>
      <c r="B3593" s="14" t="s">
        <v>74</v>
      </c>
      <c r="C3593" s="14" t="s">
        <v>3</v>
      </c>
      <c r="D3593" s="14">
        <v>2019</v>
      </c>
      <c r="E3593" s="14">
        <v>2019</v>
      </c>
      <c r="F3593" s="14" t="s">
        <v>324</v>
      </c>
      <c r="G3593" s="14"/>
      <c r="H3593" s="14"/>
      <c r="I3593" s="14"/>
      <c r="J3593" s="14"/>
      <c r="K3593" s="14"/>
      <c r="L3593" s="14"/>
      <c r="M3593" s="46">
        <v>21021</v>
      </c>
      <c r="N3593" s="46">
        <v>37441</v>
      </c>
      <c r="O3593" s="24"/>
      <c r="P3593" s="24"/>
      <c r="Q3593" s="24"/>
      <c r="R3593" s="24"/>
      <c r="S3593" s="24"/>
      <c r="T3593" s="24"/>
      <c r="U3593" s="24"/>
      <c r="V3593" s="24"/>
      <c r="W3593" s="46"/>
      <c r="X3593" s="46"/>
      <c r="Y3593" s="46"/>
      <c r="Z3593" s="26">
        <v>0.82904290429042904</v>
      </c>
      <c r="AA3593" s="26">
        <v>0.81142857142857139</v>
      </c>
      <c r="AB3593" s="26"/>
      <c r="AC3593" s="26"/>
      <c r="AD3593" s="46">
        <v>2509</v>
      </c>
      <c r="AE3593" s="105">
        <v>1340</v>
      </c>
      <c r="AF3593" s="105"/>
      <c r="AG3593" s="105"/>
    </row>
    <row r="3594" spans="1:33">
      <c r="A3594" s="83" t="s">
        <v>155</v>
      </c>
      <c r="B3594" s="14" t="s">
        <v>74</v>
      </c>
      <c r="C3594" s="14" t="s">
        <v>3</v>
      </c>
      <c r="D3594" s="14">
        <v>2019</v>
      </c>
      <c r="E3594" s="14">
        <v>2019</v>
      </c>
      <c r="F3594" s="14" t="s">
        <v>324</v>
      </c>
      <c r="G3594" s="14"/>
      <c r="H3594" s="14"/>
      <c r="I3594" s="14"/>
      <c r="J3594" s="14"/>
      <c r="K3594" s="14"/>
      <c r="L3594" s="14"/>
      <c r="M3594" s="46">
        <v>39661</v>
      </c>
      <c r="N3594" s="46">
        <v>73623</v>
      </c>
      <c r="O3594" s="24"/>
      <c r="P3594" s="24"/>
      <c r="Q3594" s="24"/>
      <c r="R3594" s="24"/>
      <c r="S3594" s="24"/>
      <c r="T3594" s="24"/>
      <c r="U3594" s="24"/>
      <c r="V3594" s="24"/>
      <c r="W3594" s="46"/>
      <c r="X3594" s="46"/>
      <c r="Y3594" s="46"/>
      <c r="Z3594" s="26">
        <v>0.99163763066202093</v>
      </c>
      <c r="AA3594" s="26">
        <v>0.96666666666666667</v>
      </c>
      <c r="AB3594" s="26"/>
      <c r="AC3594" s="26"/>
      <c r="AD3594" s="46">
        <v>3037</v>
      </c>
      <c r="AE3594" s="105">
        <v>1125</v>
      </c>
      <c r="AF3594" s="105"/>
      <c r="AG3594" s="105"/>
    </row>
    <row r="3595" spans="1:33">
      <c r="A3595" s="83" t="s">
        <v>156</v>
      </c>
      <c r="B3595" s="14" t="s">
        <v>74</v>
      </c>
      <c r="C3595" s="14" t="s">
        <v>3</v>
      </c>
      <c r="D3595" s="14">
        <v>2019</v>
      </c>
      <c r="E3595" s="14">
        <v>2019</v>
      </c>
      <c r="F3595" s="14" t="s">
        <v>324</v>
      </c>
      <c r="G3595" s="14"/>
      <c r="H3595" s="14"/>
      <c r="I3595" s="14"/>
      <c r="J3595" s="14"/>
      <c r="K3595" s="14"/>
      <c r="L3595" s="14"/>
      <c r="M3595" s="46">
        <v>13817</v>
      </c>
      <c r="N3595" s="46">
        <v>23649</v>
      </c>
      <c r="O3595" s="24"/>
      <c r="P3595" s="24"/>
      <c r="Q3595" s="24"/>
      <c r="R3595" s="24"/>
      <c r="S3595" s="24"/>
      <c r="T3595" s="24"/>
      <c r="U3595" s="24"/>
      <c r="V3595" s="24"/>
      <c r="W3595" s="46"/>
      <c r="X3595" s="46"/>
      <c r="Y3595" s="46"/>
      <c r="Z3595" s="26">
        <v>0.98969072164948457</v>
      </c>
      <c r="AA3595" s="26">
        <v>0.97619047619047616</v>
      </c>
      <c r="AB3595" s="26"/>
      <c r="AC3595" s="26"/>
      <c r="AD3595" s="46">
        <v>1178</v>
      </c>
      <c r="AE3595" s="105">
        <v>482</v>
      </c>
      <c r="AF3595" s="105"/>
      <c r="AG3595" s="105"/>
    </row>
    <row r="3596" spans="1:33">
      <c r="A3596" s="83" t="s">
        <v>157</v>
      </c>
      <c r="B3596" s="14" t="s">
        <v>75</v>
      </c>
      <c r="C3596" s="14" t="s">
        <v>3</v>
      </c>
      <c r="D3596" s="14">
        <v>2019</v>
      </c>
      <c r="E3596" s="14">
        <v>2019</v>
      </c>
      <c r="F3596" s="14" t="s">
        <v>324</v>
      </c>
      <c r="G3596" s="14"/>
      <c r="H3596" s="14"/>
      <c r="I3596" s="14"/>
      <c r="J3596" s="14"/>
      <c r="K3596" s="14"/>
      <c r="L3596" s="14"/>
      <c r="M3596" s="46">
        <v>11828</v>
      </c>
      <c r="N3596" s="46">
        <v>21653</v>
      </c>
      <c r="O3596" s="24"/>
      <c r="P3596" s="24"/>
      <c r="Q3596" s="24"/>
      <c r="R3596" s="24"/>
      <c r="S3596" s="24"/>
      <c r="T3596" s="24"/>
      <c r="U3596" s="24"/>
      <c r="V3596" s="24"/>
      <c r="W3596" s="46"/>
      <c r="X3596" s="46"/>
      <c r="Y3596" s="46"/>
      <c r="Z3596" s="26">
        <v>0.98562300319488816</v>
      </c>
      <c r="AA3596" s="26">
        <v>0.95078740157480313</v>
      </c>
      <c r="AB3596" s="26"/>
      <c r="AC3596" s="26"/>
      <c r="AD3596" s="46">
        <v>1170</v>
      </c>
      <c r="AE3596" s="105">
        <v>324</v>
      </c>
      <c r="AF3596" s="105"/>
      <c r="AG3596" s="105"/>
    </row>
    <row r="3597" spans="1:33">
      <c r="A3597" s="83" t="s">
        <v>158</v>
      </c>
      <c r="B3597" s="14" t="s">
        <v>75</v>
      </c>
      <c r="C3597" s="14" t="s">
        <v>3</v>
      </c>
      <c r="D3597" s="14">
        <v>2019</v>
      </c>
      <c r="E3597" s="14">
        <v>2019</v>
      </c>
      <c r="F3597" s="14" t="s">
        <v>324</v>
      </c>
      <c r="G3597" s="14"/>
      <c r="H3597" s="14"/>
      <c r="I3597" s="14"/>
      <c r="J3597" s="14"/>
      <c r="K3597" s="14"/>
      <c r="L3597" s="14"/>
      <c r="M3597" s="46">
        <v>131</v>
      </c>
      <c r="N3597" s="46">
        <v>218</v>
      </c>
      <c r="O3597" s="24"/>
      <c r="P3597" s="24"/>
      <c r="Q3597" s="24"/>
      <c r="R3597" s="24"/>
      <c r="S3597" s="24"/>
      <c r="T3597" s="24"/>
      <c r="U3597" s="24"/>
      <c r="V3597" s="24"/>
      <c r="W3597" s="46"/>
      <c r="X3597" s="46"/>
      <c r="Y3597" s="46"/>
      <c r="Z3597" s="26">
        <v>1</v>
      </c>
      <c r="AA3597" s="26">
        <v>0.5</v>
      </c>
      <c r="AB3597" s="26"/>
      <c r="AC3597" s="26"/>
      <c r="AD3597" s="46">
        <v>11</v>
      </c>
      <c r="AE3597" s="105">
        <v>0</v>
      </c>
      <c r="AF3597" s="105"/>
      <c r="AG3597" s="105"/>
    </row>
    <row r="3598" spans="1:33">
      <c r="A3598" s="83" t="s">
        <v>159</v>
      </c>
      <c r="B3598" s="14" t="s">
        <v>75</v>
      </c>
      <c r="C3598" s="14" t="s">
        <v>3</v>
      </c>
      <c r="D3598" s="14">
        <v>2019</v>
      </c>
      <c r="E3598" s="14">
        <v>2019</v>
      </c>
      <c r="F3598" s="14" t="s">
        <v>324</v>
      </c>
      <c r="G3598" s="14"/>
      <c r="H3598" s="14"/>
      <c r="I3598" s="14"/>
      <c r="J3598" s="14"/>
      <c r="K3598" s="14"/>
      <c r="L3598" s="14"/>
      <c r="M3598" s="46">
        <v>3221</v>
      </c>
      <c r="N3598" s="46">
        <v>6500</v>
      </c>
      <c r="O3598" s="24"/>
      <c r="P3598" s="24"/>
      <c r="Q3598" s="24"/>
      <c r="R3598" s="24"/>
      <c r="S3598" s="24"/>
      <c r="T3598" s="24"/>
      <c r="U3598" s="24"/>
      <c r="V3598" s="24"/>
      <c r="W3598" s="46"/>
      <c r="X3598" s="46"/>
      <c r="Y3598" s="46"/>
      <c r="Z3598" s="26">
        <v>0.97647058823529409</v>
      </c>
      <c r="AA3598" s="26">
        <v>0.89928057553956831</v>
      </c>
      <c r="AB3598" s="26"/>
      <c r="AC3598" s="26"/>
      <c r="AD3598" s="46">
        <v>294</v>
      </c>
      <c r="AE3598" s="105">
        <v>110</v>
      </c>
      <c r="AF3598" s="105"/>
      <c r="AG3598" s="105"/>
    </row>
    <row r="3599" spans="1:33">
      <c r="A3599" s="83" t="s">
        <v>160</v>
      </c>
      <c r="B3599" s="14" t="s">
        <v>74</v>
      </c>
      <c r="C3599" s="14" t="s">
        <v>3</v>
      </c>
      <c r="D3599" s="14">
        <v>2019</v>
      </c>
      <c r="E3599" s="14">
        <v>2019</v>
      </c>
      <c r="F3599" s="14" t="s">
        <v>324</v>
      </c>
      <c r="G3599" s="14"/>
      <c r="H3599" s="14"/>
      <c r="I3599" s="14"/>
      <c r="J3599" s="14"/>
      <c r="K3599" s="14"/>
      <c r="L3599" s="14"/>
      <c r="M3599" s="46">
        <v>19641</v>
      </c>
      <c r="N3599" s="46">
        <v>35179</v>
      </c>
      <c r="O3599" s="24"/>
      <c r="P3599" s="24"/>
      <c r="Q3599" s="24"/>
      <c r="R3599" s="24"/>
      <c r="S3599" s="24"/>
      <c r="T3599" s="24"/>
      <c r="U3599" s="24"/>
      <c r="V3599" s="24"/>
      <c r="W3599" s="46"/>
      <c r="X3599" s="46"/>
      <c r="Y3599" s="46"/>
      <c r="Z3599" s="26">
        <v>0.96783216783216786</v>
      </c>
      <c r="AA3599" s="26">
        <v>0.90673575129533679</v>
      </c>
      <c r="AB3599" s="26"/>
      <c r="AC3599" s="26"/>
      <c r="AD3599" s="46">
        <v>1468</v>
      </c>
      <c r="AE3599" s="105">
        <v>528</v>
      </c>
      <c r="AF3599" s="105"/>
      <c r="AG3599" s="105"/>
    </row>
    <row r="3600" spans="1:33">
      <c r="A3600" s="83" t="s">
        <v>161</v>
      </c>
      <c r="B3600" s="14" t="s">
        <v>74</v>
      </c>
      <c r="C3600" s="14" t="s">
        <v>3</v>
      </c>
      <c r="D3600" s="14">
        <v>2019</v>
      </c>
      <c r="E3600" s="14">
        <v>2019</v>
      </c>
      <c r="F3600" s="14" t="s">
        <v>324</v>
      </c>
      <c r="G3600" s="14"/>
      <c r="H3600" s="14"/>
      <c r="I3600" s="14"/>
      <c r="J3600" s="14"/>
      <c r="K3600" s="14"/>
      <c r="L3600" s="14"/>
      <c r="M3600" s="46">
        <v>15231</v>
      </c>
      <c r="N3600" s="46">
        <v>25002</v>
      </c>
      <c r="O3600" s="24"/>
      <c r="P3600" s="24"/>
      <c r="Q3600" s="24"/>
      <c r="R3600" s="24"/>
      <c r="S3600" s="24"/>
      <c r="T3600" s="24"/>
      <c r="U3600" s="24"/>
      <c r="V3600" s="24"/>
      <c r="W3600" s="46"/>
      <c r="X3600" s="46"/>
      <c r="Y3600" s="46"/>
      <c r="Z3600" s="26">
        <v>0.955078125</v>
      </c>
      <c r="AA3600" s="26">
        <v>0.50230414746543783</v>
      </c>
      <c r="AB3600" s="26"/>
      <c r="AC3600" s="26"/>
      <c r="AD3600" s="46">
        <v>1097</v>
      </c>
      <c r="AE3600" s="105">
        <v>508</v>
      </c>
      <c r="AF3600" s="105"/>
      <c r="AG3600" s="105"/>
    </row>
    <row r="3601" spans="1:33">
      <c r="A3601" s="83" t="s">
        <v>162</v>
      </c>
      <c r="B3601" s="14" t="s">
        <v>75</v>
      </c>
      <c r="C3601" s="14" t="s">
        <v>3</v>
      </c>
      <c r="D3601" s="14">
        <v>2019</v>
      </c>
      <c r="E3601" s="14">
        <v>2019</v>
      </c>
      <c r="F3601" s="14" t="s">
        <v>324</v>
      </c>
      <c r="G3601" s="14"/>
      <c r="H3601" s="14"/>
      <c r="I3601" s="14"/>
      <c r="J3601" s="14"/>
      <c r="K3601" s="14"/>
      <c r="L3601" s="14"/>
      <c r="M3601" s="46">
        <v>35160</v>
      </c>
      <c r="N3601" s="46">
        <v>72410</v>
      </c>
      <c r="O3601" s="24"/>
      <c r="P3601" s="24"/>
      <c r="Q3601" s="24"/>
      <c r="R3601" s="24"/>
      <c r="S3601" s="24"/>
      <c r="T3601" s="24"/>
      <c r="U3601" s="24"/>
      <c r="V3601" s="24"/>
      <c r="W3601" s="46"/>
      <c r="X3601" s="46"/>
      <c r="Y3601" s="46"/>
      <c r="Z3601" s="26">
        <v>0.94991462720546382</v>
      </c>
      <c r="AA3601" s="26">
        <v>0.876</v>
      </c>
      <c r="AB3601" s="26"/>
      <c r="AC3601" s="26"/>
      <c r="AD3601" s="46">
        <v>3048</v>
      </c>
      <c r="AE3601" s="105">
        <v>842</v>
      </c>
      <c r="AF3601" s="105"/>
      <c r="AG3601" s="105"/>
    </row>
    <row r="3602" spans="1:33">
      <c r="A3602" s="83" t="s">
        <v>163</v>
      </c>
      <c r="B3602" s="14" t="s">
        <v>75</v>
      </c>
      <c r="C3602" s="14" t="s">
        <v>3</v>
      </c>
      <c r="D3602" s="14">
        <v>2019</v>
      </c>
      <c r="E3602" s="14">
        <v>2019</v>
      </c>
      <c r="F3602" s="14" t="s">
        <v>324</v>
      </c>
      <c r="G3602" s="14"/>
      <c r="H3602" s="14"/>
      <c r="I3602" s="14"/>
      <c r="J3602" s="14"/>
      <c r="K3602" s="14"/>
      <c r="L3602" s="14"/>
      <c r="M3602" s="46">
        <v>4980</v>
      </c>
      <c r="N3602" s="46">
        <v>11221</v>
      </c>
      <c r="O3602" s="24"/>
      <c r="P3602" s="24"/>
      <c r="Q3602" s="24"/>
      <c r="R3602" s="24"/>
      <c r="S3602" s="24"/>
      <c r="T3602" s="24"/>
      <c r="U3602" s="24"/>
      <c r="V3602" s="24"/>
      <c r="W3602" s="46"/>
      <c r="X3602" s="46"/>
      <c r="Y3602" s="46"/>
      <c r="Z3602" s="26">
        <v>0.99547511312217196</v>
      </c>
      <c r="AA3602" s="26">
        <v>0.96195652173913049</v>
      </c>
      <c r="AB3602" s="26"/>
      <c r="AC3602" s="26"/>
      <c r="AD3602" s="46">
        <v>451</v>
      </c>
      <c r="AE3602" s="105">
        <v>127</v>
      </c>
      <c r="AF3602" s="105"/>
      <c r="AG3602" s="105"/>
    </row>
    <row r="3603" spans="1:33">
      <c r="A3603" s="83" t="s">
        <v>164</v>
      </c>
      <c r="B3603" s="14" t="s">
        <v>75</v>
      </c>
      <c r="C3603" s="14" t="s">
        <v>3</v>
      </c>
      <c r="D3603" s="14">
        <v>2019</v>
      </c>
      <c r="E3603" s="14">
        <v>2019</v>
      </c>
      <c r="F3603" s="14" t="s">
        <v>324</v>
      </c>
      <c r="G3603" s="14"/>
      <c r="H3603" s="14"/>
      <c r="I3603" s="14"/>
      <c r="J3603" s="14"/>
      <c r="K3603" s="14"/>
      <c r="L3603" s="14"/>
      <c r="M3603" s="46">
        <v>4202</v>
      </c>
      <c r="N3603" s="46">
        <v>8787</v>
      </c>
      <c r="O3603" s="24"/>
      <c r="P3603" s="24"/>
      <c r="Q3603" s="24"/>
      <c r="R3603" s="24"/>
      <c r="S3603" s="24"/>
      <c r="T3603" s="24"/>
      <c r="U3603" s="24"/>
      <c r="V3603" s="24"/>
      <c r="W3603" s="46"/>
      <c r="X3603" s="46"/>
      <c r="Y3603" s="46"/>
      <c r="Z3603" s="26">
        <v>0.98198198198198194</v>
      </c>
      <c r="AA3603" s="26">
        <v>0.9831460674157303</v>
      </c>
      <c r="AB3603" s="26"/>
      <c r="AC3603" s="26"/>
      <c r="AD3603" s="46">
        <v>427</v>
      </c>
      <c r="AE3603" s="105">
        <v>92</v>
      </c>
      <c r="AF3603" s="105"/>
      <c r="AG3603" s="105"/>
    </row>
    <row r="3604" spans="1:33">
      <c r="A3604" s="83" t="s">
        <v>165</v>
      </c>
      <c r="B3604" s="14" t="s">
        <v>75</v>
      </c>
      <c r="C3604" s="14" t="s">
        <v>3</v>
      </c>
      <c r="D3604" s="14">
        <v>2019</v>
      </c>
      <c r="E3604" s="14">
        <v>2019</v>
      </c>
      <c r="F3604" s="14" t="s">
        <v>324</v>
      </c>
      <c r="G3604" s="14"/>
      <c r="H3604" s="14"/>
      <c r="I3604" s="14"/>
      <c r="J3604" s="14"/>
      <c r="K3604" s="14"/>
      <c r="L3604" s="14"/>
      <c r="M3604" s="46">
        <v>950</v>
      </c>
      <c r="N3604" s="46">
        <v>1668</v>
      </c>
      <c r="O3604" s="24"/>
      <c r="P3604" s="24"/>
      <c r="Q3604" s="24"/>
      <c r="R3604" s="24"/>
      <c r="S3604" s="24"/>
      <c r="T3604" s="24"/>
      <c r="U3604" s="24"/>
      <c r="V3604" s="24"/>
      <c r="W3604" s="46"/>
      <c r="X3604" s="46"/>
      <c r="Y3604" s="46"/>
      <c r="Z3604" s="26">
        <v>1</v>
      </c>
      <c r="AA3604" s="26">
        <v>0.97619047619047616</v>
      </c>
      <c r="AB3604" s="26"/>
      <c r="AC3604" s="26"/>
      <c r="AD3604" s="46">
        <v>82</v>
      </c>
      <c r="AE3604" s="105">
        <v>24</v>
      </c>
      <c r="AF3604" s="105"/>
      <c r="AG3604" s="105"/>
    </row>
    <row r="3605" spans="1:33">
      <c r="A3605" s="83" t="s">
        <v>166</v>
      </c>
      <c r="B3605" s="14" t="s">
        <v>74</v>
      </c>
      <c r="C3605" s="14" t="s">
        <v>3</v>
      </c>
      <c r="D3605" s="14">
        <v>2019</v>
      </c>
      <c r="E3605" s="14">
        <v>2019</v>
      </c>
      <c r="F3605" s="14" t="s">
        <v>324</v>
      </c>
      <c r="G3605" s="14"/>
      <c r="H3605" s="14"/>
      <c r="I3605" s="14"/>
      <c r="J3605" s="14"/>
      <c r="K3605" s="14"/>
      <c r="L3605" s="14"/>
      <c r="M3605" s="46">
        <v>49211</v>
      </c>
      <c r="N3605" s="46">
        <v>108905</v>
      </c>
      <c r="O3605" s="24"/>
      <c r="P3605" s="24"/>
      <c r="Q3605" s="24"/>
      <c r="R3605" s="24"/>
      <c r="S3605" s="24"/>
      <c r="T3605" s="24"/>
      <c r="U3605" s="24"/>
      <c r="V3605" s="24"/>
      <c r="W3605" s="46"/>
      <c r="X3605" s="46"/>
      <c r="Y3605" s="46"/>
      <c r="Z3605" s="26">
        <v>0.90479078229229837</v>
      </c>
      <c r="AA3605" s="26">
        <v>0.8771929824561403</v>
      </c>
      <c r="AB3605" s="26"/>
      <c r="AC3605" s="26"/>
      <c r="AD3605" s="46">
        <v>2231</v>
      </c>
      <c r="AE3605" s="105">
        <v>329</v>
      </c>
      <c r="AF3605" s="105"/>
      <c r="AG3605" s="105"/>
    </row>
    <row r="3606" spans="1:33">
      <c r="A3606" s="83" t="s">
        <v>167</v>
      </c>
      <c r="B3606" s="14" t="s">
        <v>75</v>
      </c>
      <c r="C3606" s="14" t="s">
        <v>3</v>
      </c>
      <c r="D3606" s="14">
        <v>2019</v>
      </c>
      <c r="E3606" s="14">
        <v>2019</v>
      </c>
      <c r="F3606" s="14" t="s">
        <v>324</v>
      </c>
      <c r="G3606" s="14"/>
      <c r="H3606" s="14"/>
      <c r="I3606" s="14"/>
      <c r="J3606" s="14"/>
      <c r="K3606" s="14"/>
      <c r="L3606" s="14"/>
      <c r="M3606" s="46">
        <v>2709</v>
      </c>
      <c r="N3606" s="46">
        <v>4577</v>
      </c>
      <c r="O3606" s="24"/>
      <c r="P3606" s="24"/>
      <c r="Q3606" s="24"/>
      <c r="R3606" s="24"/>
      <c r="S3606" s="24"/>
      <c r="T3606" s="24"/>
      <c r="U3606" s="24"/>
      <c r="V3606" s="24"/>
      <c r="W3606" s="46"/>
      <c r="X3606" s="46"/>
      <c r="Y3606" s="46"/>
      <c r="Z3606" s="26">
        <v>0.99285714285714288</v>
      </c>
      <c r="AA3606" s="26">
        <v>0.96739130434782605</v>
      </c>
      <c r="AB3606" s="26"/>
      <c r="AC3606" s="26"/>
      <c r="AD3606" s="46">
        <v>233</v>
      </c>
      <c r="AE3606" s="105">
        <v>49</v>
      </c>
      <c r="AF3606" s="105"/>
      <c r="AG3606" s="105"/>
    </row>
    <row r="3607" spans="1:33">
      <c r="A3607" s="83" t="s">
        <v>168</v>
      </c>
      <c r="B3607" s="14" t="s">
        <v>74</v>
      </c>
      <c r="C3607" s="14" t="s">
        <v>3</v>
      </c>
      <c r="D3607" s="14">
        <v>2019</v>
      </c>
      <c r="E3607" s="14">
        <v>2019</v>
      </c>
      <c r="F3607" s="14" t="s">
        <v>324</v>
      </c>
      <c r="G3607" s="14"/>
      <c r="H3607" s="14"/>
      <c r="I3607" s="14"/>
      <c r="J3607" s="14"/>
      <c r="K3607" s="14"/>
      <c r="L3607" s="14"/>
      <c r="M3607" s="46">
        <v>32682</v>
      </c>
      <c r="N3607" s="46">
        <v>60378</v>
      </c>
      <c r="O3607" s="24"/>
      <c r="P3607" s="24"/>
      <c r="Q3607" s="24"/>
      <c r="R3607" s="24"/>
      <c r="S3607" s="24"/>
      <c r="T3607" s="24"/>
      <c r="U3607" s="24"/>
      <c r="V3607" s="24"/>
      <c r="W3607" s="46"/>
      <c r="X3607" s="46"/>
      <c r="Y3607" s="46"/>
      <c r="Z3607" s="26">
        <v>0.98970398970398965</v>
      </c>
      <c r="AA3607" s="26">
        <v>0.95022624434389136</v>
      </c>
      <c r="AB3607" s="26"/>
      <c r="AC3607" s="26"/>
      <c r="AD3607" s="46">
        <v>2956</v>
      </c>
      <c r="AE3607" s="105">
        <v>700</v>
      </c>
      <c r="AF3607" s="105"/>
      <c r="AG3607" s="105"/>
    </row>
    <row r="3608" spans="1:33">
      <c r="A3608" s="83" t="s">
        <v>169</v>
      </c>
      <c r="B3608" s="14" t="s">
        <v>74</v>
      </c>
      <c r="C3608" s="14" t="s">
        <v>3</v>
      </c>
      <c r="D3608" s="14">
        <v>2019</v>
      </c>
      <c r="E3608" s="14">
        <v>2019</v>
      </c>
      <c r="F3608" s="14" t="s">
        <v>324</v>
      </c>
      <c r="G3608" s="14"/>
      <c r="H3608" s="14"/>
      <c r="I3608" s="14"/>
      <c r="J3608" s="14"/>
      <c r="K3608" s="14"/>
      <c r="L3608" s="14"/>
      <c r="M3608" s="46">
        <v>9966</v>
      </c>
      <c r="N3608" s="46">
        <v>16909</v>
      </c>
      <c r="O3608" s="24"/>
      <c r="P3608" s="24"/>
      <c r="Q3608" s="24"/>
      <c r="R3608" s="24"/>
      <c r="S3608" s="24"/>
      <c r="T3608" s="24"/>
      <c r="U3608" s="24"/>
      <c r="V3608" s="24"/>
      <c r="W3608" s="46"/>
      <c r="X3608" s="46"/>
      <c r="Y3608" s="46"/>
      <c r="Z3608" s="26">
        <v>0.82780082987551862</v>
      </c>
      <c r="AA3608" s="26">
        <v>0.9128205128205128</v>
      </c>
      <c r="AB3608" s="26"/>
      <c r="AC3608" s="26"/>
      <c r="AD3608" s="46">
        <v>1102</v>
      </c>
      <c r="AE3608" s="105">
        <v>481</v>
      </c>
      <c r="AF3608" s="105"/>
      <c r="AG3608" s="105"/>
    </row>
    <row r="3609" spans="1:33">
      <c r="A3609" s="83" t="s">
        <v>170</v>
      </c>
      <c r="B3609" s="14" t="s">
        <v>75</v>
      </c>
      <c r="C3609" s="14" t="s">
        <v>3</v>
      </c>
      <c r="D3609" s="14">
        <v>2019</v>
      </c>
      <c r="E3609" s="14">
        <v>2019</v>
      </c>
      <c r="F3609" s="14" t="s">
        <v>324</v>
      </c>
      <c r="G3609" s="14"/>
      <c r="H3609" s="14"/>
      <c r="I3609" s="14"/>
      <c r="J3609" s="14"/>
      <c r="K3609" s="14"/>
      <c r="L3609" s="14"/>
      <c r="M3609" s="46">
        <v>6109</v>
      </c>
      <c r="N3609" s="46">
        <v>12808</v>
      </c>
      <c r="O3609" s="24"/>
      <c r="P3609" s="24"/>
      <c r="Q3609" s="24"/>
      <c r="R3609" s="24"/>
      <c r="S3609" s="24"/>
      <c r="T3609" s="24"/>
      <c r="U3609" s="24"/>
      <c r="V3609" s="24"/>
      <c r="W3609" s="46"/>
      <c r="X3609" s="46"/>
      <c r="Y3609" s="46"/>
      <c r="Z3609" s="26">
        <v>0.98726114649681529</v>
      </c>
      <c r="AA3609" s="26">
        <v>0.9095022624434389</v>
      </c>
      <c r="AB3609" s="26"/>
      <c r="AC3609" s="26"/>
      <c r="AD3609" s="46">
        <v>481</v>
      </c>
      <c r="AE3609" s="105">
        <v>101</v>
      </c>
      <c r="AF3609" s="105"/>
      <c r="AG3609" s="105"/>
    </row>
  </sheetData>
  <sheetProtection password="CF4D"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2019</v>
      </c>
    </row>
    <row r="7" spans="1:3">
      <c r="A7" s="28" t="s">
        <v>361</v>
      </c>
      <c r="B7" s="83" t="s">
        <v>3</v>
      </c>
    </row>
    <row r="8" spans="1:3">
      <c r="A8" s="83" t="s">
        <v>91</v>
      </c>
      <c r="B8" s="84">
        <v>3764747</v>
      </c>
    </row>
    <row r="9" spans="1:3">
      <c r="A9" s="83" t="s">
        <v>89</v>
      </c>
      <c r="B9" s="84">
        <v>1906041</v>
      </c>
    </row>
    <row r="10" spans="1:3">
      <c r="A10" s="83" t="s">
        <v>362</v>
      </c>
      <c r="B10" s="84">
        <v>519098</v>
      </c>
    </row>
    <row r="11" spans="1:3">
      <c r="A11" s="83" t="s">
        <v>363</v>
      </c>
      <c r="B11" s="84">
        <v>204398</v>
      </c>
    </row>
    <row r="12" spans="1:3">
      <c r="A12" s="83" t="s">
        <v>364</v>
      </c>
      <c r="B12" s="84">
        <v>3245649</v>
      </c>
    </row>
    <row r="13" spans="1:3">
      <c r="A13" s="83" t="s">
        <v>365</v>
      </c>
      <c r="B13" s="84">
        <v>1701643</v>
      </c>
    </row>
    <row r="14" spans="1:3">
      <c r="A14" s="83" t="s">
        <v>366</v>
      </c>
      <c r="B14" s="180">
        <v>936299455</v>
      </c>
    </row>
    <row r="15" spans="1:3">
      <c r="A15" s="83" t="s">
        <v>367</v>
      </c>
      <c r="B15" s="84">
        <v>3727240</v>
      </c>
    </row>
    <row r="16" spans="1:3">
      <c r="A16" s="83" t="s">
        <v>368</v>
      </c>
      <c r="B16" s="84">
        <v>512780</v>
      </c>
    </row>
    <row r="17" spans="1:2">
      <c r="A17" s="83" t="s">
        <v>369</v>
      </c>
      <c r="B17" s="84">
        <v>202444</v>
      </c>
    </row>
    <row r="18" spans="1:2">
      <c r="A18" s="83" t="s">
        <v>370</v>
      </c>
      <c r="B18" s="84">
        <v>3214460</v>
      </c>
    </row>
    <row r="19" spans="1:2">
      <c r="A19" s="83" t="s">
        <v>371</v>
      </c>
      <c r="B19" s="84">
        <v>1687818</v>
      </c>
    </row>
    <row r="20" spans="1:2">
      <c r="A20" s="83" t="s">
        <v>372</v>
      </c>
      <c r="B20" s="180">
        <v>928762312</v>
      </c>
    </row>
    <row r="21" spans="1:2">
      <c r="A21" s="83" t="s">
        <v>373</v>
      </c>
      <c r="B21" s="84">
        <v>37507</v>
      </c>
    </row>
    <row r="22" spans="1:2">
      <c r="A22" s="83" t="s">
        <v>374</v>
      </c>
      <c r="B22" s="84">
        <v>6318</v>
      </c>
    </row>
    <row r="23" spans="1:2">
      <c r="A23" s="83" t="s">
        <v>375</v>
      </c>
      <c r="B23" s="84">
        <v>1954</v>
      </c>
    </row>
    <row r="24" spans="1:2">
      <c r="A24" s="83" t="s">
        <v>376</v>
      </c>
      <c r="B24" s="84">
        <v>31189</v>
      </c>
    </row>
    <row r="25" spans="1:2">
      <c r="A25" s="83" t="s">
        <v>377</v>
      </c>
      <c r="B25" s="84">
        <v>13825</v>
      </c>
    </row>
    <row r="26" spans="1:2">
      <c r="A26" s="83" t="s">
        <v>378</v>
      </c>
      <c r="B26" s="180">
        <v>7537143</v>
      </c>
    </row>
    <row r="51" spans="1:3">
      <c r="A51" s="28" t="s">
        <v>0</v>
      </c>
      <c r="B51" s="83" t="s">
        <v>171</v>
      </c>
    </row>
    <row r="53" spans="1:3">
      <c r="B53" s="28" t="s">
        <v>90</v>
      </c>
      <c r="C53" s="28" t="s">
        <v>1</v>
      </c>
    </row>
    <row r="54" spans="1:3">
      <c r="B54" s="83">
        <v>2019</v>
      </c>
    </row>
    <row r="55" spans="1:3">
      <c r="A55" s="28" t="s">
        <v>361</v>
      </c>
      <c r="B55" s="83" t="s">
        <v>3</v>
      </c>
    </row>
    <row r="56" spans="1:3">
      <c r="A56" s="83" t="s">
        <v>91</v>
      </c>
      <c r="B56" s="84">
        <v>3764747</v>
      </c>
    </row>
    <row r="57" spans="1:3">
      <c r="A57" s="83" t="s">
        <v>89</v>
      </c>
      <c r="B57" s="84">
        <v>1906041</v>
      </c>
    </row>
    <row r="58" spans="1:3">
      <c r="A58" s="83" t="s">
        <v>362</v>
      </c>
      <c r="B58" s="84">
        <v>519098</v>
      </c>
    </row>
    <row r="59" spans="1:3">
      <c r="A59" s="83" t="s">
        <v>363</v>
      </c>
      <c r="B59" s="84">
        <v>204398</v>
      </c>
    </row>
    <row r="60" spans="1:3">
      <c r="A60" s="83" t="s">
        <v>364</v>
      </c>
      <c r="B60" s="84">
        <v>3245649</v>
      </c>
    </row>
    <row r="61" spans="1:3">
      <c r="A61" s="83" t="s">
        <v>365</v>
      </c>
      <c r="B61" s="84">
        <v>1701643</v>
      </c>
    </row>
    <row r="62" spans="1:3">
      <c r="A62" s="83" t="s">
        <v>366</v>
      </c>
      <c r="B62" s="180">
        <v>936299455</v>
      </c>
    </row>
    <row r="63" spans="1:3">
      <c r="A63" s="83" t="s">
        <v>367</v>
      </c>
      <c r="B63" s="84">
        <v>3727240</v>
      </c>
    </row>
    <row r="64" spans="1:3">
      <c r="A64" s="83" t="s">
        <v>368</v>
      </c>
      <c r="B64" s="84">
        <v>512780</v>
      </c>
    </row>
    <row r="65" spans="1:2">
      <c r="A65" s="83" t="s">
        <v>369</v>
      </c>
      <c r="B65" s="84">
        <v>202444</v>
      </c>
    </row>
    <row r="66" spans="1:2">
      <c r="A66" s="83" t="s">
        <v>370</v>
      </c>
      <c r="B66" s="84">
        <v>3214460</v>
      </c>
    </row>
    <row r="67" spans="1:2">
      <c r="A67" s="83" t="s">
        <v>371</v>
      </c>
      <c r="B67" s="84">
        <v>1687818</v>
      </c>
    </row>
    <row r="68" spans="1:2">
      <c r="A68" s="83" t="s">
        <v>372</v>
      </c>
      <c r="B68" s="180">
        <v>928762312</v>
      </c>
    </row>
    <row r="69" spans="1:2">
      <c r="A69" s="83" t="s">
        <v>373</v>
      </c>
      <c r="B69" s="84">
        <v>37507</v>
      </c>
    </row>
    <row r="70" spans="1:2">
      <c r="A70" s="83" t="s">
        <v>374</v>
      </c>
      <c r="B70" s="84">
        <v>6318</v>
      </c>
    </row>
    <row r="71" spans="1:2">
      <c r="A71" s="83" t="s">
        <v>375</v>
      </c>
      <c r="B71" s="84">
        <v>1954</v>
      </c>
    </row>
    <row r="72" spans="1:2">
      <c r="A72" s="83" t="s">
        <v>376</v>
      </c>
      <c r="B72" s="84">
        <v>31189</v>
      </c>
    </row>
    <row r="73" spans="1:2">
      <c r="A73" s="83" t="s">
        <v>377</v>
      </c>
      <c r="B73" s="84">
        <v>13825</v>
      </c>
    </row>
    <row r="74" spans="1:2">
      <c r="A74" s="83" t="s">
        <v>378</v>
      </c>
      <c r="B74" s="180">
        <v>7537143</v>
      </c>
    </row>
    <row r="82" spans="1:3">
      <c r="A82" s="28" t="s">
        <v>0</v>
      </c>
      <c r="B82" s="83" t="s">
        <v>171</v>
      </c>
    </row>
    <row r="84" spans="1:3">
      <c r="B84" s="28" t="s">
        <v>90</v>
      </c>
      <c r="C84" s="28" t="s">
        <v>1</v>
      </c>
    </row>
    <row r="85" spans="1:3">
      <c r="B85" s="83">
        <v>2019</v>
      </c>
    </row>
    <row r="86" spans="1:3">
      <c r="A86" s="28" t="s">
        <v>361</v>
      </c>
      <c r="B86" s="83" t="s">
        <v>3</v>
      </c>
    </row>
    <row r="87" spans="1:3">
      <c r="A87" s="83" t="s">
        <v>91</v>
      </c>
      <c r="B87" s="84">
        <v>3764747</v>
      </c>
    </row>
    <row r="88" spans="1:3">
      <c r="A88" s="83" t="s">
        <v>89</v>
      </c>
      <c r="B88" s="84">
        <v>1906041</v>
      </c>
    </row>
    <row r="89" spans="1:3">
      <c r="A89" s="83" t="s">
        <v>362</v>
      </c>
      <c r="B89" s="84">
        <v>519098</v>
      </c>
    </row>
    <row r="90" spans="1:3">
      <c r="A90" s="83" t="s">
        <v>363</v>
      </c>
      <c r="B90" s="84">
        <v>204398</v>
      </c>
    </row>
    <row r="91" spans="1:3">
      <c r="A91" s="83" t="s">
        <v>364</v>
      </c>
      <c r="B91" s="84">
        <v>3245649</v>
      </c>
    </row>
    <row r="92" spans="1:3">
      <c r="A92" s="83" t="s">
        <v>365</v>
      </c>
      <c r="B92" s="84">
        <v>1701643</v>
      </c>
    </row>
    <row r="93" spans="1:3">
      <c r="A93" s="83" t="s">
        <v>366</v>
      </c>
      <c r="B93" s="180">
        <v>936299455</v>
      </c>
    </row>
    <row r="94" spans="1:3">
      <c r="A94" s="83" t="s">
        <v>367</v>
      </c>
      <c r="B94" s="84">
        <v>3727240</v>
      </c>
    </row>
    <row r="95" spans="1:3">
      <c r="A95" s="83" t="s">
        <v>368</v>
      </c>
      <c r="B95" s="84">
        <v>512780</v>
      </c>
    </row>
    <row r="96" spans="1:3">
      <c r="A96" s="83" t="s">
        <v>369</v>
      </c>
      <c r="B96" s="84">
        <v>202444</v>
      </c>
    </row>
    <row r="97" spans="1:2">
      <c r="A97" s="83" t="s">
        <v>370</v>
      </c>
      <c r="B97" s="84">
        <v>3214460</v>
      </c>
    </row>
    <row r="98" spans="1:2">
      <c r="A98" s="83" t="s">
        <v>371</v>
      </c>
      <c r="B98" s="84">
        <v>1687818</v>
      </c>
    </row>
    <row r="99" spans="1:2">
      <c r="A99" s="83" t="s">
        <v>372</v>
      </c>
      <c r="B99" s="180">
        <v>928762312</v>
      </c>
    </row>
    <row r="100" spans="1:2">
      <c r="A100" s="83" t="s">
        <v>373</v>
      </c>
      <c r="B100" s="84">
        <v>37507</v>
      </c>
    </row>
    <row r="101" spans="1:2">
      <c r="A101" s="83" t="s">
        <v>374</v>
      </c>
      <c r="B101" s="84">
        <v>6318</v>
      </c>
    </row>
    <row r="102" spans="1:2">
      <c r="A102" s="83" t="s">
        <v>375</v>
      </c>
      <c r="B102" s="84">
        <v>1954</v>
      </c>
    </row>
    <row r="103" spans="1:2">
      <c r="A103" s="83" t="s">
        <v>376</v>
      </c>
      <c r="B103" s="84">
        <v>31189</v>
      </c>
    </row>
    <row r="104" spans="1:2">
      <c r="A104" s="83" t="s">
        <v>377</v>
      </c>
      <c r="B104" s="84">
        <v>13825</v>
      </c>
    </row>
    <row r="105" spans="1:2">
      <c r="A105" s="83" t="s">
        <v>378</v>
      </c>
      <c r="B105" s="180">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M1603"/>
  <sheetViews>
    <sheetView showGridLines="0" showRowColHeaders="0" zoomScale="90" zoomScaleNormal="90" workbookViewId="0">
      <pane ySplit="10" topLeftCell="A1569" activePane="bottomLeft" state="frozen"/>
      <selection pane="bottomLeft" activeCell="H1581" sqref="H1581"/>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3">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3">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3">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3">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3">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3">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3">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3">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3">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3">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row>
    <row r="123" spans="1:13">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row>
    <row r="124" spans="1:13">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row>
    <row r="125" spans="1:13">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row>
    <row r="126" spans="1:13">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row>
    <row r="127" spans="1:13">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row>
    <row r="128" spans="1:13">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row>
    <row r="129" spans="1:13">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row>
    <row r="130" spans="1:13">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row>
    <row r="131" spans="1:13">
      <c r="A131" s="49" t="s">
        <v>173</v>
      </c>
      <c r="B131" s="8" t="s">
        <v>75</v>
      </c>
      <c r="C131" s="14" t="s">
        <v>64</v>
      </c>
      <c r="D131" s="8">
        <v>2012</v>
      </c>
      <c r="E131" s="14">
        <v>2012</v>
      </c>
      <c r="F131" s="14" t="s">
        <v>98</v>
      </c>
      <c r="G131" s="11">
        <v>1</v>
      </c>
      <c r="H131" s="11">
        <v>5.2600000000000001E-2</v>
      </c>
      <c r="I131" s="11">
        <v>0.1053</v>
      </c>
      <c r="J131" s="11">
        <v>0.1053</v>
      </c>
      <c r="K131" s="11">
        <v>0.1053</v>
      </c>
      <c r="L131" s="7"/>
      <c r="M131" s="7"/>
    </row>
    <row r="132" spans="1:13">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row>
    <row r="133" spans="1:13">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row>
    <row r="134" spans="1:13">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row>
    <row r="135" spans="1:13">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row>
    <row r="136" spans="1:13">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row>
    <row r="137" spans="1:13">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row>
    <row r="138" spans="1:13">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row>
    <row r="139" spans="1:13">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row>
    <row r="140" spans="1:13">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row>
    <row r="141" spans="1:13">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row>
    <row r="142" spans="1:13">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row>
    <row r="143" spans="1:13">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row>
    <row r="144" spans="1:13">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row>
    <row r="145" spans="1:13">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row>
    <row r="146" spans="1:13">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row>
    <row r="147" spans="1:13">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row>
    <row r="148" spans="1:13">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row>
    <row r="149" spans="1:13">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row>
    <row r="150" spans="1:13">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row>
    <row r="151" spans="1:13">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row>
    <row r="152" spans="1:13">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row>
    <row r="153" spans="1:13">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row>
    <row r="154" spans="1:13">
      <c r="A154" s="13" t="s">
        <v>137</v>
      </c>
      <c r="B154" s="8" t="s">
        <v>75</v>
      </c>
      <c r="C154" s="14" t="s">
        <v>64</v>
      </c>
      <c r="D154" s="8">
        <v>2012</v>
      </c>
      <c r="E154" s="14">
        <v>2012</v>
      </c>
      <c r="F154" s="14" t="s">
        <v>98</v>
      </c>
      <c r="G154" s="11">
        <v>1</v>
      </c>
      <c r="H154" s="11">
        <v>4.9099999999999998E-2</v>
      </c>
      <c r="I154" s="11">
        <v>0.1104</v>
      </c>
      <c r="J154" s="11">
        <v>0.1227</v>
      </c>
      <c r="K154" s="11">
        <v>0.1288</v>
      </c>
      <c r="L154" s="7"/>
      <c r="M154" s="7"/>
    </row>
    <row r="155" spans="1:13">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row>
    <row r="156" spans="1:13">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row>
    <row r="157" spans="1:13">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row>
    <row r="158" spans="1:13">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row>
    <row r="159" spans="1:13">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row>
    <row r="160" spans="1:13">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row>
    <row r="161" spans="1:13">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row>
    <row r="162" spans="1:13">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row>
    <row r="163" spans="1:13">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row>
    <row r="164" spans="1:13">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row>
    <row r="165" spans="1:13">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row>
    <row r="166" spans="1:13">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row>
    <row r="167" spans="1:13">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row>
    <row r="168" spans="1:13">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row>
    <row r="169" spans="1:13">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row>
    <row r="170" spans="1:13">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row>
    <row r="171" spans="1:13">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row>
    <row r="172" spans="1:13">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row>
    <row r="173" spans="1:13">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row>
    <row r="174" spans="1:13">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row>
    <row r="175" spans="1:13">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row>
    <row r="176" spans="1:13">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row>
    <row r="177" spans="1:13">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row>
    <row r="178" spans="1:13">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row>
    <row r="179" spans="1:13">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row>
    <row r="180" spans="1:13">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row>
    <row r="181" spans="1:13">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row>
    <row r="182" spans="1:13">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row>
    <row r="183" spans="1:13">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row>
    <row r="184" spans="1:13">
      <c r="A184" s="13" t="s">
        <v>167</v>
      </c>
      <c r="B184" s="8" t="s">
        <v>75</v>
      </c>
      <c r="C184" s="14" t="s">
        <v>64</v>
      </c>
      <c r="D184" s="8">
        <v>2012</v>
      </c>
      <c r="E184" s="14">
        <v>2012</v>
      </c>
      <c r="F184" s="14" t="s">
        <v>98</v>
      </c>
      <c r="G184" s="11">
        <v>0.94650000000000001</v>
      </c>
      <c r="H184" s="11">
        <v>0.04</v>
      </c>
      <c r="I184" s="11">
        <v>0.1578</v>
      </c>
      <c r="J184" s="11">
        <v>0.1686</v>
      </c>
      <c r="K184" s="11">
        <v>0.1903</v>
      </c>
      <c r="L184" s="7"/>
      <c r="M184" s="7"/>
    </row>
    <row r="185" spans="1:13">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row>
    <row r="186" spans="1:13">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row>
    <row r="187" spans="1:13">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row>
    <row r="188" spans="1:13">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row>
    <row r="189" spans="1:13">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row>
    <row r="190" spans="1:13">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row>
    <row r="191" spans="1:13">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row>
    <row r="192" spans="1:13">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row>
    <row r="193" spans="1:13">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row>
    <row r="194" spans="1:13">
      <c r="A194" s="49" t="s">
        <v>177</v>
      </c>
      <c r="B194" s="8" t="s">
        <v>75</v>
      </c>
      <c r="C194" s="14" t="s">
        <v>65</v>
      </c>
      <c r="D194" s="8">
        <v>2012</v>
      </c>
      <c r="E194" s="14">
        <v>2013</v>
      </c>
      <c r="F194" s="14" t="s">
        <v>98</v>
      </c>
      <c r="G194" s="11">
        <v>1</v>
      </c>
      <c r="H194" s="11">
        <v>4.0599999999999997E-2</v>
      </c>
      <c r="I194" s="11">
        <v>0.1313</v>
      </c>
      <c r="J194" s="11">
        <v>0.1031</v>
      </c>
      <c r="K194" s="11">
        <v>0.1125</v>
      </c>
      <c r="L194" s="7"/>
      <c r="M194" s="7"/>
    </row>
    <row r="195" spans="1:13">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row>
    <row r="196" spans="1:13">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row>
    <row r="197" spans="1:13">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row>
    <row r="198" spans="1:13">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row>
    <row r="199" spans="1:13">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row>
    <row r="200" spans="1:13">
      <c r="A200" s="13" t="s">
        <v>124</v>
      </c>
      <c r="B200" s="8" t="s">
        <v>75</v>
      </c>
      <c r="C200" s="14" t="s">
        <v>65</v>
      </c>
      <c r="D200" s="8">
        <v>2012</v>
      </c>
      <c r="E200" s="14">
        <v>2013</v>
      </c>
      <c r="F200" s="14" t="s">
        <v>98</v>
      </c>
      <c r="G200" s="11">
        <v>0.89670000000000005</v>
      </c>
      <c r="H200" s="11">
        <v>4.7E-2</v>
      </c>
      <c r="I200" s="11">
        <v>0.1363</v>
      </c>
      <c r="J200" s="11">
        <v>0.2379</v>
      </c>
      <c r="K200" s="11">
        <v>0.2697</v>
      </c>
      <c r="L200" s="7"/>
      <c r="M200" s="7"/>
    </row>
    <row r="201" spans="1:13">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row>
    <row r="202" spans="1:13">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row>
    <row r="203" spans="1:13">
      <c r="A203" s="13" t="s">
        <v>127</v>
      </c>
      <c r="B203" s="8" t="s">
        <v>75</v>
      </c>
      <c r="C203" s="14" t="s">
        <v>65</v>
      </c>
      <c r="D203" s="8">
        <v>2012</v>
      </c>
      <c r="E203" s="14">
        <v>2013</v>
      </c>
      <c r="F203" s="14" t="s">
        <v>98</v>
      </c>
      <c r="G203" s="11">
        <v>0.96330000000000005</v>
      </c>
      <c r="H203" s="11">
        <v>6.25E-2</v>
      </c>
      <c r="I203" s="11">
        <v>0.1787</v>
      </c>
      <c r="J203" s="11">
        <v>0.17319999999999999</v>
      </c>
      <c r="K203" s="11">
        <v>0.20119999999999999</v>
      </c>
    </row>
    <row r="204" spans="1:13">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row>
    <row r="205" spans="1:13">
      <c r="A205" s="13" t="s">
        <v>129</v>
      </c>
      <c r="B205" s="8" t="s">
        <v>75</v>
      </c>
      <c r="C205" s="14" t="s">
        <v>65</v>
      </c>
      <c r="D205" s="8">
        <v>2012</v>
      </c>
      <c r="E205" s="14">
        <v>2013</v>
      </c>
      <c r="F205" s="14" t="s">
        <v>98</v>
      </c>
      <c r="G205" s="11">
        <v>0.9546</v>
      </c>
      <c r="H205" s="11">
        <v>1.9E-2</v>
      </c>
      <c r="I205" s="11">
        <v>9.7100000000000006E-2</v>
      </c>
      <c r="J205" s="11">
        <v>0.27660000000000001</v>
      </c>
      <c r="K205" s="11">
        <v>0.29849999999999999</v>
      </c>
    </row>
    <row r="206" spans="1:13">
      <c r="A206" s="13" t="s">
        <v>130</v>
      </c>
      <c r="B206" s="8" t="s">
        <v>75</v>
      </c>
      <c r="C206" s="14" t="s">
        <v>65</v>
      </c>
      <c r="D206" s="8">
        <v>2012</v>
      </c>
      <c r="E206" s="14">
        <v>2013</v>
      </c>
      <c r="F206" s="14" t="s">
        <v>98</v>
      </c>
      <c r="G206" s="11">
        <v>0.90139999999999998</v>
      </c>
      <c r="H206" s="11">
        <v>9.8699999999999996E-2</v>
      </c>
      <c r="I206" s="11">
        <v>0.2122</v>
      </c>
      <c r="J206" s="11">
        <v>0.17230000000000001</v>
      </c>
      <c r="K206" s="11">
        <v>0.187</v>
      </c>
    </row>
    <row r="207" spans="1:13">
      <c r="A207" s="13" t="s">
        <v>131</v>
      </c>
      <c r="B207" s="8" t="s">
        <v>76</v>
      </c>
      <c r="C207" s="14" t="s">
        <v>65</v>
      </c>
      <c r="D207" s="8">
        <v>2012</v>
      </c>
      <c r="E207" s="14">
        <v>2013</v>
      </c>
      <c r="F207" s="14" t="s">
        <v>98</v>
      </c>
      <c r="G207" s="11">
        <v>0.94940000000000002</v>
      </c>
      <c r="H207" s="11">
        <v>0.1074</v>
      </c>
      <c r="I207" s="11">
        <v>0.18229999999999999</v>
      </c>
      <c r="J207" s="11">
        <v>1E-4</v>
      </c>
      <c r="K207" s="11">
        <v>3.5999999999999999E-3</v>
      </c>
    </row>
    <row r="208" spans="1:13">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row>
    <row r="209" spans="1:11">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row>
    <row r="210" spans="1:11">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row>
    <row r="211" spans="1:11">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row>
    <row r="212" spans="1:11">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row>
    <row r="213" spans="1:11">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row>
    <row r="214" spans="1:11">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row>
    <row r="215" spans="1:11">
      <c r="A215" s="13" t="s">
        <v>139</v>
      </c>
      <c r="B215" s="8" t="s">
        <v>75</v>
      </c>
      <c r="C215" s="14" t="s">
        <v>65</v>
      </c>
      <c r="D215" s="8">
        <v>2012</v>
      </c>
      <c r="E215" s="14">
        <v>2013</v>
      </c>
      <c r="F215" s="14" t="s">
        <v>98</v>
      </c>
      <c r="G215" s="11">
        <v>0.99260000000000004</v>
      </c>
      <c r="H215" s="11">
        <v>3.78E-2</v>
      </c>
      <c r="I215" s="11">
        <v>0.1368</v>
      </c>
      <c r="J215" s="11">
        <v>0.1095</v>
      </c>
      <c r="K215" s="11">
        <v>0.11990000000000001</v>
      </c>
    </row>
    <row r="216" spans="1:11">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row>
    <row r="217" spans="1:11">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row>
    <row r="218" spans="1:11">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row>
    <row r="219" spans="1:11">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row>
    <row r="220" spans="1:11">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row>
    <row r="221" spans="1:11">
      <c r="A221" s="13" t="s">
        <v>145</v>
      </c>
      <c r="B221" s="8" t="s">
        <v>75</v>
      </c>
      <c r="C221" s="14" t="s">
        <v>65</v>
      </c>
      <c r="D221" s="8">
        <v>2012</v>
      </c>
      <c r="E221" s="14">
        <v>2013</v>
      </c>
      <c r="F221" s="14" t="s">
        <v>98</v>
      </c>
      <c r="G221" s="11">
        <v>0.94159999999999999</v>
      </c>
      <c r="H221" s="11">
        <v>3.27E-2</v>
      </c>
      <c r="I221" s="11">
        <v>0.123</v>
      </c>
      <c r="J221" s="11">
        <v>0.18590000000000001</v>
      </c>
      <c r="K221" s="11">
        <v>0.2034</v>
      </c>
    </row>
    <row r="222" spans="1:11">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row>
    <row r="223" spans="1:11">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row>
    <row r="224" spans="1:11">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row>
    <row r="225" spans="1:11">
      <c r="A225" s="13" t="s">
        <v>149</v>
      </c>
      <c r="B225" s="8" t="s">
        <v>74</v>
      </c>
      <c r="C225" s="14" t="s">
        <v>65</v>
      </c>
      <c r="D225" s="8">
        <v>2012</v>
      </c>
      <c r="E225" s="14">
        <v>2013</v>
      </c>
      <c r="F225" s="14" t="s">
        <v>98</v>
      </c>
      <c r="G225" s="11">
        <v>0.89159999999999995</v>
      </c>
      <c r="H225" s="11">
        <v>0.1691</v>
      </c>
      <c r="I225" s="11">
        <v>0.27579999999999999</v>
      </c>
      <c r="J225" s="11">
        <v>7.8100000000000003E-2</v>
      </c>
      <c r="K225" s="11">
        <v>0.125</v>
      </c>
    </row>
    <row r="226" spans="1:11">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row>
    <row r="227" spans="1:11">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row>
    <row r="228" spans="1:11">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row>
    <row r="229" spans="1:11">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row>
    <row r="230" spans="1:11">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row>
    <row r="231" spans="1:11">
      <c r="A231" s="13" t="s">
        <v>155</v>
      </c>
      <c r="B231" s="8" t="s">
        <v>74</v>
      </c>
      <c r="C231" s="14" t="s">
        <v>65</v>
      </c>
      <c r="D231" s="8">
        <v>2012</v>
      </c>
      <c r="E231" s="14">
        <v>2013</v>
      </c>
      <c r="F231" s="14" t="s">
        <v>98</v>
      </c>
      <c r="G231" s="11">
        <v>0.85109999999999997</v>
      </c>
      <c r="H231" s="11">
        <v>6.4699999999999994E-2</v>
      </c>
      <c r="I231" s="11">
        <v>0.1426</v>
      </c>
      <c r="J231" s="11">
        <v>1.14E-2</v>
      </c>
      <c r="K231" s="11">
        <v>4.19E-2</v>
      </c>
    </row>
    <row r="232" spans="1:11">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row>
    <row r="233" spans="1:11">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row>
    <row r="234" spans="1:11">
      <c r="A234" s="13" t="s">
        <v>158</v>
      </c>
      <c r="B234" s="8" t="s">
        <v>75</v>
      </c>
      <c r="C234" s="14" t="s">
        <v>65</v>
      </c>
      <c r="D234" s="8">
        <v>2012</v>
      </c>
      <c r="E234" s="14">
        <v>2013</v>
      </c>
      <c r="F234" s="14" t="s">
        <v>98</v>
      </c>
      <c r="G234" s="11">
        <v>0.95830000000000004</v>
      </c>
      <c r="H234" s="11">
        <v>0</v>
      </c>
      <c r="I234" s="11">
        <v>0.1633</v>
      </c>
      <c r="J234" s="11">
        <v>0.12239999999999999</v>
      </c>
      <c r="K234" s="11">
        <v>0.12239999999999999</v>
      </c>
    </row>
    <row r="235" spans="1:11">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row>
    <row r="236" spans="1:11">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row>
    <row r="237" spans="1:11">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row>
    <row r="238" spans="1:11">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row>
    <row r="239" spans="1:11">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row>
    <row r="240" spans="1:11">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row>
    <row r="241" spans="1:11">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row>
    <row r="242" spans="1:11">
      <c r="A242" s="13" t="s">
        <v>166</v>
      </c>
      <c r="B242" s="8" t="s">
        <v>74</v>
      </c>
      <c r="C242" s="14" t="s">
        <v>65</v>
      </c>
      <c r="D242" s="8">
        <v>2012</v>
      </c>
      <c r="E242" s="14">
        <v>2013</v>
      </c>
      <c r="F242" s="14" t="s">
        <v>98</v>
      </c>
      <c r="G242" s="11">
        <v>0.97840000000000005</v>
      </c>
      <c r="H242" s="11">
        <v>0.18149999999999999</v>
      </c>
      <c r="I242" s="11">
        <v>0.3261</v>
      </c>
      <c r="J242" s="11">
        <v>0.1263</v>
      </c>
      <c r="K242" s="11">
        <v>0.17630000000000001</v>
      </c>
    </row>
    <row r="243" spans="1:11">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row>
    <row r="244" spans="1:11">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row>
    <row r="245" spans="1:11">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row>
    <row r="246" spans="1:11">
      <c r="A246" s="13" t="s">
        <v>170</v>
      </c>
      <c r="B246" s="8" t="s">
        <v>75</v>
      </c>
      <c r="C246" s="14" t="s">
        <v>65</v>
      </c>
      <c r="D246" s="8">
        <v>2012</v>
      </c>
      <c r="E246" s="14">
        <v>2013</v>
      </c>
      <c r="F246" s="14" t="s">
        <v>98</v>
      </c>
      <c r="G246" s="11">
        <v>0.95679999999999998</v>
      </c>
      <c r="H246" s="11">
        <v>4.1700000000000001E-2</v>
      </c>
      <c r="I246" s="11">
        <v>0.1363</v>
      </c>
      <c r="J246" s="11">
        <v>0.2087</v>
      </c>
      <c r="K246" s="11">
        <v>0.2298</v>
      </c>
    </row>
    <row r="247" spans="1:11">
      <c r="A247" s="49" t="s">
        <v>171</v>
      </c>
      <c r="B247" s="8" t="s">
        <v>66</v>
      </c>
      <c r="C247" s="14" t="s">
        <v>3</v>
      </c>
      <c r="D247" s="8">
        <v>2013</v>
      </c>
      <c r="E247" s="14">
        <v>2013</v>
      </c>
      <c r="F247" s="14" t="s">
        <v>98</v>
      </c>
      <c r="G247" s="11">
        <v>0.93689999999999996</v>
      </c>
      <c r="H247" s="11">
        <v>0.1353</v>
      </c>
      <c r="I247" s="11">
        <v>0.22209999999999999</v>
      </c>
      <c r="J247" s="11">
        <v>7.22E-2</v>
      </c>
      <c r="K247" s="11">
        <v>9.3899999999999997E-2</v>
      </c>
    </row>
    <row r="248" spans="1:11">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row>
    <row r="249" spans="1:11">
      <c r="A249" s="49" t="s">
        <v>173</v>
      </c>
      <c r="B249" s="8" t="s">
        <v>75</v>
      </c>
      <c r="C249" s="14" t="s">
        <v>3</v>
      </c>
      <c r="D249" s="8">
        <v>2013</v>
      </c>
      <c r="E249" s="14">
        <v>2013</v>
      </c>
      <c r="F249" s="14" t="s">
        <v>98</v>
      </c>
      <c r="G249" s="11">
        <v>0.92859999999999998</v>
      </c>
      <c r="H249" s="11">
        <v>0.1875</v>
      </c>
      <c r="I249" s="11">
        <v>0.1875</v>
      </c>
      <c r="J249" s="11">
        <v>0</v>
      </c>
      <c r="K249" s="11">
        <v>0.125</v>
      </c>
    </row>
    <row r="250" spans="1:11">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row>
    <row r="251" spans="1:11">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row>
    <row r="252" spans="1:11">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row>
    <row r="253" spans="1:11">
      <c r="A253" s="49" t="s">
        <v>177</v>
      </c>
      <c r="B253" s="8" t="s">
        <v>75</v>
      </c>
      <c r="C253" s="14" t="s">
        <v>3</v>
      </c>
      <c r="D253" s="8">
        <v>2013</v>
      </c>
      <c r="E253" s="14">
        <v>2013</v>
      </c>
      <c r="F253" s="14" t="s">
        <v>98</v>
      </c>
      <c r="G253" s="11">
        <v>1</v>
      </c>
      <c r="H253" s="11">
        <v>0.20530000000000001</v>
      </c>
      <c r="I253" s="11">
        <v>0.2848</v>
      </c>
      <c r="J253" s="11">
        <v>0.1424</v>
      </c>
      <c r="K253" s="11">
        <v>0.15890000000000001</v>
      </c>
    </row>
    <row r="254" spans="1:11">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row>
    <row r="255" spans="1:11">
      <c r="A255" s="49" t="s">
        <v>179</v>
      </c>
      <c r="B255" s="8" t="s">
        <v>75</v>
      </c>
      <c r="C255" s="14" t="s">
        <v>3</v>
      </c>
      <c r="D255" s="8">
        <v>2013</v>
      </c>
      <c r="E255" s="14">
        <v>2013</v>
      </c>
      <c r="F255" s="14" t="s">
        <v>98</v>
      </c>
      <c r="G255" s="11">
        <v>0.98809999999999998</v>
      </c>
      <c r="H255" s="11">
        <v>0.2485</v>
      </c>
      <c r="I255" s="11">
        <v>0.33579999999999999</v>
      </c>
      <c r="J255" s="11">
        <v>0.25</v>
      </c>
      <c r="K255" s="11">
        <v>0.26479999999999998</v>
      </c>
    </row>
    <row r="256" spans="1:11">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row>
    <row r="257" spans="1:11">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row>
    <row r="258" spans="1:11">
      <c r="A258" s="13" t="s">
        <v>123</v>
      </c>
      <c r="B258" s="8" t="s">
        <v>75</v>
      </c>
      <c r="C258" s="14" t="s">
        <v>3</v>
      </c>
      <c r="D258" s="8">
        <v>2013</v>
      </c>
      <c r="E258" s="14">
        <v>2013</v>
      </c>
      <c r="F258" s="14" t="s">
        <v>98</v>
      </c>
      <c r="G258" s="11">
        <v>1</v>
      </c>
      <c r="H258" s="11">
        <v>0.20250000000000001</v>
      </c>
      <c r="I258" s="11">
        <v>0.28310000000000002</v>
      </c>
      <c r="J258" s="11">
        <v>0.1467</v>
      </c>
      <c r="K258" s="11">
        <v>0.15909999999999999</v>
      </c>
    </row>
    <row r="259" spans="1:11">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row>
    <row r="260" spans="1:11">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row>
    <row r="261" spans="1:11">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row>
    <row r="262" spans="1:11">
      <c r="A262" s="13" t="s">
        <v>127</v>
      </c>
      <c r="B262" s="8" t="s">
        <v>75</v>
      </c>
      <c r="C262" s="14" t="s">
        <v>3</v>
      </c>
      <c r="D262" s="8">
        <v>2013</v>
      </c>
      <c r="E262" s="14">
        <v>2013</v>
      </c>
      <c r="F262" s="14" t="s">
        <v>98</v>
      </c>
      <c r="G262" s="11">
        <v>0.9556</v>
      </c>
      <c r="H262" s="11">
        <v>0.2293</v>
      </c>
      <c r="I262" s="11">
        <v>0.31</v>
      </c>
      <c r="J262" s="11">
        <v>0.1245</v>
      </c>
      <c r="K262" s="11">
        <v>0.14710000000000001</v>
      </c>
    </row>
    <row r="263" spans="1:11">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row>
    <row r="264" spans="1:11">
      <c r="A264" s="13" t="s">
        <v>129</v>
      </c>
      <c r="B264" s="8" t="s">
        <v>75</v>
      </c>
      <c r="C264" s="14" t="s">
        <v>3</v>
      </c>
      <c r="D264" s="8">
        <v>2013</v>
      </c>
      <c r="E264" s="14">
        <v>2013</v>
      </c>
      <c r="F264" s="14" t="s">
        <v>98</v>
      </c>
      <c r="G264" s="11">
        <v>0.95179999999999998</v>
      </c>
      <c r="H264" s="11">
        <v>0.1065</v>
      </c>
      <c r="I264" s="11">
        <v>0.1754</v>
      </c>
      <c r="J264" s="11">
        <v>0.21360000000000001</v>
      </c>
      <c r="K264" s="11">
        <v>0.24429999999999999</v>
      </c>
    </row>
    <row r="265" spans="1:11">
      <c r="A265" s="13" t="s">
        <v>130</v>
      </c>
      <c r="B265" s="8" t="s">
        <v>75</v>
      </c>
      <c r="C265" s="14" t="s">
        <v>3</v>
      </c>
      <c r="D265" s="8">
        <v>2013</v>
      </c>
      <c r="E265" s="14">
        <v>2013</v>
      </c>
      <c r="F265" s="14" t="s">
        <v>98</v>
      </c>
      <c r="G265" s="11">
        <v>0.92120000000000002</v>
      </c>
      <c r="H265" s="11">
        <v>0.16109999999999999</v>
      </c>
      <c r="I265" s="11">
        <v>0.251</v>
      </c>
      <c r="J265" s="11">
        <v>0.16739999999999999</v>
      </c>
      <c r="K265" s="11">
        <v>0.1946</v>
      </c>
    </row>
    <row r="266" spans="1:11">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row>
    <row r="267" spans="1:11">
      <c r="A267" s="13" t="s">
        <v>132</v>
      </c>
      <c r="B267" s="8" t="s">
        <v>75</v>
      </c>
      <c r="C267" s="14" t="s">
        <v>3</v>
      </c>
      <c r="D267" s="8">
        <v>2013</v>
      </c>
      <c r="E267" s="14">
        <v>2013</v>
      </c>
      <c r="F267" s="14" t="s">
        <v>98</v>
      </c>
      <c r="G267" s="11">
        <v>0.98319999999999996</v>
      </c>
      <c r="H267" s="11">
        <v>0.1867</v>
      </c>
      <c r="I267" s="11">
        <v>0.27750000000000002</v>
      </c>
      <c r="J267" s="11">
        <v>0.153</v>
      </c>
      <c r="K267" s="11">
        <v>0.1804</v>
      </c>
    </row>
    <row r="268" spans="1:11">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row>
    <row r="269" spans="1:11">
      <c r="A269" s="13" t="s">
        <v>134</v>
      </c>
      <c r="B269" s="8" t="s">
        <v>75</v>
      </c>
      <c r="C269" s="14" t="s">
        <v>3</v>
      </c>
      <c r="D269" s="8">
        <v>2013</v>
      </c>
      <c r="E269" s="14">
        <v>2013</v>
      </c>
      <c r="F269" s="14" t="s">
        <v>98</v>
      </c>
      <c r="G269" s="11">
        <v>0.93810000000000004</v>
      </c>
      <c r="H269" s="11">
        <v>0.14130000000000001</v>
      </c>
      <c r="I269" s="11">
        <v>0.18729999999999999</v>
      </c>
      <c r="J269" s="11">
        <v>0.1449</v>
      </c>
      <c r="K269" s="11">
        <v>0.1696</v>
      </c>
    </row>
    <row r="270" spans="1:11">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row>
    <row r="271" spans="1:11">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row>
    <row r="272" spans="1:11">
      <c r="A272" s="13" t="s">
        <v>137</v>
      </c>
      <c r="B272" s="8" t="s">
        <v>75</v>
      </c>
      <c r="C272" s="14" t="s">
        <v>3</v>
      </c>
      <c r="D272" s="8">
        <v>2013</v>
      </c>
      <c r="E272" s="14">
        <v>2013</v>
      </c>
      <c r="F272" s="14" t="s">
        <v>98</v>
      </c>
      <c r="G272" s="11">
        <v>0.94550000000000001</v>
      </c>
      <c r="H272" s="11">
        <v>0.22500000000000001</v>
      </c>
      <c r="I272" s="11">
        <v>0.34379999999999999</v>
      </c>
      <c r="J272" s="11">
        <v>0.1125</v>
      </c>
      <c r="K272" s="11">
        <v>0.1313</v>
      </c>
    </row>
    <row r="273" spans="1:11">
      <c r="A273" s="13" t="s">
        <v>138</v>
      </c>
      <c r="B273" s="8" t="s">
        <v>75</v>
      </c>
      <c r="C273" s="14" t="s">
        <v>3</v>
      </c>
      <c r="D273" s="8">
        <v>2013</v>
      </c>
      <c r="E273" s="14">
        <v>2013</v>
      </c>
      <c r="F273" s="14" t="s">
        <v>98</v>
      </c>
      <c r="G273" s="11">
        <v>0.89090000000000003</v>
      </c>
      <c r="H273" s="11">
        <v>0.10730000000000001</v>
      </c>
      <c r="I273" s="11">
        <v>0.1469</v>
      </c>
      <c r="J273" s="11">
        <v>3.39E-2</v>
      </c>
      <c r="K273" s="11">
        <v>8.4699999999999998E-2</v>
      </c>
    </row>
    <row r="274" spans="1:11">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row>
    <row r="275" spans="1:11">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row>
    <row r="276" spans="1:11">
      <c r="A276" s="13" t="s">
        <v>141</v>
      </c>
      <c r="B276" s="8" t="s">
        <v>75</v>
      </c>
      <c r="C276" s="14" t="s">
        <v>3</v>
      </c>
      <c r="D276" s="8">
        <v>2013</v>
      </c>
      <c r="E276" s="14">
        <v>2013</v>
      </c>
      <c r="F276" s="14" t="s">
        <v>98</v>
      </c>
      <c r="G276" s="11">
        <v>0.9446</v>
      </c>
      <c r="H276" s="11">
        <v>0.12909999999999999</v>
      </c>
      <c r="I276" s="11">
        <v>0.20660000000000001</v>
      </c>
      <c r="J276" s="11">
        <v>0.1166</v>
      </c>
      <c r="K276" s="11">
        <v>0.1346</v>
      </c>
    </row>
    <row r="277" spans="1:11">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row>
    <row r="278" spans="1:11">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row>
    <row r="279" spans="1:11">
      <c r="A279" s="13" t="s">
        <v>144</v>
      </c>
      <c r="B279" s="8" t="s">
        <v>75</v>
      </c>
      <c r="C279" s="14" t="s">
        <v>3</v>
      </c>
      <c r="D279" s="8">
        <v>2013</v>
      </c>
      <c r="E279" s="14">
        <v>2013</v>
      </c>
      <c r="F279" s="14" t="s">
        <v>98</v>
      </c>
      <c r="G279" s="11">
        <v>0.98109999999999997</v>
      </c>
      <c r="H279" s="11">
        <v>0.17069999999999999</v>
      </c>
      <c r="I279" s="11">
        <v>0.22750000000000001</v>
      </c>
      <c r="J279" s="11">
        <v>0.1168</v>
      </c>
      <c r="K279" s="11">
        <v>0.1198</v>
      </c>
    </row>
    <row r="280" spans="1:11">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row>
    <row r="281" spans="1:11">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row>
    <row r="282" spans="1:11">
      <c r="A282" s="13" t="s">
        <v>147</v>
      </c>
      <c r="B282" s="8" t="s">
        <v>75</v>
      </c>
      <c r="C282" s="14" t="s">
        <v>3</v>
      </c>
      <c r="D282" s="8">
        <v>2013</v>
      </c>
      <c r="E282" s="14">
        <v>2013</v>
      </c>
      <c r="F282" s="14" t="s">
        <v>98</v>
      </c>
      <c r="G282" s="11">
        <v>0.97750000000000004</v>
      </c>
      <c r="H282" s="11">
        <v>0.17069999999999999</v>
      </c>
      <c r="I282" s="11">
        <v>0.23680000000000001</v>
      </c>
      <c r="J282" s="11">
        <v>0.1202</v>
      </c>
      <c r="K282" s="11">
        <v>0.1394</v>
      </c>
    </row>
    <row r="283" spans="1:11">
      <c r="A283" s="13" t="s">
        <v>148</v>
      </c>
      <c r="B283" s="8" t="s">
        <v>75</v>
      </c>
      <c r="C283" s="14" t="s">
        <v>3</v>
      </c>
      <c r="D283" s="8">
        <v>2013</v>
      </c>
      <c r="E283" s="14">
        <v>2013</v>
      </c>
      <c r="F283" s="14" t="s">
        <v>98</v>
      </c>
      <c r="G283" s="11">
        <v>0.92679999999999996</v>
      </c>
      <c r="H283" s="11">
        <v>0.21779999999999999</v>
      </c>
      <c r="I283" s="11">
        <v>0.28589999999999999</v>
      </c>
      <c r="J283" s="11">
        <v>0.1492</v>
      </c>
      <c r="K283" s="11">
        <v>0.1651</v>
      </c>
    </row>
    <row r="284" spans="1:11">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row>
    <row r="285" spans="1:11">
      <c r="A285" s="13" t="s">
        <v>150</v>
      </c>
      <c r="B285" s="8" t="s">
        <v>74</v>
      </c>
      <c r="C285" s="14" t="s">
        <v>3</v>
      </c>
      <c r="D285" s="8">
        <v>2013</v>
      </c>
      <c r="E285" s="14">
        <v>2013</v>
      </c>
      <c r="F285" s="14" t="s">
        <v>98</v>
      </c>
      <c r="G285" s="11">
        <v>0.75280000000000002</v>
      </c>
      <c r="H285" s="11">
        <v>0.1028</v>
      </c>
      <c r="I285" s="11">
        <v>0.20530000000000001</v>
      </c>
      <c r="J285" s="11">
        <v>0.08</v>
      </c>
      <c r="K285" s="11">
        <v>0.1164</v>
      </c>
    </row>
    <row r="286" spans="1:11">
      <c r="A286" s="13" t="s">
        <v>151</v>
      </c>
      <c r="B286" s="8" t="s">
        <v>75</v>
      </c>
      <c r="C286" s="14" t="s">
        <v>3</v>
      </c>
      <c r="D286" s="8">
        <v>2013</v>
      </c>
      <c r="E286" s="14">
        <v>2013</v>
      </c>
      <c r="F286" s="14" t="s">
        <v>98</v>
      </c>
      <c r="G286" s="11">
        <v>0.97460000000000002</v>
      </c>
      <c r="H286" s="11">
        <v>0.1981</v>
      </c>
      <c r="I286" s="11">
        <v>0.2596</v>
      </c>
      <c r="J286" s="11">
        <v>0.13980000000000001</v>
      </c>
      <c r="K286" s="11">
        <v>0.15690000000000001</v>
      </c>
    </row>
    <row r="287" spans="1:11">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row>
    <row r="288" spans="1:11">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row>
    <row r="289" spans="1:11">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row>
    <row r="290" spans="1:11">
      <c r="A290" s="13" t="s">
        <v>155</v>
      </c>
      <c r="B290" s="8" t="s">
        <v>74</v>
      </c>
      <c r="C290" s="14" t="s">
        <v>3</v>
      </c>
      <c r="D290" s="8">
        <v>2013</v>
      </c>
      <c r="E290" s="14">
        <v>2013</v>
      </c>
      <c r="F290" s="14" t="s">
        <v>98</v>
      </c>
      <c r="G290" s="11">
        <v>0.87039999999999995</v>
      </c>
      <c r="H290" s="11">
        <v>5.7099999999999998E-2</v>
      </c>
      <c r="I290" s="11">
        <v>0.13569999999999999</v>
      </c>
      <c r="J290" s="11">
        <v>1.06E-2</v>
      </c>
      <c r="K290" s="11">
        <v>3.9E-2</v>
      </c>
    </row>
    <row r="291" spans="1:11">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row>
    <row r="292" spans="1:11">
      <c r="A292" s="13" t="s">
        <v>157</v>
      </c>
      <c r="B292" s="8" t="s">
        <v>75</v>
      </c>
      <c r="C292" s="14" t="s">
        <v>3</v>
      </c>
      <c r="D292" s="8">
        <v>2013</v>
      </c>
      <c r="E292" s="14">
        <v>2013</v>
      </c>
      <c r="F292" s="14" t="s">
        <v>98</v>
      </c>
      <c r="G292" s="11">
        <v>0.85</v>
      </c>
      <c r="H292" s="11">
        <v>0.1784</v>
      </c>
      <c r="I292" s="11">
        <v>0.26129999999999998</v>
      </c>
      <c r="J292" s="11">
        <v>0.1764</v>
      </c>
      <c r="K292" s="11">
        <v>0.20100000000000001</v>
      </c>
    </row>
    <row r="293" spans="1:11">
      <c r="A293" s="13" t="s">
        <v>158</v>
      </c>
      <c r="B293" s="8" t="s">
        <v>75</v>
      </c>
      <c r="C293" s="14" t="s">
        <v>3</v>
      </c>
      <c r="D293" s="8">
        <v>2013</v>
      </c>
      <c r="E293" s="14">
        <v>2013</v>
      </c>
      <c r="F293" s="14" t="s">
        <v>98</v>
      </c>
      <c r="G293" s="11">
        <v>0.96150000000000002</v>
      </c>
      <c r="H293" s="11">
        <v>0.17860000000000001</v>
      </c>
      <c r="I293" s="11">
        <v>0.26790000000000003</v>
      </c>
      <c r="J293" s="11">
        <v>0.1071</v>
      </c>
      <c r="K293" s="11">
        <v>0.1071</v>
      </c>
    </row>
    <row r="294" spans="1:11">
      <c r="A294" s="13" t="s">
        <v>159</v>
      </c>
      <c r="B294" s="8" t="s">
        <v>75</v>
      </c>
      <c r="C294" s="14" t="s">
        <v>3</v>
      </c>
      <c r="D294" s="8">
        <v>2013</v>
      </c>
      <c r="E294" s="14">
        <v>2013</v>
      </c>
      <c r="F294" s="14" t="s">
        <v>98</v>
      </c>
      <c r="G294" s="11">
        <v>0.95030000000000003</v>
      </c>
      <c r="H294" s="11">
        <v>0.1343</v>
      </c>
      <c r="I294" s="11">
        <v>0.2009</v>
      </c>
      <c r="J294" s="11">
        <v>0.12670000000000001</v>
      </c>
      <c r="K294" s="11">
        <v>0.14180000000000001</v>
      </c>
    </row>
    <row r="295" spans="1:11">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row>
    <row r="296" spans="1:11">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row>
    <row r="297" spans="1:11">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row>
    <row r="298" spans="1:11">
      <c r="A298" s="13" t="s">
        <v>163</v>
      </c>
      <c r="B298" s="8" t="s">
        <v>75</v>
      </c>
      <c r="C298" s="14" t="s">
        <v>3</v>
      </c>
      <c r="D298" s="8">
        <v>2013</v>
      </c>
      <c r="E298" s="14">
        <v>2013</v>
      </c>
      <c r="F298" s="14" t="s">
        <v>98</v>
      </c>
      <c r="G298" s="11">
        <v>0.96150000000000002</v>
      </c>
      <c r="H298" s="11">
        <v>0.18110000000000001</v>
      </c>
      <c r="I298" s="11">
        <v>0.2465</v>
      </c>
      <c r="J298" s="11">
        <v>0.10589999999999999</v>
      </c>
      <c r="K298" s="11">
        <v>0.1227</v>
      </c>
    </row>
    <row r="299" spans="1:11">
      <c r="A299" s="13" t="s">
        <v>164</v>
      </c>
      <c r="B299" s="8" t="s">
        <v>75</v>
      </c>
      <c r="C299" s="14" t="s">
        <v>3</v>
      </c>
      <c r="D299" s="8">
        <v>2013</v>
      </c>
      <c r="E299" s="14">
        <v>2013</v>
      </c>
      <c r="F299" s="14" t="s">
        <v>98</v>
      </c>
      <c r="G299" s="11">
        <v>0.99</v>
      </c>
      <c r="H299" s="11">
        <v>0.18190000000000001</v>
      </c>
      <c r="I299" s="11">
        <v>0.25269999999999998</v>
      </c>
      <c r="J299" s="11">
        <v>0.1588</v>
      </c>
      <c r="K299" s="11">
        <v>0.16819999999999999</v>
      </c>
    </row>
    <row r="300" spans="1:11">
      <c r="A300" s="13" t="s">
        <v>165</v>
      </c>
      <c r="B300" s="8" t="s">
        <v>75</v>
      </c>
      <c r="C300" s="14" t="s">
        <v>3</v>
      </c>
      <c r="D300" s="8">
        <v>2013</v>
      </c>
      <c r="E300" s="14">
        <v>2013</v>
      </c>
      <c r="F300" s="14" t="s">
        <v>98</v>
      </c>
      <c r="G300" s="11">
        <v>0.94189999999999996</v>
      </c>
      <c r="H300" s="11">
        <v>0.2087</v>
      </c>
      <c r="I300" s="11">
        <v>0.26379999999999998</v>
      </c>
      <c r="J300" s="11">
        <v>0.3543</v>
      </c>
      <c r="K300" s="11">
        <v>0.37009999999999998</v>
      </c>
    </row>
    <row r="301" spans="1:11">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row>
    <row r="302" spans="1:11">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row>
    <row r="303" spans="1:11">
      <c r="A303" s="13" t="s">
        <v>168</v>
      </c>
      <c r="B303" s="8" t="s">
        <v>74</v>
      </c>
      <c r="C303" s="14" t="s">
        <v>3</v>
      </c>
      <c r="D303" s="8">
        <v>2013</v>
      </c>
      <c r="E303" s="14">
        <v>2013</v>
      </c>
      <c r="F303" s="14" t="s">
        <v>98</v>
      </c>
      <c r="G303" s="11">
        <v>0.94089999999999996</v>
      </c>
      <c r="H303" s="11">
        <v>0.1037</v>
      </c>
      <c r="I303" s="11">
        <v>0.2303</v>
      </c>
      <c r="J303" s="11">
        <v>6.4500000000000002E-2</v>
      </c>
      <c r="K303" s="11">
        <v>0.1057</v>
      </c>
    </row>
    <row r="304" spans="1:11">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row>
    <row r="305" spans="1:11">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row>
    <row r="306" spans="1:11">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row>
    <row r="307" spans="1:11">
      <c r="A307" s="49" t="s">
        <v>172</v>
      </c>
      <c r="B307" s="8" t="s">
        <v>74</v>
      </c>
      <c r="C307" s="14" t="s">
        <v>62</v>
      </c>
      <c r="D307" s="8">
        <v>2013</v>
      </c>
      <c r="E307" s="14">
        <v>2013</v>
      </c>
      <c r="F307" s="14" t="s">
        <v>98</v>
      </c>
      <c r="G307" s="11">
        <v>0.86229999999999996</v>
      </c>
      <c r="H307" s="11">
        <v>9.8900000000000002E-2</v>
      </c>
      <c r="I307" s="11">
        <v>0.2026</v>
      </c>
      <c r="J307" s="11">
        <v>0.05</v>
      </c>
      <c r="K307" s="11">
        <v>9.5000000000000001E-2</v>
      </c>
    </row>
    <row r="308" spans="1:11">
      <c r="A308" s="49" t="s">
        <v>173</v>
      </c>
      <c r="B308" s="8" t="s">
        <v>75</v>
      </c>
      <c r="C308" s="14" t="s">
        <v>62</v>
      </c>
      <c r="D308" s="8">
        <v>2013</v>
      </c>
      <c r="E308" s="14">
        <v>2013</v>
      </c>
      <c r="F308" s="14" t="s">
        <v>98</v>
      </c>
      <c r="G308" s="11">
        <v>0.95</v>
      </c>
      <c r="H308" s="11">
        <v>7.1400000000000005E-2</v>
      </c>
      <c r="I308" s="11">
        <v>0.1429</v>
      </c>
      <c r="J308" s="11">
        <v>0.1071</v>
      </c>
      <c r="K308" s="11">
        <v>0.1071</v>
      </c>
    </row>
    <row r="309" spans="1:11">
      <c r="A309" s="49" t="s">
        <v>174</v>
      </c>
      <c r="B309" s="8" t="s">
        <v>75</v>
      </c>
      <c r="C309" s="14" t="s">
        <v>62</v>
      </c>
      <c r="D309" s="8">
        <v>2013</v>
      </c>
      <c r="E309" s="14">
        <v>2013</v>
      </c>
      <c r="F309" s="14" t="s">
        <v>98</v>
      </c>
      <c r="G309" s="11">
        <v>0.9556</v>
      </c>
      <c r="H309" s="11">
        <v>0.1439</v>
      </c>
      <c r="I309" s="11">
        <v>0.2064</v>
      </c>
      <c r="J309" s="11">
        <v>0.19700000000000001</v>
      </c>
      <c r="K309" s="11">
        <v>0.2102</v>
      </c>
    </row>
    <row r="310" spans="1:11">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row>
    <row r="311" spans="1:11">
      <c r="A311" s="49" t="s">
        <v>176</v>
      </c>
      <c r="B311" s="8" t="s">
        <v>75</v>
      </c>
      <c r="C311" s="14" t="s">
        <v>62</v>
      </c>
      <c r="D311" s="8">
        <v>2013</v>
      </c>
      <c r="E311" s="14">
        <v>2013</v>
      </c>
      <c r="F311" s="14" t="s">
        <v>98</v>
      </c>
      <c r="G311" s="11">
        <v>0.97970000000000002</v>
      </c>
      <c r="H311" s="11">
        <v>0.13980000000000001</v>
      </c>
      <c r="I311" s="11">
        <v>0.2165</v>
      </c>
      <c r="J311" s="11">
        <v>0.1744</v>
      </c>
      <c r="K311" s="11">
        <v>0.19700000000000001</v>
      </c>
    </row>
    <row r="312" spans="1:11">
      <c r="A312" s="49" t="s">
        <v>177</v>
      </c>
      <c r="B312" s="8" t="s">
        <v>75</v>
      </c>
      <c r="C312" s="14" t="s">
        <v>62</v>
      </c>
      <c r="D312" s="8">
        <v>2013</v>
      </c>
      <c r="E312" s="14">
        <v>2013</v>
      </c>
      <c r="F312" s="14" t="s">
        <v>98</v>
      </c>
      <c r="G312" s="11">
        <v>1</v>
      </c>
      <c r="H312" s="11">
        <v>0.112</v>
      </c>
      <c r="I312" s="11">
        <v>0.19309999999999999</v>
      </c>
      <c r="J312" s="11">
        <v>0.1583</v>
      </c>
      <c r="K312" s="11">
        <v>0.16600000000000001</v>
      </c>
    </row>
    <row r="313" spans="1:11">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row>
    <row r="314" spans="1:11">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row>
    <row r="315" spans="1:11">
      <c r="A315" s="49" t="s">
        <v>180</v>
      </c>
      <c r="B315" s="8" t="s">
        <v>75</v>
      </c>
      <c r="C315" s="14" t="s">
        <v>62</v>
      </c>
      <c r="D315" s="8">
        <v>2013</v>
      </c>
      <c r="E315" s="14">
        <v>2013</v>
      </c>
      <c r="F315" s="14" t="s">
        <v>98</v>
      </c>
      <c r="G315" s="11">
        <v>0.96360000000000001</v>
      </c>
      <c r="H315" s="11">
        <v>0.1348</v>
      </c>
      <c r="I315" s="11">
        <v>0.21149999999999999</v>
      </c>
      <c r="J315" s="11">
        <v>0.17799999999999999</v>
      </c>
      <c r="K315" s="11">
        <v>0.2001</v>
      </c>
    </row>
    <row r="316" spans="1:11">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row>
    <row r="317" spans="1:11">
      <c r="A317" s="13" t="s">
        <v>123</v>
      </c>
      <c r="B317" s="8" t="s">
        <v>75</v>
      </c>
      <c r="C317" s="14" t="s">
        <v>62</v>
      </c>
      <c r="D317" s="8">
        <v>2013</v>
      </c>
      <c r="E317" s="14">
        <v>2013</v>
      </c>
      <c r="F317" s="14" t="s">
        <v>98</v>
      </c>
      <c r="G317" s="11">
        <v>0.99309999999999998</v>
      </c>
      <c r="H317" s="11">
        <v>0.13689999999999999</v>
      </c>
      <c r="I317" s="11">
        <v>0.21110000000000001</v>
      </c>
      <c r="J317" s="11">
        <v>0.1137</v>
      </c>
      <c r="K317" s="11">
        <v>0.123</v>
      </c>
    </row>
    <row r="318" spans="1:11">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row>
    <row r="319" spans="1:11">
      <c r="A319" s="13" t="s">
        <v>125</v>
      </c>
      <c r="B319" s="8" t="s">
        <v>75</v>
      </c>
      <c r="C319" s="14" t="s">
        <v>62</v>
      </c>
      <c r="D319" s="8">
        <v>2013</v>
      </c>
      <c r="E319" s="14">
        <v>2013</v>
      </c>
      <c r="F319" s="14" t="s">
        <v>98</v>
      </c>
      <c r="G319" s="11">
        <v>0.9889</v>
      </c>
      <c r="H319" s="11">
        <v>0.19189999999999999</v>
      </c>
      <c r="I319" s="11">
        <v>0.28029999999999999</v>
      </c>
      <c r="J319" s="11">
        <v>0.13550000000000001</v>
      </c>
      <c r="K319" s="11">
        <v>0.1552</v>
      </c>
    </row>
    <row r="320" spans="1:11">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row>
    <row r="321" spans="1:11">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row>
    <row r="322" spans="1:11">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row>
    <row r="323" spans="1:11">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row>
    <row r="324" spans="1:11">
      <c r="A324" s="13" t="s">
        <v>130</v>
      </c>
      <c r="B324" s="8" t="s">
        <v>75</v>
      </c>
      <c r="C324" s="14" t="s">
        <v>62</v>
      </c>
      <c r="D324" s="8">
        <v>2013</v>
      </c>
      <c r="E324" s="14">
        <v>2013</v>
      </c>
      <c r="F324" s="14" t="s">
        <v>98</v>
      </c>
      <c r="G324" s="11">
        <v>0.95850000000000002</v>
      </c>
      <c r="H324" s="11">
        <v>0.1545</v>
      </c>
      <c r="I324" s="11">
        <v>0.2339</v>
      </c>
      <c r="J324" s="11">
        <v>0.1288</v>
      </c>
      <c r="K324" s="11">
        <v>0.1459</v>
      </c>
    </row>
    <row r="325" spans="1:11">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row>
    <row r="326" spans="1:11">
      <c r="A326" s="13" t="s">
        <v>132</v>
      </c>
      <c r="B326" s="8" t="s">
        <v>75</v>
      </c>
      <c r="C326" s="14" t="s">
        <v>62</v>
      </c>
      <c r="D326" s="8">
        <v>2013</v>
      </c>
      <c r="E326" s="14">
        <v>2013</v>
      </c>
      <c r="F326" s="14" t="s">
        <v>98</v>
      </c>
      <c r="G326" s="11">
        <v>0.98150000000000004</v>
      </c>
      <c r="H326" s="11">
        <v>0.1714</v>
      </c>
      <c r="I326" s="11">
        <v>0.25629999999999997</v>
      </c>
      <c r="J326" s="11">
        <v>0.1739</v>
      </c>
      <c r="K326" s="11">
        <v>0.19570000000000001</v>
      </c>
    </row>
    <row r="327" spans="1:11">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row>
    <row r="328" spans="1:11">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row>
    <row r="329" spans="1:11">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row>
    <row r="330" spans="1:11">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row>
    <row r="331" spans="1:11">
      <c r="A331" s="13" t="s">
        <v>137</v>
      </c>
      <c r="B331" s="8" t="s">
        <v>75</v>
      </c>
      <c r="C331" s="14" t="s">
        <v>62</v>
      </c>
      <c r="D331" s="8">
        <v>2013</v>
      </c>
      <c r="E331" s="14">
        <v>2013</v>
      </c>
      <c r="F331" s="14" t="s">
        <v>98</v>
      </c>
      <c r="G331" s="11">
        <v>0.92310000000000003</v>
      </c>
      <c r="H331" s="11">
        <v>0.22</v>
      </c>
      <c r="I331" s="11">
        <v>0.28000000000000003</v>
      </c>
      <c r="J331" s="11">
        <v>0.1</v>
      </c>
      <c r="K331" s="11">
        <v>0.12670000000000001</v>
      </c>
    </row>
    <row r="332" spans="1:11">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row>
    <row r="333" spans="1:11">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row>
    <row r="334" spans="1:11">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row>
    <row r="335" spans="1:11">
      <c r="A335" s="13" t="s">
        <v>141</v>
      </c>
      <c r="B335" s="8" t="s">
        <v>75</v>
      </c>
      <c r="C335" s="14" t="s">
        <v>62</v>
      </c>
      <c r="D335" s="8">
        <v>2013</v>
      </c>
      <c r="E335" s="14">
        <v>2013</v>
      </c>
      <c r="F335" s="14" t="s">
        <v>98</v>
      </c>
      <c r="G335" s="11">
        <v>0.97409999999999997</v>
      </c>
      <c r="H335" s="11">
        <v>0.12189999999999999</v>
      </c>
      <c r="I335" s="11">
        <v>0.2089</v>
      </c>
      <c r="J335" s="11">
        <v>0.15840000000000001</v>
      </c>
      <c r="K335" s="11">
        <v>0.1817</v>
      </c>
    </row>
    <row r="336" spans="1:11">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row>
    <row r="337" spans="1:11">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row>
    <row r="338" spans="1:11">
      <c r="A338" s="13" t="s">
        <v>144</v>
      </c>
      <c r="B338" s="8" t="s">
        <v>75</v>
      </c>
      <c r="C338" s="14" t="s">
        <v>62</v>
      </c>
      <c r="D338" s="8">
        <v>2013</v>
      </c>
      <c r="E338" s="14">
        <v>2013</v>
      </c>
      <c r="F338" s="14" t="s">
        <v>98</v>
      </c>
      <c r="G338" s="11">
        <v>0.97799999999999998</v>
      </c>
      <c r="H338" s="11">
        <v>0.17180000000000001</v>
      </c>
      <c r="I338" s="11">
        <v>0.22140000000000001</v>
      </c>
      <c r="J338" s="11">
        <v>0.1145</v>
      </c>
      <c r="K338" s="11">
        <v>0.1183</v>
      </c>
    </row>
    <row r="339" spans="1:11">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row>
    <row r="340" spans="1:11">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row>
    <row r="341" spans="1:11">
      <c r="A341" s="13" t="s">
        <v>147</v>
      </c>
      <c r="B341" s="8" t="s">
        <v>75</v>
      </c>
      <c r="C341" s="14" t="s">
        <v>62</v>
      </c>
      <c r="D341" s="8">
        <v>2013</v>
      </c>
      <c r="E341" s="14">
        <v>2013</v>
      </c>
      <c r="F341" s="14" t="s">
        <v>98</v>
      </c>
      <c r="G341" s="11">
        <v>0.97570000000000001</v>
      </c>
      <c r="H341" s="11">
        <v>0.1883</v>
      </c>
      <c r="I341" s="11">
        <v>0.2661</v>
      </c>
      <c r="J341" s="11">
        <v>0.12520000000000001</v>
      </c>
      <c r="K341" s="11">
        <v>0.1434</v>
      </c>
    </row>
    <row r="342" spans="1:11">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row>
    <row r="343" spans="1:11">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row>
    <row r="344" spans="1:11">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row>
    <row r="345" spans="1:11">
      <c r="A345" s="13" t="s">
        <v>151</v>
      </c>
      <c r="B345" s="8" t="s">
        <v>75</v>
      </c>
      <c r="C345" s="14" t="s">
        <v>62</v>
      </c>
      <c r="D345" s="8">
        <v>2013</v>
      </c>
      <c r="E345" s="14">
        <v>2013</v>
      </c>
      <c r="F345" s="14" t="s">
        <v>98</v>
      </c>
      <c r="G345" s="11">
        <v>0.97440000000000004</v>
      </c>
      <c r="H345" s="11">
        <v>0.16850000000000001</v>
      </c>
      <c r="I345" s="11">
        <v>0.2364</v>
      </c>
      <c r="J345" s="11">
        <v>0.1414</v>
      </c>
      <c r="K345" s="11">
        <v>0.1608</v>
      </c>
    </row>
    <row r="346" spans="1:11">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row>
    <row r="347" spans="1:11">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row>
    <row r="348" spans="1:11">
      <c r="A348" s="13" t="s">
        <v>154</v>
      </c>
      <c r="B348" s="8" t="s">
        <v>74</v>
      </c>
      <c r="C348" s="14" t="s">
        <v>62</v>
      </c>
      <c r="D348" s="8">
        <v>2013</v>
      </c>
      <c r="E348" s="14">
        <v>2013</v>
      </c>
      <c r="F348" s="14" t="s">
        <v>98</v>
      </c>
      <c r="G348" s="11">
        <v>0.9405</v>
      </c>
      <c r="H348" s="11">
        <v>9.1499999999999998E-2</v>
      </c>
      <c r="I348" s="11">
        <v>0.17419999999999999</v>
      </c>
      <c r="J348" s="11">
        <v>0.05</v>
      </c>
      <c r="K348" s="11">
        <v>9.3399999999999997E-2</v>
      </c>
    </row>
    <row r="349" spans="1:11">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row>
    <row r="350" spans="1:11">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row>
    <row r="351" spans="1:11">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row>
    <row r="352" spans="1:11">
      <c r="A352" s="13" t="s">
        <v>158</v>
      </c>
      <c r="B352" s="8" t="s">
        <v>75</v>
      </c>
      <c r="C352" s="14" t="s">
        <v>62</v>
      </c>
      <c r="D352" s="8">
        <v>2013</v>
      </c>
      <c r="E352" s="14">
        <v>2013</v>
      </c>
      <c r="F352" s="14" t="s">
        <v>98</v>
      </c>
      <c r="G352" s="11">
        <v>1</v>
      </c>
      <c r="H352" s="11">
        <v>9.7600000000000006E-2</v>
      </c>
      <c r="I352" s="11">
        <v>0.122</v>
      </c>
      <c r="J352" s="11">
        <v>0.17069999999999999</v>
      </c>
      <c r="K352" s="11">
        <v>0.1951</v>
      </c>
    </row>
    <row r="353" spans="1:11">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row>
    <row r="354" spans="1:11">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row>
    <row r="355" spans="1:11">
      <c r="A355" s="13" t="s">
        <v>161</v>
      </c>
      <c r="B355" s="8" t="s">
        <v>74</v>
      </c>
      <c r="C355" s="14" t="s">
        <v>62</v>
      </c>
      <c r="D355" s="8">
        <v>2013</v>
      </c>
      <c r="E355" s="14">
        <v>2013</v>
      </c>
      <c r="F355" s="14" t="s">
        <v>98</v>
      </c>
      <c r="G355" s="11">
        <v>0.46750000000000003</v>
      </c>
      <c r="H355" s="11">
        <v>8.8099999999999998E-2</v>
      </c>
      <c r="I355" s="11">
        <v>0.188</v>
      </c>
      <c r="J355" s="11">
        <v>4.24E-2</v>
      </c>
      <c r="K355" s="11">
        <v>8.43E-2</v>
      </c>
    </row>
    <row r="356" spans="1:11">
      <c r="A356" s="13" t="s">
        <v>162</v>
      </c>
      <c r="B356" s="8" t="s">
        <v>75</v>
      </c>
      <c r="C356" s="14" t="s">
        <v>62</v>
      </c>
      <c r="D356" s="8">
        <v>2013</v>
      </c>
      <c r="E356" s="14">
        <v>2013</v>
      </c>
      <c r="F356" s="14" t="s">
        <v>98</v>
      </c>
      <c r="G356" s="11">
        <v>0.97009999999999996</v>
      </c>
      <c r="H356" s="11">
        <v>0.19900000000000001</v>
      </c>
      <c r="I356" s="11">
        <v>0.2903</v>
      </c>
      <c r="J356" s="11">
        <v>0.14230000000000001</v>
      </c>
      <c r="K356" s="11">
        <v>0.1651</v>
      </c>
    </row>
    <row r="357" spans="1:11">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row>
    <row r="358" spans="1:11">
      <c r="A358" s="13" t="s">
        <v>164</v>
      </c>
      <c r="B358" s="8" t="s">
        <v>75</v>
      </c>
      <c r="C358" s="14" t="s">
        <v>62</v>
      </c>
      <c r="D358" s="8">
        <v>2013</v>
      </c>
      <c r="E358" s="14">
        <v>2013</v>
      </c>
      <c r="F358" s="14" t="s">
        <v>98</v>
      </c>
      <c r="G358" s="11">
        <v>0.98780000000000001</v>
      </c>
      <c r="H358" s="11">
        <v>0.14710000000000001</v>
      </c>
      <c r="I358" s="11">
        <v>0.2072</v>
      </c>
      <c r="J358" s="11">
        <v>0.1648</v>
      </c>
      <c r="K358" s="11">
        <v>0.1825</v>
      </c>
    </row>
    <row r="359" spans="1:11">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row>
    <row r="360" spans="1:11">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row>
    <row r="361" spans="1:11">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row>
    <row r="362" spans="1:11">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row>
    <row r="363" spans="1:11">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row>
    <row r="364" spans="1:11">
      <c r="A364" s="13" t="s">
        <v>170</v>
      </c>
      <c r="B364" s="8" t="s">
        <v>75</v>
      </c>
      <c r="C364" s="14" t="s">
        <v>62</v>
      </c>
      <c r="D364" s="8">
        <v>2013</v>
      </c>
      <c r="E364" s="14">
        <v>2013</v>
      </c>
      <c r="F364" s="14" t="s">
        <v>98</v>
      </c>
      <c r="G364" s="11">
        <v>0.96779999999999999</v>
      </c>
      <c r="H364" s="11">
        <v>0.1618</v>
      </c>
      <c r="I364" s="11">
        <v>0.2301</v>
      </c>
      <c r="J364" s="11">
        <v>0.2145</v>
      </c>
      <c r="K364" s="11">
        <v>0.23760000000000001</v>
      </c>
    </row>
    <row r="365" spans="1:11">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row>
    <row r="366" spans="1:11">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row>
    <row r="367" spans="1:11">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row>
    <row r="368" spans="1:11">
      <c r="A368" s="49" t="s">
        <v>174</v>
      </c>
      <c r="B368" s="8" t="s">
        <v>75</v>
      </c>
      <c r="C368" s="14" t="s">
        <v>64</v>
      </c>
      <c r="D368" s="8">
        <v>2013</v>
      </c>
      <c r="E368" s="14">
        <v>2013</v>
      </c>
      <c r="F368" s="14" t="s">
        <v>99</v>
      </c>
      <c r="G368" s="11">
        <v>0.94420000000000004</v>
      </c>
      <c r="H368" s="11">
        <v>0.15529999999999999</v>
      </c>
      <c r="I368" s="11">
        <v>0.2235</v>
      </c>
      <c r="J368" s="11">
        <v>0.18940000000000001</v>
      </c>
      <c r="K368" s="11">
        <v>0.2082</v>
      </c>
    </row>
    <row r="369" spans="1:11">
      <c r="A369" s="49" t="s">
        <v>175</v>
      </c>
      <c r="B369" s="8" t="s">
        <v>75</v>
      </c>
      <c r="C369" s="14" t="s">
        <v>64</v>
      </c>
      <c r="D369" s="8">
        <v>2013</v>
      </c>
      <c r="E369" s="14">
        <v>2013</v>
      </c>
      <c r="F369" s="14" t="s">
        <v>99</v>
      </c>
      <c r="G369" s="11">
        <v>0.93899999999999995</v>
      </c>
      <c r="H369" s="11">
        <v>0.1318</v>
      </c>
      <c r="I369" s="11">
        <v>0.2009</v>
      </c>
      <c r="J369" s="11">
        <v>0.1774</v>
      </c>
      <c r="K369" s="11">
        <v>0.1958</v>
      </c>
    </row>
    <row r="370" spans="1:11">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row>
    <row r="371" spans="1:11">
      <c r="A371" s="49" t="s">
        <v>177</v>
      </c>
      <c r="B371" s="8" t="s">
        <v>75</v>
      </c>
      <c r="C371" s="14" t="s">
        <v>64</v>
      </c>
      <c r="D371" s="8">
        <v>2013</v>
      </c>
      <c r="E371" s="14">
        <v>2013</v>
      </c>
      <c r="F371" s="14" t="s">
        <v>99</v>
      </c>
      <c r="G371" s="11">
        <v>0.9577</v>
      </c>
      <c r="H371" s="11">
        <v>0.1341</v>
      </c>
      <c r="I371" s="11">
        <v>0.1993</v>
      </c>
      <c r="J371" s="11">
        <v>0.17749999999999999</v>
      </c>
      <c r="K371" s="11">
        <v>0.221</v>
      </c>
    </row>
    <row r="372" spans="1:11">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row>
    <row r="373" spans="1:11">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row>
    <row r="374" spans="1:11">
      <c r="A374" s="49" t="s">
        <v>180</v>
      </c>
      <c r="B374" s="8" t="s">
        <v>75</v>
      </c>
      <c r="C374" s="14" t="s">
        <v>64</v>
      </c>
      <c r="D374" s="8">
        <v>2013</v>
      </c>
      <c r="E374" s="14">
        <v>2013</v>
      </c>
      <c r="F374" s="14" t="s">
        <v>99</v>
      </c>
      <c r="G374" s="11">
        <v>0.97709999999999997</v>
      </c>
      <c r="H374" s="11">
        <v>0.1232</v>
      </c>
      <c r="I374" s="11">
        <v>0.2074</v>
      </c>
      <c r="J374" s="11">
        <v>0.16819999999999999</v>
      </c>
      <c r="K374" s="11">
        <v>0.1903</v>
      </c>
    </row>
    <row r="375" spans="1:11">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row>
    <row r="376" spans="1:11">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row>
    <row r="377" spans="1:11">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row>
    <row r="378" spans="1:11">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row>
    <row r="379" spans="1:11">
      <c r="A379" s="13" t="s">
        <v>126</v>
      </c>
      <c r="B379" s="8" t="s">
        <v>75</v>
      </c>
      <c r="C379" s="14" t="s">
        <v>64</v>
      </c>
      <c r="D379" s="8">
        <v>2013</v>
      </c>
      <c r="E379" s="14">
        <v>2013</v>
      </c>
      <c r="F379" s="14" t="s">
        <v>99</v>
      </c>
      <c r="G379" s="11">
        <v>0.99239999999999995</v>
      </c>
      <c r="H379" s="11">
        <v>0.1714</v>
      </c>
      <c r="I379" s="11">
        <v>0.28289999999999998</v>
      </c>
      <c r="J379" s="11">
        <v>0.15709999999999999</v>
      </c>
      <c r="K379" s="11">
        <v>0.1714</v>
      </c>
    </row>
    <row r="380" spans="1:11">
      <c r="A380" s="13" t="s">
        <v>127</v>
      </c>
      <c r="B380" s="8" t="s">
        <v>75</v>
      </c>
      <c r="C380" s="14" t="s">
        <v>64</v>
      </c>
      <c r="D380" s="8">
        <v>2013</v>
      </c>
      <c r="E380" s="14">
        <v>2013</v>
      </c>
      <c r="F380" s="14" t="s">
        <v>99</v>
      </c>
      <c r="G380" s="11">
        <v>0.90159999999999996</v>
      </c>
      <c r="H380" s="11">
        <v>0.2059</v>
      </c>
      <c r="I380" s="11">
        <v>0.29289999999999999</v>
      </c>
      <c r="J380" s="11">
        <v>0.1244</v>
      </c>
      <c r="K380" s="11">
        <v>0.1469</v>
      </c>
    </row>
    <row r="381" spans="1:11">
      <c r="A381" s="13" t="s">
        <v>128</v>
      </c>
      <c r="B381" s="8" t="s">
        <v>75</v>
      </c>
      <c r="C381" s="14" t="s">
        <v>64</v>
      </c>
      <c r="D381" s="8">
        <v>2013</v>
      </c>
      <c r="E381" s="14">
        <v>2013</v>
      </c>
      <c r="F381" s="14" t="s">
        <v>99</v>
      </c>
      <c r="G381" s="11">
        <v>0.96150000000000002</v>
      </c>
      <c r="H381" s="11">
        <v>0.1988</v>
      </c>
      <c r="I381" s="11">
        <v>0.28910000000000002</v>
      </c>
      <c r="J381" s="11">
        <v>0.1951</v>
      </c>
      <c r="K381" s="11">
        <v>0.21659999999999999</v>
      </c>
    </row>
    <row r="382" spans="1:11">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row>
    <row r="383" spans="1:11">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row>
    <row r="384" spans="1:11">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row>
    <row r="385" spans="1:11">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row>
    <row r="386" spans="1:11">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row>
    <row r="387" spans="1:11">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row>
    <row r="388" spans="1:11">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row>
    <row r="389" spans="1:11">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row>
    <row r="390" spans="1:11">
      <c r="A390" s="13" t="s">
        <v>137</v>
      </c>
      <c r="B390" s="8" t="s">
        <v>75</v>
      </c>
      <c r="C390" s="14" t="s">
        <v>64</v>
      </c>
      <c r="D390" s="8">
        <v>2013</v>
      </c>
      <c r="E390" s="14">
        <v>2013</v>
      </c>
      <c r="F390" s="14" t="s">
        <v>99</v>
      </c>
      <c r="G390" s="11">
        <v>1</v>
      </c>
      <c r="H390" s="11">
        <v>0.1075</v>
      </c>
      <c r="I390" s="11">
        <v>0.18820000000000001</v>
      </c>
      <c r="J390" s="11">
        <v>0.1183</v>
      </c>
      <c r="K390" s="11">
        <v>0.129</v>
      </c>
    </row>
    <row r="391" spans="1:11">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row>
    <row r="392" spans="1:11">
      <c r="A392" s="13" t="s">
        <v>139</v>
      </c>
      <c r="B392" s="8" t="s">
        <v>75</v>
      </c>
      <c r="C392" s="14" t="s">
        <v>64</v>
      </c>
      <c r="D392" s="8">
        <v>2013</v>
      </c>
      <c r="E392" s="14">
        <v>2013</v>
      </c>
      <c r="F392" s="14" t="s">
        <v>99</v>
      </c>
      <c r="G392" s="11">
        <v>0.9919</v>
      </c>
      <c r="H392" s="11">
        <v>0.24030000000000001</v>
      </c>
      <c r="I392" s="11">
        <v>0.32779999999999998</v>
      </c>
      <c r="J392" s="11">
        <v>0.1206</v>
      </c>
      <c r="K392" s="11">
        <v>0.14419999999999999</v>
      </c>
    </row>
    <row r="393" spans="1:11">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row>
    <row r="394" spans="1:11">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row>
    <row r="395" spans="1:11">
      <c r="A395" s="13" t="s">
        <v>142</v>
      </c>
      <c r="B395" s="8" t="s">
        <v>74</v>
      </c>
      <c r="C395" s="14" t="s">
        <v>64</v>
      </c>
      <c r="D395" s="8">
        <v>2013</v>
      </c>
      <c r="E395" s="14">
        <v>2013</v>
      </c>
      <c r="F395" s="14" t="s">
        <v>99</v>
      </c>
      <c r="G395" s="11">
        <v>0.996</v>
      </c>
      <c r="H395" s="11">
        <v>8.3199999999999996E-2</v>
      </c>
      <c r="I395" s="11">
        <v>0.17</v>
      </c>
      <c r="J395" s="11">
        <v>4.65E-2</v>
      </c>
      <c r="K395" s="11">
        <v>7.1300000000000002E-2</v>
      </c>
    </row>
    <row r="396" spans="1:11">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row>
    <row r="397" spans="1:11">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row>
    <row r="398" spans="1:11">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row>
    <row r="399" spans="1:11">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row>
    <row r="400" spans="1:11">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row>
    <row r="401" spans="1:11">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row>
    <row r="402" spans="1:11">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row>
    <row r="403" spans="1:11">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row>
    <row r="404" spans="1:11">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row>
    <row r="405" spans="1:11">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row>
    <row r="406" spans="1:11">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row>
    <row r="407" spans="1:11">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row>
    <row r="408" spans="1:11">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row>
    <row r="409" spans="1:11">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row>
    <row r="410" spans="1:11">
      <c r="A410" s="13" t="s">
        <v>157</v>
      </c>
      <c r="B410" s="8" t="s">
        <v>75</v>
      </c>
      <c r="C410" s="14" t="s">
        <v>64</v>
      </c>
      <c r="D410" s="8">
        <v>2013</v>
      </c>
      <c r="E410" s="14">
        <v>2013</v>
      </c>
      <c r="F410" s="14" t="s">
        <v>99</v>
      </c>
      <c r="G410" s="11">
        <v>0.8488</v>
      </c>
      <c r="H410" s="11">
        <v>0.14910000000000001</v>
      </c>
      <c r="I410" s="11">
        <v>0.2258</v>
      </c>
      <c r="J410" s="11">
        <v>0.1431</v>
      </c>
      <c r="K410" s="11">
        <v>0.16420000000000001</v>
      </c>
    </row>
    <row r="411" spans="1:11">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row>
    <row r="412" spans="1:11">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row>
    <row r="413" spans="1:11">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row>
    <row r="414" spans="1:11">
      <c r="A414" s="13" t="s">
        <v>161</v>
      </c>
      <c r="B414" s="8" t="s">
        <v>74</v>
      </c>
      <c r="C414" s="14" t="s">
        <v>64</v>
      </c>
      <c r="D414" s="8">
        <v>2013</v>
      </c>
      <c r="E414" s="14">
        <v>2013</v>
      </c>
      <c r="F414" s="14" t="s">
        <v>99</v>
      </c>
      <c r="G414" s="11">
        <v>0.47170000000000001</v>
      </c>
      <c r="H414" s="11">
        <v>7.2700000000000001E-2</v>
      </c>
      <c r="I414" s="11">
        <v>0.17979999999999999</v>
      </c>
      <c r="J414" s="11">
        <v>0.04</v>
      </c>
      <c r="K414" s="11">
        <v>7.8E-2</v>
      </c>
    </row>
    <row r="415" spans="1:11">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row>
    <row r="416" spans="1:11">
      <c r="A416" s="13" t="s">
        <v>163</v>
      </c>
      <c r="B416" s="8" t="s">
        <v>75</v>
      </c>
      <c r="C416" s="14" t="s">
        <v>64</v>
      </c>
      <c r="D416" s="8">
        <v>2013</v>
      </c>
      <c r="E416" s="14">
        <v>2013</v>
      </c>
      <c r="F416" s="14" t="s">
        <v>99</v>
      </c>
      <c r="G416" s="11">
        <v>0.87619999999999998</v>
      </c>
      <c r="H416" s="11">
        <v>0.1875</v>
      </c>
      <c r="I416" s="11">
        <v>0.2621</v>
      </c>
      <c r="J416" s="11">
        <v>0.1285</v>
      </c>
      <c r="K416" s="11">
        <v>0.14580000000000001</v>
      </c>
    </row>
    <row r="417" spans="1:11">
      <c r="A417" s="13" t="s">
        <v>164</v>
      </c>
      <c r="B417" s="8" t="s">
        <v>75</v>
      </c>
      <c r="C417" s="14" t="s">
        <v>64</v>
      </c>
      <c r="D417" s="8">
        <v>2013</v>
      </c>
      <c r="E417" s="14">
        <v>2013</v>
      </c>
      <c r="F417" s="14" t="s">
        <v>99</v>
      </c>
      <c r="G417" s="11">
        <v>0.98209999999999997</v>
      </c>
      <c r="H417" s="11">
        <v>0.1401</v>
      </c>
      <c r="I417" s="11">
        <v>0.20649999999999999</v>
      </c>
      <c r="J417" s="11">
        <v>0.1186</v>
      </c>
      <c r="K417" s="11">
        <v>0.12540000000000001</v>
      </c>
    </row>
    <row r="418" spans="1:11">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row>
    <row r="419" spans="1:11">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row>
    <row r="420" spans="1:11">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row>
    <row r="421" spans="1:11">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row>
    <row r="422" spans="1:11">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row>
    <row r="423" spans="1:11">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row>
    <row r="424" spans="1:11">
      <c r="A424" s="49" t="s">
        <v>171</v>
      </c>
      <c r="B424" s="8" t="s">
        <v>66</v>
      </c>
      <c r="C424" s="14" t="s">
        <v>65</v>
      </c>
      <c r="D424" s="8">
        <v>2013</v>
      </c>
      <c r="E424" s="14">
        <v>2014</v>
      </c>
      <c r="F424" s="14" t="s">
        <v>99</v>
      </c>
      <c r="G424" s="11">
        <v>0.92430000000000001</v>
      </c>
      <c r="H424" s="11">
        <v>0.1394</v>
      </c>
      <c r="I424" s="11">
        <v>0.22409999999999999</v>
      </c>
      <c r="J424" s="11">
        <v>0.1164</v>
      </c>
      <c r="K424" s="11">
        <v>0.14499999999999999</v>
      </c>
    </row>
    <row r="425" spans="1:11">
      <c r="A425" s="49" t="s">
        <v>172</v>
      </c>
      <c r="B425" s="8" t="s">
        <v>74</v>
      </c>
      <c r="C425" s="14" t="s">
        <v>65</v>
      </c>
      <c r="D425" s="8">
        <v>2013</v>
      </c>
      <c r="E425" s="14">
        <v>2014</v>
      </c>
      <c r="F425" s="14" t="s">
        <v>99</v>
      </c>
      <c r="G425" s="11">
        <v>0.8649</v>
      </c>
      <c r="H425" s="11">
        <v>0.1011</v>
      </c>
      <c r="I425" s="11">
        <v>0.18540000000000001</v>
      </c>
      <c r="J425" s="11">
        <v>7.22E-2</v>
      </c>
      <c r="K425" s="11">
        <v>0.12429999999999999</v>
      </c>
    </row>
    <row r="426" spans="1:11">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row>
    <row r="427" spans="1:11">
      <c r="A427" s="49" t="s">
        <v>174</v>
      </c>
      <c r="B427" s="8" t="s">
        <v>75</v>
      </c>
      <c r="C427" s="14" t="s">
        <v>65</v>
      </c>
      <c r="D427" s="8">
        <v>2013</v>
      </c>
      <c r="E427" s="14">
        <v>2014</v>
      </c>
      <c r="F427" s="14" t="s">
        <v>99</v>
      </c>
      <c r="G427" s="11">
        <v>0.98599999999999999</v>
      </c>
      <c r="H427" s="11">
        <v>0.18</v>
      </c>
      <c r="I427" s="11">
        <v>0.26379999999999998</v>
      </c>
      <c r="J427" s="11">
        <v>0.13550000000000001</v>
      </c>
      <c r="K427" s="11">
        <v>0.1515</v>
      </c>
    </row>
    <row r="428" spans="1:11">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row>
    <row r="429" spans="1:11">
      <c r="A429" s="49" t="s">
        <v>176</v>
      </c>
      <c r="B429" s="8" t="s">
        <v>75</v>
      </c>
      <c r="C429" s="14" t="s">
        <v>65</v>
      </c>
      <c r="D429" s="8">
        <v>2013</v>
      </c>
      <c r="E429" s="14">
        <v>2014</v>
      </c>
      <c r="F429" s="14" t="s">
        <v>99</v>
      </c>
      <c r="G429" s="11">
        <v>0.98219999999999996</v>
      </c>
      <c r="H429" s="11">
        <v>0.1087</v>
      </c>
      <c r="I429" s="11">
        <v>0.20669999999999999</v>
      </c>
      <c r="J429" s="11">
        <v>0.14899999999999999</v>
      </c>
      <c r="K429" s="11">
        <v>0.1678</v>
      </c>
    </row>
    <row r="430" spans="1:11">
      <c r="A430" s="49" t="s">
        <v>177</v>
      </c>
      <c r="B430" s="8" t="s">
        <v>75</v>
      </c>
      <c r="C430" s="14" t="s">
        <v>65</v>
      </c>
      <c r="D430" s="8">
        <v>2013</v>
      </c>
      <c r="E430" s="14">
        <v>2014</v>
      </c>
      <c r="F430" s="14" t="s">
        <v>99</v>
      </c>
      <c r="G430" s="11">
        <v>0.94940000000000002</v>
      </c>
      <c r="H430" s="11">
        <v>0.1283</v>
      </c>
      <c r="I430" s="11">
        <v>0.23769999999999999</v>
      </c>
      <c r="J430" s="11">
        <v>0.1585</v>
      </c>
      <c r="K430" s="11">
        <v>0.18870000000000001</v>
      </c>
    </row>
    <row r="431" spans="1:11">
      <c r="A431" s="49" t="s">
        <v>178</v>
      </c>
      <c r="B431" s="8" t="s">
        <v>74</v>
      </c>
      <c r="C431" s="14" t="s">
        <v>65</v>
      </c>
      <c r="D431" s="8">
        <v>2013</v>
      </c>
      <c r="E431" s="14">
        <v>2014</v>
      </c>
      <c r="F431" s="14" t="s">
        <v>99</v>
      </c>
      <c r="G431" s="11">
        <v>0.71589999999999998</v>
      </c>
      <c r="H431" s="11">
        <v>9.4E-2</v>
      </c>
      <c r="I431" s="11">
        <v>0.16309999999999999</v>
      </c>
      <c r="J431" s="11">
        <v>5.91E-2</v>
      </c>
      <c r="K431" s="11">
        <v>0.1002</v>
      </c>
    </row>
    <row r="432" spans="1:11">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row>
    <row r="433" spans="1:11">
      <c r="A433" s="49" t="s">
        <v>180</v>
      </c>
      <c r="B433" s="8" t="s">
        <v>75</v>
      </c>
      <c r="C433" s="14" t="s">
        <v>65</v>
      </c>
      <c r="D433" s="8">
        <v>2013</v>
      </c>
      <c r="E433" s="14">
        <v>2014</v>
      </c>
      <c r="F433" s="14" t="s">
        <v>99</v>
      </c>
      <c r="G433" s="11">
        <v>0.87760000000000005</v>
      </c>
      <c r="H433" s="11">
        <v>0.1263</v>
      </c>
      <c r="I433" s="11">
        <v>0.2172</v>
      </c>
      <c r="J433" s="11">
        <v>0.18179999999999999</v>
      </c>
      <c r="K433" s="11">
        <v>0.20810000000000001</v>
      </c>
    </row>
    <row r="434" spans="1:11">
      <c r="A434" s="13" t="s">
        <v>122</v>
      </c>
      <c r="B434" s="8" t="s">
        <v>74</v>
      </c>
      <c r="C434" s="14" t="s">
        <v>65</v>
      </c>
      <c r="D434" s="8">
        <v>2013</v>
      </c>
      <c r="E434" s="14">
        <v>2014</v>
      </c>
      <c r="F434" s="14" t="s">
        <v>99</v>
      </c>
      <c r="G434" s="11">
        <v>0.91239999999999999</v>
      </c>
      <c r="H434" s="11">
        <v>0.1404</v>
      </c>
      <c r="I434" s="11">
        <v>0.25629999999999997</v>
      </c>
      <c r="J434" s="11">
        <v>9.64E-2</v>
      </c>
      <c r="K434" s="11">
        <v>0.1492</v>
      </c>
    </row>
    <row r="435" spans="1:11">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row>
    <row r="436" spans="1:11">
      <c r="A436" s="13" t="s">
        <v>124</v>
      </c>
      <c r="B436" s="8" t="s">
        <v>75</v>
      </c>
      <c r="C436" s="14" t="s">
        <v>65</v>
      </c>
      <c r="D436" s="8">
        <v>2013</v>
      </c>
      <c r="E436" s="14">
        <v>2014</v>
      </c>
      <c r="F436" s="14" t="s">
        <v>99</v>
      </c>
      <c r="G436" s="11">
        <v>0.88</v>
      </c>
      <c r="H436" s="11">
        <v>0.1036</v>
      </c>
      <c r="I436" s="11">
        <v>0.18920000000000001</v>
      </c>
      <c r="J436" s="11">
        <v>0.1928</v>
      </c>
      <c r="K436" s="11">
        <v>0.21740000000000001</v>
      </c>
    </row>
    <row r="437" spans="1:11">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row>
    <row r="438" spans="1:11">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row>
    <row r="439" spans="1:11">
      <c r="A439" s="13" t="s">
        <v>127</v>
      </c>
      <c r="B439" s="8" t="s">
        <v>75</v>
      </c>
      <c r="C439" s="14" t="s">
        <v>65</v>
      </c>
      <c r="D439" s="8">
        <v>2013</v>
      </c>
      <c r="E439" s="14">
        <v>2014</v>
      </c>
      <c r="F439" s="14" t="s">
        <v>99</v>
      </c>
      <c r="G439" s="11">
        <v>0.90349999999999997</v>
      </c>
      <c r="H439" s="11">
        <v>0.2273</v>
      </c>
      <c r="I439" s="11">
        <v>0.32919999999999999</v>
      </c>
      <c r="J439" s="11">
        <v>0.23499999999999999</v>
      </c>
      <c r="K439" s="11">
        <v>0.2661</v>
      </c>
    </row>
    <row r="440" spans="1:11">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row>
    <row r="441" spans="1:11">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row>
    <row r="442" spans="1:11">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row>
    <row r="443" spans="1:11">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row>
    <row r="444" spans="1:11">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row>
    <row r="445" spans="1:11">
      <c r="A445" s="13" t="s">
        <v>133</v>
      </c>
      <c r="B445" s="8" t="s">
        <v>75</v>
      </c>
      <c r="C445" s="14" t="s">
        <v>65</v>
      </c>
      <c r="D445" s="8">
        <v>2013</v>
      </c>
      <c r="E445" s="14">
        <v>2014</v>
      </c>
      <c r="F445" s="14" t="s">
        <v>99</v>
      </c>
      <c r="G445" s="11">
        <v>0.94940000000000002</v>
      </c>
      <c r="H445" s="11">
        <v>0.14050000000000001</v>
      </c>
      <c r="I445" s="11">
        <v>0.2021</v>
      </c>
      <c r="J445" s="11">
        <v>0.1772</v>
      </c>
      <c r="K445" s="11">
        <v>0.20039999999999999</v>
      </c>
    </row>
    <row r="446" spans="1:11">
      <c r="A446" s="13" t="s">
        <v>134</v>
      </c>
      <c r="B446" s="8" t="s">
        <v>75</v>
      </c>
      <c r="C446" s="14" t="s">
        <v>65</v>
      </c>
      <c r="D446" s="8">
        <v>2013</v>
      </c>
      <c r="E446" s="14">
        <v>2014</v>
      </c>
      <c r="F446" s="14" t="s">
        <v>99</v>
      </c>
      <c r="G446" s="11">
        <v>0.86809999999999998</v>
      </c>
      <c r="H446" s="11">
        <v>9.4E-2</v>
      </c>
      <c r="I446" s="11">
        <v>0.1477</v>
      </c>
      <c r="J446" s="11">
        <v>0.15440000000000001</v>
      </c>
      <c r="K446" s="11">
        <v>0.16439999999999999</v>
      </c>
    </row>
    <row r="447" spans="1:11">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row>
    <row r="448" spans="1:11">
      <c r="A448" s="13" t="s">
        <v>136</v>
      </c>
      <c r="B448" s="8" t="s">
        <v>75</v>
      </c>
      <c r="C448" s="14" t="s">
        <v>65</v>
      </c>
      <c r="D448" s="8">
        <v>2013</v>
      </c>
      <c r="E448" s="14">
        <v>2014</v>
      </c>
      <c r="F448" s="14" t="s">
        <v>99</v>
      </c>
      <c r="G448" s="11">
        <v>0.94779999999999998</v>
      </c>
      <c r="H448" s="11">
        <v>0.2084</v>
      </c>
      <c r="I448" s="11">
        <v>0.30780000000000002</v>
      </c>
      <c r="J448" s="11">
        <v>0.31</v>
      </c>
      <c r="K448" s="11">
        <v>0.34310000000000002</v>
      </c>
    </row>
    <row r="449" spans="1:11">
      <c r="A449" s="13" t="s">
        <v>137</v>
      </c>
      <c r="B449" s="8" t="s">
        <v>75</v>
      </c>
      <c r="C449" s="14" t="s">
        <v>65</v>
      </c>
      <c r="D449" s="8">
        <v>2013</v>
      </c>
      <c r="E449" s="14">
        <v>2014</v>
      </c>
      <c r="F449" s="14" t="s">
        <v>99</v>
      </c>
      <c r="G449" s="11">
        <v>0.96150000000000002</v>
      </c>
      <c r="H449" s="11">
        <v>0.2011</v>
      </c>
      <c r="I449" s="11">
        <v>0.2626</v>
      </c>
      <c r="J449" s="11">
        <v>0.17319999999999999</v>
      </c>
      <c r="K449" s="11">
        <v>0.18990000000000001</v>
      </c>
    </row>
    <row r="450" spans="1:11">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row>
    <row r="451" spans="1:11">
      <c r="A451" s="13" t="s">
        <v>139</v>
      </c>
      <c r="B451" s="8" t="s">
        <v>75</v>
      </c>
      <c r="C451" s="14" t="s">
        <v>65</v>
      </c>
      <c r="D451" s="8">
        <v>2013</v>
      </c>
      <c r="E451" s="14">
        <v>2014</v>
      </c>
      <c r="F451" s="14" t="s">
        <v>99</v>
      </c>
      <c r="G451" s="11">
        <v>0.97819999999999996</v>
      </c>
      <c r="H451" s="11">
        <v>0.23419999999999999</v>
      </c>
      <c r="I451" s="11">
        <v>0.3488</v>
      </c>
      <c r="J451" s="11">
        <v>0.1061</v>
      </c>
      <c r="K451" s="11">
        <v>0.1216</v>
      </c>
    </row>
    <row r="452" spans="1:11">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row>
    <row r="453" spans="1:11">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row>
    <row r="454" spans="1:11">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row>
    <row r="455" spans="1:11">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row>
    <row r="456" spans="1:11">
      <c r="A456" s="13" t="s">
        <v>144</v>
      </c>
      <c r="B456" s="8" t="s">
        <v>75</v>
      </c>
      <c r="C456" s="14" t="s">
        <v>65</v>
      </c>
      <c r="D456" s="8">
        <v>2013</v>
      </c>
      <c r="E456" s="14">
        <v>2014</v>
      </c>
      <c r="F456" s="14" t="s">
        <v>99</v>
      </c>
      <c r="G456" s="11">
        <v>0.81540000000000001</v>
      </c>
      <c r="H456" s="11">
        <v>0.1028</v>
      </c>
      <c r="I456" s="11">
        <v>0.18329999999999999</v>
      </c>
      <c r="J456" s="11">
        <v>0.1167</v>
      </c>
      <c r="K456" s="11">
        <v>0.125</v>
      </c>
    </row>
    <row r="457" spans="1:11">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row>
    <row r="458" spans="1:11">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row>
    <row r="459" spans="1:11">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row>
    <row r="460" spans="1:11">
      <c r="A460" s="13" t="s">
        <v>148</v>
      </c>
      <c r="B460" s="8" t="s">
        <v>75</v>
      </c>
      <c r="C460" s="14" t="s">
        <v>65</v>
      </c>
      <c r="D460" s="8">
        <v>2013</v>
      </c>
      <c r="E460" s="14">
        <v>2014</v>
      </c>
      <c r="F460" s="14" t="s">
        <v>99</v>
      </c>
      <c r="G460" s="11">
        <v>0.89539999999999997</v>
      </c>
      <c r="H460" s="11">
        <v>0.2109</v>
      </c>
      <c r="I460" s="11">
        <v>0.28699999999999998</v>
      </c>
      <c r="J460" s="11">
        <v>0.28749999999999998</v>
      </c>
      <c r="K460" s="11">
        <v>0.3075</v>
      </c>
    </row>
    <row r="461" spans="1:11">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row>
    <row r="462" spans="1:11">
      <c r="A462" s="13" t="s">
        <v>150</v>
      </c>
      <c r="B462" s="8" t="s">
        <v>74</v>
      </c>
      <c r="C462" s="14" t="s">
        <v>65</v>
      </c>
      <c r="D462" s="8">
        <v>2013</v>
      </c>
      <c r="E462" s="14">
        <v>2014</v>
      </c>
      <c r="F462" s="14" t="s">
        <v>99</v>
      </c>
      <c r="G462" s="11">
        <v>0.69420000000000004</v>
      </c>
      <c r="H462" s="11">
        <v>0.1009</v>
      </c>
      <c r="I462" s="11">
        <v>0.188</v>
      </c>
      <c r="J462" s="11">
        <v>8.5699999999999998E-2</v>
      </c>
      <c r="K462" s="11">
        <v>0.13300000000000001</v>
      </c>
    </row>
    <row r="463" spans="1:11">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row>
    <row r="464" spans="1:11">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row>
    <row r="465" spans="1:11">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row>
    <row r="466" spans="1:11">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row>
    <row r="467" spans="1:11">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row>
    <row r="468" spans="1:11">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row>
    <row r="469" spans="1:11">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row>
    <row r="470" spans="1:11">
      <c r="A470" s="13" t="s">
        <v>158</v>
      </c>
      <c r="B470" s="8" t="s">
        <v>75</v>
      </c>
      <c r="C470" s="14" t="s">
        <v>65</v>
      </c>
      <c r="D470" s="8">
        <v>2013</v>
      </c>
      <c r="E470" s="14">
        <v>2014</v>
      </c>
      <c r="F470" s="14" t="s">
        <v>99</v>
      </c>
      <c r="G470" s="11">
        <v>1</v>
      </c>
      <c r="H470" s="11">
        <v>5.4100000000000002E-2</v>
      </c>
      <c r="I470" s="11">
        <v>0.16220000000000001</v>
      </c>
      <c r="J470" s="11">
        <v>0.1351</v>
      </c>
      <c r="K470" s="11">
        <v>0.1351</v>
      </c>
    </row>
    <row r="471" spans="1:11">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row>
    <row r="472" spans="1:11">
      <c r="A472" s="13" t="s">
        <v>160</v>
      </c>
      <c r="B472" s="8" t="s">
        <v>74</v>
      </c>
      <c r="C472" s="14" t="s">
        <v>65</v>
      </c>
      <c r="D472" s="8">
        <v>2013</v>
      </c>
      <c r="E472" s="14">
        <v>2014</v>
      </c>
      <c r="F472" s="14" t="s">
        <v>99</v>
      </c>
      <c r="G472" s="11">
        <v>0.96079999999999999</v>
      </c>
      <c r="H472" s="11">
        <v>3.15E-2</v>
      </c>
      <c r="I472" s="11">
        <v>0.1323</v>
      </c>
      <c r="J472" s="11">
        <v>1.77E-2</v>
      </c>
      <c r="K472" s="11">
        <v>7.4700000000000003E-2</v>
      </c>
    </row>
    <row r="473" spans="1:11">
      <c r="A473" s="13" t="s">
        <v>161</v>
      </c>
      <c r="B473" s="8" t="s">
        <v>74</v>
      </c>
      <c r="C473" s="14" t="s">
        <v>65</v>
      </c>
      <c r="D473" s="8">
        <v>2013</v>
      </c>
      <c r="E473" s="14">
        <v>2014</v>
      </c>
      <c r="F473" s="14" t="s">
        <v>99</v>
      </c>
      <c r="G473" s="11">
        <v>0.48480000000000001</v>
      </c>
      <c r="H473" s="11">
        <v>9.7100000000000006E-2</v>
      </c>
      <c r="I473" s="11">
        <v>0.18</v>
      </c>
      <c r="J473" s="11">
        <v>7.5499999999999998E-2</v>
      </c>
      <c r="K473" s="11">
        <v>0.1429</v>
      </c>
    </row>
    <row r="474" spans="1:11">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row>
    <row r="475" spans="1:11">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row>
    <row r="476" spans="1:11">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row>
    <row r="477" spans="1:11">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row>
    <row r="478" spans="1:11">
      <c r="A478" s="13" t="s">
        <v>166</v>
      </c>
      <c r="B478" s="8" t="s">
        <v>74</v>
      </c>
      <c r="C478" s="14" t="s">
        <v>65</v>
      </c>
      <c r="D478" s="8">
        <v>2013</v>
      </c>
      <c r="E478" s="14">
        <v>2014</v>
      </c>
      <c r="F478" s="14" t="s">
        <v>99</v>
      </c>
      <c r="G478" s="11">
        <v>0.97919999999999996</v>
      </c>
      <c r="H478" s="11">
        <v>0.2155</v>
      </c>
      <c r="I478" s="11">
        <v>0.33600000000000002</v>
      </c>
      <c r="J478" s="11">
        <v>0.18140000000000001</v>
      </c>
      <c r="K478" s="11">
        <v>0.2447</v>
      </c>
    </row>
    <row r="479" spans="1:11">
      <c r="A479" s="13" t="s">
        <v>167</v>
      </c>
      <c r="B479" s="8" t="s">
        <v>75</v>
      </c>
      <c r="C479" s="14" t="s">
        <v>65</v>
      </c>
      <c r="D479" s="8">
        <v>2013</v>
      </c>
      <c r="E479" s="14">
        <v>2014</v>
      </c>
      <c r="F479" s="14" t="s">
        <v>99</v>
      </c>
      <c r="G479" s="11">
        <v>0.95899999999999996</v>
      </c>
      <c r="H479" s="11">
        <v>0.1661</v>
      </c>
      <c r="I479" s="11">
        <v>0.25609999999999999</v>
      </c>
      <c r="J479" s="11">
        <v>0.17760000000000001</v>
      </c>
      <c r="K479" s="11">
        <v>0.2099</v>
      </c>
    </row>
    <row r="480" spans="1:11">
      <c r="A480" s="13" t="s">
        <v>168</v>
      </c>
      <c r="B480" s="8" t="s">
        <v>74</v>
      </c>
      <c r="C480" s="14" t="s">
        <v>65</v>
      </c>
      <c r="D480" s="8">
        <v>2013</v>
      </c>
      <c r="E480" s="14">
        <v>2014</v>
      </c>
      <c r="F480" s="14" t="s">
        <v>99</v>
      </c>
      <c r="G480" s="11">
        <v>0.9325</v>
      </c>
      <c r="H480" s="11">
        <v>0.1216</v>
      </c>
      <c r="I480" s="11">
        <v>0.22939999999999999</v>
      </c>
      <c r="J480" s="11">
        <v>0.10589999999999999</v>
      </c>
      <c r="K480" s="11">
        <v>0.1643</v>
      </c>
    </row>
    <row r="481" spans="1:11">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row>
    <row r="482" spans="1:11">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row>
    <row r="483" spans="1:11">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row>
    <row r="484" spans="1:11">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row>
    <row r="485" spans="1:11">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row>
    <row r="486" spans="1:11">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row>
    <row r="487" spans="1:11">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row>
    <row r="488" spans="1:11">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row>
    <row r="489" spans="1:11">
      <c r="A489" s="49" t="s">
        <v>177</v>
      </c>
      <c r="B489" s="8" t="s">
        <v>75</v>
      </c>
      <c r="C489" s="14" t="s">
        <v>3</v>
      </c>
      <c r="D489" s="8">
        <v>2014</v>
      </c>
      <c r="E489" s="14">
        <v>2014</v>
      </c>
      <c r="F489" s="14" t="s">
        <v>99</v>
      </c>
      <c r="G489" s="11">
        <v>0.95</v>
      </c>
      <c r="H489" s="12">
        <v>9.8181818181818176E-2</v>
      </c>
      <c r="I489" s="12">
        <v>0.17454545454545456</v>
      </c>
      <c r="J489" s="12">
        <v>0.21454545454545454</v>
      </c>
      <c r="K489" s="12">
        <v>0.24</v>
      </c>
    </row>
    <row r="490" spans="1:11">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1">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1">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1">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1">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1">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1">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1">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1">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1">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1">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1">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1">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1">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1">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1">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1">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row>
    <row r="539" spans="1:11">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row>
    <row r="540" spans="1:11">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row>
    <row r="541" spans="1:11">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row>
    <row r="542" spans="1:11">
      <c r="A542" s="49" t="s">
        <v>171</v>
      </c>
      <c r="B542" s="8" t="s">
        <v>66</v>
      </c>
      <c r="C542" s="14" t="s">
        <v>62</v>
      </c>
      <c r="D542" s="8">
        <v>2014</v>
      </c>
      <c r="E542" s="14">
        <v>2014</v>
      </c>
      <c r="F542" s="14" t="s">
        <v>99</v>
      </c>
      <c r="G542" s="11">
        <v>0.9244</v>
      </c>
      <c r="H542" s="11">
        <v>0.1196</v>
      </c>
      <c r="I542" s="11">
        <v>0.20039999999999999</v>
      </c>
      <c r="J542" s="11">
        <v>0.1132</v>
      </c>
      <c r="K542" s="11">
        <v>0.14130000000000001</v>
      </c>
    </row>
    <row r="543" spans="1:11">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row>
    <row r="544" spans="1:11">
      <c r="A544" s="49" t="s">
        <v>173</v>
      </c>
      <c r="B544" s="8" t="s">
        <v>75</v>
      </c>
      <c r="C544" s="14" t="s">
        <v>62</v>
      </c>
      <c r="D544" s="8">
        <v>2014</v>
      </c>
      <c r="E544" s="14">
        <v>2014</v>
      </c>
      <c r="F544" s="14" t="s">
        <v>99</v>
      </c>
      <c r="G544" s="11">
        <v>0.91669999999999996</v>
      </c>
      <c r="H544" s="11">
        <v>0</v>
      </c>
      <c r="I544" s="11">
        <v>0.1053</v>
      </c>
      <c r="J544" s="11">
        <v>0</v>
      </c>
      <c r="K544" s="11">
        <v>0</v>
      </c>
    </row>
    <row r="545" spans="1:11">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row>
    <row r="546" spans="1:11">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row>
    <row r="547" spans="1:11">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row>
    <row r="548" spans="1:11">
      <c r="A548" s="49" t="s">
        <v>177</v>
      </c>
      <c r="B548" s="8" t="s">
        <v>75</v>
      </c>
      <c r="C548" s="14" t="s">
        <v>62</v>
      </c>
      <c r="D548" s="8">
        <v>2014</v>
      </c>
      <c r="E548" s="14">
        <v>2014</v>
      </c>
      <c r="F548" s="14" t="s">
        <v>99</v>
      </c>
      <c r="G548" s="11">
        <v>0.95950000000000002</v>
      </c>
      <c r="H548" s="11">
        <v>5.62E-2</v>
      </c>
      <c r="I548" s="11">
        <v>0.1205</v>
      </c>
      <c r="J548" s="11">
        <v>0.29320000000000002</v>
      </c>
      <c r="K548" s="11">
        <v>0.32929999999999998</v>
      </c>
    </row>
    <row r="549" spans="1:11">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row>
    <row r="550" spans="1:11">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row>
    <row r="551" spans="1:11">
      <c r="A551" s="49" t="s">
        <v>180</v>
      </c>
      <c r="B551" s="8" t="s">
        <v>75</v>
      </c>
      <c r="C551" s="14" t="s">
        <v>62</v>
      </c>
      <c r="D551" s="8">
        <v>2014</v>
      </c>
      <c r="E551" s="14">
        <v>2014</v>
      </c>
      <c r="F551" s="14" t="s">
        <v>99</v>
      </c>
      <c r="G551" s="11">
        <v>0.82520000000000004</v>
      </c>
      <c r="H551" s="11">
        <v>0.1096</v>
      </c>
      <c r="I551" s="11">
        <v>0.1769</v>
      </c>
      <c r="J551" s="11">
        <v>0.21129999999999999</v>
      </c>
      <c r="K551" s="11">
        <v>0.23880000000000001</v>
      </c>
    </row>
    <row r="552" spans="1:11">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row>
    <row r="553" spans="1:11">
      <c r="A553" s="13" t="s">
        <v>123</v>
      </c>
      <c r="B553" s="8" t="s">
        <v>75</v>
      </c>
      <c r="C553" s="14" t="s">
        <v>62</v>
      </c>
      <c r="D553" s="8">
        <v>2014</v>
      </c>
      <c r="E553" s="14">
        <v>2014</v>
      </c>
      <c r="F553" s="14" t="s">
        <v>99</v>
      </c>
      <c r="G553" s="11">
        <v>1</v>
      </c>
      <c r="H553" s="11">
        <v>0.1391</v>
      </c>
      <c r="I553" s="11">
        <v>0.2205</v>
      </c>
      <c r="J553" s="11">
        <v>0.1522</v>
      </c>
      <c r="K553" s="11">
        <v>0.1706</v>
      </c>
    </row>
    <row r="554" spans="1:11">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row>
    <row r="555" spans="1:11">
      <c r="A555" s="13" t="s">
        <v>125</v>
      </c>
      <c r="B555" s="8" t="s">
        <v>75</v>
      </c>
      <c r="C555" s="14" t="s">
        <v>62</v>
      </c>
      <c r="D555" s="8">
        <v>2014</v>
      </c>
      <c r="E555" s="14">
        <v>2014</v>
      </c>
      <c r="F555" s="14" t="s">
        <v>99</v>
      </c>
      <c r="G555" s="11">
        <v>0.8831</v>
      </c>
      <c r="H555" s="11">
        <v>0.13270000000000001</v>
      </c>
      <c r="I555" s="11">
        <v>0.2215</v>
      </c>
      <c r="J555" s="11">
        <v>0.21959999999999999</v>
      </c>
      <c r="K555" s="11">
        <v>0.25319999999999998</v>
      </c>
    </row>
    <row r="556" spans="1:11">
      <c r="A556" s="13" t="s">
        <v>126</v>
      </c>
      <c r="B556" s="8" t="s">
        <v>75</v>
      </c>
      <c r="C556" s="14" t="s">
        <v>62</v>
      </c>
      <c r="D556" s="8">
        <v>2014</v>
      </c>
      <c r="E556" s="14">
        <v>2014</v>
      </c>
      <c r="F556" s="14" t="s">
        <v>99</v>
      </c>
      <c r="G556" s="11">
        <v>0.96189999999999998</v>
      </c>
      <c r="H556" s="11">
        <v>0.1042</v>
      </c>
      <c r="I556" s="11">
        <v>0.16250000000000001</v>
      </c>
      <c r="J556" s="11">
        <v>0.26250000000000001</v>
      </c>
      <c r="K556" s="11">
        <v>0.3125</v>
      </c>
    </row>
    <row r="557" spans="1:11">
      <c r="A557" s="13" t="s">
        <v>127</v>
      </c>
      <c r="B557" s="8" t="s">
        <v>75</v>
      </c>
      <c r="C557" s="14" t="s">
        <v>62</v>
      </c>
      <c r="D557" s="8">
        <v>2014</v>
      </c>
      <c r="E557" s="14">
        <v>2014</v>
      </c>
      <c r="F557" s="14" t="s">
        <v>99</v>
      </c>
      <c r="G557" s="11">
        <v>0.90749999999999997</v>
      </c>
      <c r="H557" s="11">
        <v>0.1993</v>
      </c>
      <c r="I557" s="11">
        <v>0.28939999999999999</v>
      </c>
      <c r="J557" s="11">
        <v>0.2089</v>
      </c>
      <c r="K557" s="11">
        <v>0.24249999999999999</v>
      </c>
    </row>
    <row r="558" spans="1:11">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row>
    <row r="559" spans="1:11">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row>
    <row r="560" spans="1:11">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row>
    <row r="561" spans="1:11">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row>
    <row r="562" spans="1:11">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row>
    <row r="563" spans="1:11">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row>
    <row r="564" spans="1:11">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row>
    <row r="565" spans="1:11">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row>
    <row r="566" spans="1:11">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row>
    <row r="567" spans="1:11">
      <c r="A567" s="13" t="s">
        <v>137</v>
      </c>
      <c r="B567" s="8" t="s">
        <v>75</v>
      </c>
      <c r="C567" s="14" t="s">
        <v>62</v>
      </c>
      <c r="D567" s="8">
        <v>2014</v>
      </c>
      <c r="E567" s="14">
        <v>2014</v>
      </c>
      <c r="F567" s="14" t="s">
        <v>99</v>
      </c>
      <c r="G567" s="11">
        <v>0.873</v>
      </c>
      <c r="H567" s="11">
        <v>0.1633</v>
      </c>
      <c r="I567" s="11">
        <v>0.2109</v>
      </c>
      <c r="J567" s="11">
        <v>0.1769</v>
      </c>
      <c r="K567" s="11">
        <v>0.1905</v>
      </c>
    </row>
    <row r="568" spans="1:11">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row>
    <row r="569" spans="1:11">
      <c r="A569" s="13" t="s">
        <v>139</v>
      </c>
      <c r="B569" s="8" t="s">
        <v>75</v>
      </c>
      <c r="C569" s="14" t="s">
        <v>62</v>
      </c>
      <c r="D569" s="8">
        <v>2014</v>
      </c>
      <c r="E569" s="14">
        <v>2014</v>
      </c>
      <c r="F569" s="14" t="s">
        <v>99</v>
      </c>
      <c r="G569" s="11">
        <v>0.97099999999999997</v>
      </c>
      <c r="H569" s="11">
        <v>0.126</v>
      </c>
      <c r="I569" s="11">
        <v>0.20119999999999999</v>
      </c>
      <c r="J569" s="11">
        <v>0.158</v>
      </c>
      <c r="K569" s="11">
        <v>0.1847</v>
      </c>
    </row>
    <row r="570" spans="1:11">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row>
    <row r="571" spans="1:11">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row>
    <row r="572" spans="1:11">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row>
    <row r="573" spans="1:11">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row>
    <row r="574" spans="1:11">
      <c r="A574" s="13" t="s">
        <v>144</v>
      </c>
      <c r="B574" s="8" t="s">
        <v>75</v>
      </c>
      <c r="C574" s="14" t="s">
        <v>62</v>
      </c>
      <c r="D574" s="8">
        <v>2014</v>
      </c>
      <c r="E574" s="14">
        <v>2014</v>
      </c>
      <c r="F574" s="14" t="s">
        <v>99</v>
      </c>
      <c r="G574" s="11">
        <v>0.53269999999999995</v>
      </c>
      <c r="H574" s="11">
        <v>7.3499999999999996E-2</v>
      </c>
      <c r="I574" s="11">
        <v>0.13469999999999999</v>
      </c>
      <c r="J574" s="11">
        <v>0.2286</v>
      </c>
      <c r="K574" s="11">
        <v>0.249</v>
      </c>
    </row>
    <row r="575" spans="1:11">
      <c r="A575" s="13" t="s">
        <v>145</v>
      </c>
      <c r="B575" s="8" t="s">
        <v>75</v>
      </c>
      <c r="C575" s="14" t="s">
        <v>62</v>
      </c>
      <c r="D575" s="8">
        <v>2014</v>
      </c>
      <c r="E575" s="14">
        <v>2014</v>
      </c>
      <c r="F575" s="14" t="s">
        <v>99</v>
      </c>
      <c r="G575" s="11">
        <v>0.88349999999999995</v>
      </c>
      <c r="H575" s="11">
        <v>0.1598</v>
      </c>
      <c r="I575" s="11">
        <v>0.2404</v>
      </c>
      <c r="J575" s="11">
        <v>0.23710000000000001</v>
      </c>
      <c r="K575" s="11">
        <v>0.26700000000000002</v>
      </c>
    </row>
    <row r="576" spans="1:11">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row>
    <row r="577" spans="1:11">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row>
    <row r="578" spans="1:11">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row>
    <row r="579" spans="1:11">
      <c r="A579" s="13" t="s">
        <v>149</v>
      </c>
      <c r="B579" s="8" t="s">
        <v>74</v>
      </c>
      <c r="C579" s="14" t="s">
        <v>62</v>
      </c>
      <c r="D579" s="8">
        <v>2014</v>
      </c>
      <c r="E579" s="14">
        <v>2014</v>
      </c>
      <c r="F579" s="14" t="s">
        <v>99</v>
      </c>
      <c r="G579" s="11">
        <v>0.96799999999999997</v>
      </c>
      <c r="H579" s="11">
        <v>0.122</v>
      </c>
      <c r="I579" s="11">
        <v>0.20480000000000001</v>
      </c>
      <c r="J579" s="11">
        <v>6.2199999999999998E-2</v>
      </c>
      <c r="K579" s="11">
        <v>0.1031</v>
      </c>
    </row>
    <row r="580" spans="1:11">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row>
    <row r="581" spans="1:11">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row>
    <row r="582" spans="1:11">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row>
    <row r="583" spans="1:11">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row>
    <row r="584" spans="1:11">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row>
    <row r="585" spans="1:11">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row>
    <row r="586" spans="1:11">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row>
    <row r="587" spans="1:11">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row>
    <row r="588" spans="1:11">
      <c r="A588" s="13" t="s">
        <v>158</v>
      </c>
      <c r="B588" s="8" t="s">
        <v>75</v>
      </c>
      <c r="C588" s="14" t="s">
        <v>62</v>
      </c>
      <c r="D588" s="8">
        <v>2014</v>
      </c>
      <c r="E588" s="14">
        <v>2014</v>
      </c>
      <c r="F588" s="14" t="s">
        <v>99</v>
      </c>
      <c r="G588" s="11">
        <v>1</v>
      </c>
      <c r="H588" s="11">
        <v>6.6699999999999995E-2</v>
      </c>
      <c r="I588" s="11">
        <v>0.1</v>
      </c>
      <c r="J588" s="11">
        <v>0.1333</v>
      </c>
      <c r="K588" s="11">
        <v>0.16669999999999999</v>
      </c>
    </row>
    <row r="589" spans="1:11">
      <c r="A589" s="13" t="s">
        <v>159</v>
      </c>
      <c r="B589" s="8" t="s">
        <v>75</v>
      </c>
      <c r="C589" s="14" t="s">
        <v>62</v>
      </c>
      <c r="D589" s="8">
        <v>2014</v>
      </c>
      <c r="E589" s="14">
        <v>2014</v>
      </c>
      <c r="F589" s="14" t="s">
        <v>99</v>
      </c>
      <c r="G589" s="11">
        <v>0.85360000000000003</v>
      </c>
      <c r="H589" s="11">
        <v>0.11990000000000001</v>
      </c>
      <c r="I589" s="11">
        <v>0.18110000000000001</v>
      </c>
      <c r="J589" s="11">
        <v>0.2374</v>
      </c>
      <c r="K589" s="11">
        <v>0.253</v>
      </c>
    </row>
    <row r="590" spans="1:11">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row>
    <row r="591" spans="1:11">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row>
    <row r="592" spans="1:11">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row>
    <row r="593" spans="1:11">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row>
    <row r="594" spans="1:11">
      <c r="A594" s="13" t="s">
        <v>164</v>
      </c>
      <c r="B594" s="8" t="s">
        <v>75</v>
      </c>
      <c r="C594" s="14" t="s">
        <v>62</v>
      </c>
      <c r="D594" s="8">
        <v>2014</v>
      </c>
      <c r="E594" s="14">
        <v>2014</v>
      </c>
      <c r="F594" s="14" t="s">
        <v>99</v>
      </c>
      <c r="G594" s="11">
        <v>0.92200000000000004</v>
      </c>
      <c r="H594" s="11">
        <v>0.1133</v>
      </c>
      <c r="I594" s="11">
        <v>0.17119999999999999</v>
      </c>
      <c r="J594" s="11">
        <v>0.10299999999999999</v>
      </c>
      <c r="K594" s="11">
        <v>0.1101</v>
      </c>
    </row>
    <row r="595" spans="1:11">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row>
    <row r="596" spans="1:11">
      <c r="A596" s="13" t="s">
        <v>166</v>
      </c>
      <c r="B596" s="8" t="s">
        <v>74</v>
      </c>
      <c r="C596" s="14" t="s">
        <v>62</v>
      </c>
      <c r="D596" s="8">
        <v>2014</v>
      </c>
      <c r="E596" s="14">
        <v>2014</v>
      </c>
      <c r="F596" s="14" t="s">
        <v>99</v>
      </c>
      <c r="G596" s="11">
        <v>0.98229999999999995</v>
      </c>
      <c r="H596" s="11">
        <v>0.1676</v>
      </c>
      <c r="I596" s="11">
        <v>0.27200000000000002</v>
      </c>
      <c r="J596" s="11">
        <v>0.1313</v>
      </c>
      <c r="K596" s="11">
        <v>0.186</v>
      </c>
    </row>
    <row r="597" spans="1:11">
      <c r="A597" s="13" t="s">
        <v>167</v>
      </c>
      <c r="B597" s="8" t="s">
        <v>75</v>
      </c>
      <c r="C597" s="14" t="s">
        <v>62</v>
      </c>
      <c r="D597" s="8">
        <v>2014</v>
      </c>
      <c r="E597" s="14">
        <v>2014</v>
      </c>
      <c r="F597" s="14" t="s">
        <v>99</v>
      </c>
      <c r="G597" s="11">
        <v>0.8881</v>
      </c>
      <c r="H597" s="11">
        <v>0.1225</v>
      </c>
      <c r="I597" s="11">
        <v>0.20369999999999999</v>
      </c>
      <c r="J597" s="11">
        <v>0.24099999999999999</v>
      </c>
      <c r="K597" s="11">
        <v>0.25829999999999997</v>
      </c>
    </row>
    <row r="598" spans="1:11">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row>
    <row r="599" spans="1:11">
      <c r="A599" s="13" t="s">
        <v>169</v>
      </c>
      <c r="B599" s="8" t="s">
        <v>74</v>
      </c>
      <c r="C599" s="14" t="s">
        <v>62</v>
      </c>
      <c r="D599" s="8">
        <v>2014</v>
      </c>
      <c r="E599" s="14">
        <v>2014</v>
      </c>
      <c r="F599" s="14" t="s">
        <v>99</v>
      </c>
      <c r="G599" s="11">
        <v>0.89490000000000003</v>
      </c>
      <c r="H599" s="11">
        <v>0.1201</v>
      </c>
      <c r="I599" s="11">
        <v>0.20180000000000001</v>
      </c>
      <c r="J599" s="11">
        <v>6.08E-2</v>
      </c>
      <c r="K599" s="11">
        <v>0.109</v>
      </c>
    </row>
    <row r="600" spans="1:11">
      <c r="A600" s="13" t="s">
        <v>170</v>
      </c>
      <c r="B600" s="8" t="s">
        <v>75</v>
      </c>
      <c r="C600" s="14" t="s">
        <v>62</v>
      </c>
      <c r="D600" s="8">
        <v>2014</v>
      </c>
      <c r="E600" s="14">
        <v>2014</v>
      </c>
      <c r="F600" s="14" t="s">
        <v>99</v>
      </c>
      <c r="G600" s="11">
        <v>0.9617</v>
      </c>
      <c r="H600" s="11">
        <v>0.1671</v>
      </c>
      <c r="I600" s="11">
        <v>0.2361</v>
      </c>
      <c r="J600" s="11">
        <v>0.40560000000000002</v>
      </c>
      <c r="K600" s="11">
        <v>0.42859999999999998</v>
      </c>
    </row>
    <row r="601" spans="1:11">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row>
    <row r="602" spans="1:11">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row>
    <row r="603" spans="1:11">
      <c r="A603" s="49" t="s">
        <v>173</v>
      </c>
      <c r="B603" s="8" t="s">
        <v>75</v>
      </c>
      <c r="C603" s="14" t="s">
        <v>64</v>
      </c>
      <c r="D603" s="8">
        <v>2014</v>
      </c>
      <c r="E603" s="14">
        <v>2014</v>
      </c>
      <c r="F603" s="14" t="s">
        <v>100</v>
      </c>
      <c r="G603" s="11">
        <v>0.78949999999999998</v>
      </c>
      <c r="H603" s="11">
        <v>0.08</v>
      </c>
      <c r="I603" s="11">
        <v>0.16</v>
      </c>
      <c r="J603" s="12">
        <v>0.04</v>
      </c>
      <c r="K603" s="12">
        <v>0.04</v>
      </c>
    </row>
    <row r="604" spans="1:11">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row>
    <row r="605" spans="1:11">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row>
    <row r="606" spans="1:11">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row>
    <row r="607" spans="1:11">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row>
    <row r="608" spans="1:11">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row>
    <row r="609" spans="1:11">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row>
    <row r="610" spans="1:11">
      <c r="A610" s="49" t="s">
        <v>180</v>
      </c>
      <c r="B610" s="8" t="s">
        <v>75</v>
      </c>
      <c r="C610" s="14" t="s">
        <v>64</v>
      </c>
      <c r="D610" s="8">
        <v>2014</v>
      </c>
      <c r="E610" s="14">
        <v>2014</v>
      </c>
      <c r="F610" s="14" t="s">
        <v>100</v>
      </c>
      <c r="G610" s="11">
        <v>0.95409999999999995</v>
      </c>
      <c r="H610" s="11">
        <v>0.1119</v>
      </c>
      <c r="I610" s="11">
        <v>0.19</v>
      </c>
      <c r="J610" s="12">
        <v>0.20809523809523808</v>
      </c>
      <c r="K610" s="12">
        <v>0.24380952380952381</v>
      </c>
    </row>
    <row r="611" spans="1:11">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row>
    <row r="612" spans="1:11">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row>
    <row r="613" spans="1:11">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row>
    <row r="614" spans="1:11">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row>
    <row r="615" spans="1:11">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row>
    <row r="616" spans="1:11">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row>
    <row r="617" spans="1:11">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row>
    <row r="618" spans="1:11">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row>
    <row r="619" spans="1:11">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row>
    <row r="620" spans="1:11">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row>
    <row r="621" spans="1:11">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row>
    <row r="622" spans="1:11">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row>
    <row r="623" spans="1:11">
      <c r="A623" s="13" t="s">
        <v>134</v>
      </c>
      <c r="B623" s="8" t="s">
        <v>75</v>
      </c>
      <c r="C623" s="14" t="s">
        <v>64</v>
      </c>
      <c r="D623" s="8">
        <v>2014</v>
      </c>
      <c r="E623" s="14">
        <v>2014</v>
      </c>
      <c r="F623" s="14" t="s">
        <v>100</v>
      </c>
      <c r="G623" s="11">
        <v>0.97670000000000001</v>
      </c>
      <c r="H623" s="11">
        <v>0.1429</v>
      </c>
      <c r="I623" s="11">
        <v>0.2046</v>
      </c>
      <c r="J623" s="12">
        <v>0.1891891891891892</v>
      </c>
      <c r="K623" s="12">
        <v>0.23166023166023167</v>
      </c>
    </row>
    <row r="624" spans="1:11">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row>
    <row r="625" spans="1:11">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row>
    <row r="626" spans="1:11">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row>
    <row r="627" spans="1:11">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row>
    <row r="628" spans="1:11">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row>
    <row r="629" spans="1:11">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row>
    <row r="630" spans="1:11">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row>
    <row r="631" spans="1:11">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row>
    <row r="632" spans="1:11">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row>
    <row r="633" spans="1:11">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row>
    <row r="634" spans="1:11">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row>
    <row r="635" spans="1:11">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row>
    <row r="636" spans="1:11">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row>
    <row r="637" spans="1:11">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row>
    <row r="638" spans="1:11">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row>
    <row r="639" spans="1:11">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row>
    <row r="640" spans="1:11">
      <c r="A640" s="13" t="s">
        <v>151</v>
      </c>
      <c r="B640" s="8" t="s">
        <v>75</v>
      </c>
      <c r="C640" s="14" t="s">
        <v>64</v>
      </c>
      <c r="D640" s="8">
        <v>2014</v>
      </c>
      <c r="E640" s="14">
        <v>2014</v>
      </c>
      <c r="F640" s="14" t="s">
        <v>100</v>
      </c>
      <c r="G640" s="11">
        <v>0.88949999999999996</v>
      </c>
      <c r="H640" s="11">
        <v>0.1341</v>
      </c>
      <c r="I640" s="11">
        <v>0.2011</v>
      </c>
      <c r="J640" s="12">
        <v>0.25554060116644234</v>
      </c>
      <c r="K640" s="12">
        <v>0.2873037236428892</v>
      </c>
    </row>
    <row r="641" spans="1:11">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row>
    <row r="642" spans="1:11">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row>
    <row r="643" spans="1:11">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row>
    <row r="644" spans="1:11">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row>
    <row r="645" spans="1:11">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row>
    <row r="646" spans="1:11">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row>
    <row r="647" spans="1:11">
      <c r="A647" s="13" t="s">
        <v>158</v>
      </c>
      <c r="B647" s="8" t="s">
        <v>75</v>
      </c>
      <c r="C647" s="14" t="s">
        <v>64</v>
      </c>
      <c r="D647" s="8">
        <v>2014</v>
      </c>
      <c r="E647" s="14">
        <v>2014</v>
      </c>
      <c r="F647" s="14" t="s">
        <v>100</v>
      </c>
      <c r="G647" s="11">
        <v>1</v>
      </c>
      <c r="H647" s="11">
        <v>5.2600000000000001E-2</v>
      </c>
      <c r="I647" s="11">
        <v>0.1842</v>
      </c>
      <c r="J647" s="12">
        <v>0.13157894736842105</v>
      </c>
      <c r="K647" s="12">
        <v>0.15789473684210525</v>
      </c>
    </row>
    <row r="648" spans="1:11">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row>
    <row r="649" spans="1:11">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row>
    <row r="650" spans="1:11">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row>
    <row r="651" spans="1:11">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row>
    <row r="652" spans="1:11">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row>
    <row r="653" spans="1:11">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row>
    <row r="654" spans="1:11">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row>
    <row r="655" spans="1:11">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row>
    <row r="656" spans="1:11">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row>
    <row r="657" spans="1:11">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row>
    <row r="658" spans="1:11">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row>
    <row r="659" spans="1:11">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row>
    <row r="660" spans="1:11">
      <c r="A660" s="49" t="s">
        <v>171</v>
      </c>
      <c r="B660" s="8" t="s">
        <v>66</v>
      </c>
      <c r="C660" s="14" t="s">
        <v>65</v>
      </c>
      <c r="D660" s="8">
        <v>2014</v>
      </c>
      <c r="E660" s="14">
        <v>2015</v>
      </c>
      <c r="F660" s="14" t="s">
        <v>100</v>
      </c>
      <c r="G660" s="11">
        <v>0.93330000000000002</v>
      </c>
      <c r="H660" s="11">
        <v>0.1424</v>
      </c>
      <c r="I660" s="11">
        <v>0.2341</v>
      </c>
      <c r="J660" s="11">
        <v>0.12859999999999999</v>
      </c>
      <c r="K660" s="11">
        <v>0.1618</v>
      </c>
    </row>
    <row r="661" spans="1:11">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row>
    <row r="662" spans="1:11">
      <c r="A662" s="49" t="s">
        <v>173</v>
      </c>
      <c r="B662" s="8" t="s">
        <v>75</v>
      </c>
      <c r="C662" s="14" t="s">
        <v>65</v>
      </c>
      <c r="D662" s="8">
        <v>2014</v>
      </c>
      <c r="E662" s="14">
        <v>2015</v>
      </c>
      <c r="F662" s="14" t="s">
        <v>100</v>
      </c>
      <c r="G662" s="11">
        <v>0.77780000000000005</v>
      </c>
      <c r="H662" s="11">
        <v>0.04</v>
      </c>
      <c r="I662" s="11">
        <v>0.12</v>
      </c>
      <c r="J662" s="11">
        <v>0.08</v>
      </c>
      <c r="K662" s="11">
        <v>0.12</v>
      </c>
    </row>
    <row r="663" spans="1:11">
      <c r="A663" s="49" t="s">
        <v>174</v>
      </c>
      <c r="B663" s="8" t="s">
        <v>75</v>
      </c>
      <c r="C663" s="14" t="s">
        <v>65</v>
      </c>
      <c r="D663" s="8">
        <v>2014</v>
      </c>
      <c r="E663" s="14">
        <v>2015</v>
      </c>
      <c r="F663" s="14" t="s">
        <v>100</v>
      </c>
      <c r="G663" s="11">
        <v>0.9405</v>
      </c>
      <c r="H663" s="11">
        <v>0.17119999999999999</v>
      </c>
      <c r="I663" s="11">
        <v>0.2626</v>
      </c>
      <c r="J663" s="11">
        <v>0.27629999999999999</v>
      </c>
      <c r="K663" s="11">
        <v>0.3196</v>
      </c>
    </row>
    <row r="664" spans="1:11">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row>
    <row r="665" spans="1:11">
      <c r="A665" s="49" t="s">
        <v>176</v>
      </c>
      <c r="B665" s="8" t="s">
        <v>75</v>
      </c>
      <c r="C665" s="14" t="s">
        <v>65</v>
      </c>
      <c r="D665" s="8">
        <v>2014</v>
      </c>
      <c r="E665" s="14">
        <v>2015</v>
      </c>
      <c r="F665" s="14" t="s">
        <v>100</v>
      </c>
      <c r="G665" s="11">
        <v>0.95669999999999999</v>
      </c>
      <c r="H665" s="11">
        <v>0.1298</v>
      </c>
      <c r="I665" s="11">
        <v>0.2046</v>
      </c>
      <c r="J665" s="11">
        <v>0.21529999999999999</v>
      </c>
      <c r="K665" s="11">
        <v>0.2626</v>
      </c>
    </row>
    <row r="666" spans="1:11">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row>
    <row r="667" spans="1:11">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row>
    <row r="668" spans="1:11">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row>
    <row r="669" spans="1:11">
      <c r="A669" s="49" t="s">
        <v>180</v>
      </c>
      <c r="B669" s="8" t="s">
        <v>75</v>
      </c>
      <c r="C669" s="14" t="s">
        <v>65</v>
      </c>
      <c r="D669" s="8">
        <v>2014</v>
      </c>
      <c r="E669" s="14">
        <v>2015</v>
      </c>
      <c r="F669" s="14" t="s">
        <v>100</v>
      </c>
      <c r="G669" s="11">
        <v>0.94289999999999996</v>
      </c>
      <c r="H669" s="11">
        <v>0.1124</v>
      </c>
      <c r="I669" s="11">
        <v>0.193</v>
      </c>
      <c r="J669" s="11">
        <v>0.20030000000000001</v>
      </c>
      <c r="K669" s="11">
        <v>0.2311</v>
      </c>
    </row>
    <row r="670" spans="1:11">
      <c r="A670" s="13" t="s">
        <v>122</v>
      </c>
      <c r="B670" s="8" t="s">
        <v>74</v>
      </c>
      <c r="C670" s="14" t="s">
        <v>65</v>
      </c>
      <c r="D670" s="8">
        <v>2014</v>
      </c>
      <c r="E670" s="14">
        <v>2015</v>
      </c>
      <c r="F670" s="14" t="s">
        <v>100</v>
      </c>
      <c r="G670" s="11">
        <v>0.96389999999999998</v>
      </c>
      <c r="H670" s="11">
        <v>0.1517</v>
      </c>
      <c r="I670" s="11">
        <v>0.2757</v>
      </c>
      <c r="J670" s="11">
        <v>0.10929999999999999</v>
      </c>
      <c r="K670" s="11">
        <v>0.1653</v>
      </c>
    </row>
    <row r="671" spans="1:11">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row>
    <row r="672" spans="1:11">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row>
    <row r="673" spans="1:11">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row>
    <row r="674" spans="1:11">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row>
    <row r="675" spans="1:11">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row>
    <row r="676" spans="1:11">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row>
    <row r="677" spans="1:11">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row>
    <row r="678" spans="1:11">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row>
    <row r="679" spans="1:11">
      <c r="A679" s="13" t="s">
        <v>131</v>
      </c>
      <c r="B679" s="8" t="s">
        <v>76</v>
      </c>
      <c r="C679" s="14" t="s">
        <v>65</v>
      </c>
      <c r="D679" s="8">
        <v>2014</v>
      </c>
      <c r="E679" s="14">
        <v>2015</v>
      </c>
      <c r="F679" s="14" t="s">
        <v>100</v>
      </c>
      <c r="G679" s="11">
        <v>0.9294</v>
      </c>
      <c r="H679" s="11">
        <v>0.12180000000000001</v>
      </c>
      <c r="I679" s="11">
        <v>0.21</v>
      </c>
      <c r="J679" s="11">
        <v>8.2000000000000007E-3</v>
      </c>
      <c r="K679" s="11">
        <v>1.12E-2</v>
      </c>
    </row>
    <row r="680" spans="1:11">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row>
    <row r="681" spans="1:11">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row>
    <row r="682" spans="1:11">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row>
    <row r="683" spans="1:11">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row>
    <row r="684" spans="1:11">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row>
    <row r="685" spans="1:11">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row>
    <row r="686" spans="1:11">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row>
    <row r="687" spans="1:11">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row>
    <row r="688" spans="1:11">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row>
    <row r="689" spans="1:11">
      <c r="A689" s="13" t="s">
        <v>141</v>
      </c>
      <c r="B689" s="8" t="s">
        <v>75</v>
      </c>
      <c r="C689" s="14" t="s">
        <v>65</v>
      </c>
      <c r="D689" s="8">
        <v>2014</v>
      </c>
      <c r="E689" s="14">
        <v>2015</v>
      </c>
      <c r="F689" s="14" t="s">
        <v>100</v>
      </c>
      <c r="G689" s="11">
        <v>0.8589</v>
      </c>
      <c r="H689" s="11">
        <v>0.1043</v>
      </c>
      <c r="I689" s="11">
        <v>0.192</v>
      </c>
      <c r="J689" s="11">
        <v>0.2215</v>
      </c>
      <c r="K689" s="11">
        <v>0.25459999999999999</v>
      </c>
    </row>
    <row r="690" spans="1:11">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row>
    <row r="691" spans="1:11">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row>
    <row r="692" spans="1:11">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row>
    <row r="693" spans="1:11">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row>
    <row r="694" spans="1:11">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row>
    <row r="695" spans="1:11">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row>
    <row r="696" spans="1:11">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row>
    <row r="697" spans="1:11">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row>
    <row r="698" spans="1:11">
      <c r="A698" s="13" t="s">
        <v>150</v>
      </c>
      <c r="B698" s="8" t="s">
        <v>74</v>
      </c>
      <c r="C698" s="14" t="s">
        <v>65</v>
      </c>
      <c r="D698" s="8">
        <v>2014</v>
      </c>
      <c r="E698" s="14">
        <v>2015</v>
      </c>
      <c r="F698" s="14" t="s">
        <v>100</v>
      </c>
      <c r="G698" s="11">
        <v>0.86470000000000002</v>
      </c>
      <c r="H698" s="11">
        <v>0.1198</v>
      </c>
      <c r="I698" s="11">
        <v>0.20030000000000001</v>
      </c>
      <c r="J698" s="11">
        <v>0.1174</v>
      </c>
      <c r="K698" s="11">
        <v>0.1686</v>
      </c>
    </row>
    <row r="699" spans="1:11">
      <c r="A699" s="13" t="s">
        <v>151</v>
      </c>
      <c r="B699" s="8" t="s">
        <v>75</v>
      </c>
      <c r="C699" s="14" t="s">
        <v>65</v>
      </c>
      <c r="D699" s="8">
        <v>2014</v>
      </c>
      <c r="E699" s="14">
        <v>2015</v>
      </c>
      <c r="F699" s="14" t="s">
        <v>100</v>
      </c>
      <c r="G699" s="11">
        <v>0.89170000000000005</v>
      </c>
      <c r="H699" s="11">
        <v>0.15459999999999999</v>
      </c>
      <c r="I699" s="11">
        <v>0.2329</v>
      </c>
      <c r="J699" s="11">
        <v>0.2727</v>
      </c>
      <c r="K699" s="11">
        <v>0.3054</v>
      </c>
    </row>
    <row r="700" spans="1:11">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row>
    <row r="701" spans="1:11">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row>
    <row r="702" spans="1:11">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row>
    <row r="703" spans="1:11">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row>
    <row r="704" spans="1:11">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row>
    <row r="705" spans="1:11">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row>
    <row r="706" spans="1:11">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row>
    <row r="707" spans="1:11">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row>
    <row r="708" spans="1:11">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row>
    <row r="709" spans="1:11">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row>
    <row r="710" spans="1:11">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row>
    <row r="711" spans="1:11">
      <c r="A711" s="13" t="s">
        <v>163</v>
      </c>
      <c r="B711" s="8" t="s">
        <v>75</v>
      </c>
      <c r="C711" s="14" t="s">
        <v>65</v>
      </c>
      <c r="D711" s="8">
        <v>2014</v>
      </c>
      <c r="E711" s="14">
        <v>2015</v>
      </c>
      <c r="F711" s="14" t="s">
        <v>100</v>
      </c>
      <c r="G711" s="11">
        <v>0.9163</v>
      </c>
      <c r="H711" s="11">
        <v>0.18659999999999999</v>
      </c>
      <c r="I711" s="11">
        <v>0.28199999999999997</v>
      </c>
      <c r="J711" s="11">
        <v>0.2356</v>
      </c>
      <c r="K711" s="11">
        <v>0.2651</v>
      </c>
    </row>
    <row r="712" spans="1:11">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row>
    <row r="713" spans="1:11">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row>
    <row r="714" spans="1:11">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row>
    <row r="715" spans="1:11">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row>
    <row r="716" spans="1:11">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row>
    <row r="717" spans="1:11">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row>
    <row r="718" spans="1:11">
      <c r="A718" s="13" t="s">
        <v>170</v>
      </c>
      <c r="B718" s="8" t="s">
        <v>75</v>
      </c>
      <c r="C718" s="14" t="s">
        <v>65</v>
      </c>
      <c r="D718" s="8">
        <v>2014</v>
      </c>
      <c r="E718" s="14">
        <v>2015</v>
      </c>
      <c r="F718" s="14" t="s">
        <v>100</v>
      </c>
      <c r="G718" s="11">
        <v>0.96679999999999999</v>
      </c>
      <c r="H718" s="11">
        <v>0.2097</v>
      </c>
      <c r="I718" s="11">
        <v>0.29499999999999998</v>
      </c>
      <c r="J718" s="11">
        <v>0.434</v>
      </c>
      <c r="K718" s="11">
        <v>0.45929999999999999</v>
      </c>
    </row>
    <row r="719" spans="1:11">
      <c r="A719" s="49" t="s">
        <v>171</v>
      </c>
      <c r="B719" s="8" t="s">
        <v>66</v>
      </c>
      <c r="C719" s="14" t="s">
        <v>3</v>
      </c>
      <c r="D719" s="8">
        <v>2015</v>
      </c>
      <c r="E719" s="14">
        <v>2015</v>
      </c>
      <c r="F719" s="14" t="s">
        <v>100</v>
      </c>
      <c r="G719" s="11">
        <v>0.93579999999999997</v>
      </c>
      <c r="H719" s="11">
        <v>0.13009999999999999</v>
      </c>
      <c r="I719" s="11">
        <v>0.2152</v>
      </c>
      <c r="J719" s="11">
        <v>0.1206</v>
      </c>
      <c r="K719" s="11">
        <v>0.1527</v>
      </c>
    </row>
    <row r="720" spans="1:11">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row>
    <row r="721" spans="1:11">
      <c r="A721" s="49" t="s">
        <v>173</v>
      </c>
      <c r="B721" s="8" t="s">
        <v>75</v>
      </c>
      <c r="C721" s="14" t="s">
        <v>3</v>
      </c>
      <c r="D721" s="8">
        <v>2015</v>
      </c>
      <c r="E721" s="14">
        <v>2015</v>
      </c>
      <c r="F721" s="14" t="s">
        <v>100</v>
      </c>
      <c r="G721" s="11">
        <v>0.42859999999999998</v>
      </c>
      <c r="H721" s="11">
        <v>0.1053</v>
      </c>
      <c r="I721" s="11">
        <v>0.21049999999999999</v>
      </c>
      <c r="J721" s="11">
        <v>0</v>
      </c>
      <c r="K721" s="11">
        <v>0</v>
      </c>
    </row>
    <row r="722" spans="1:11">
      <c r="A722" s="49" t="s">
        <v>174</v>
      </c>
      <c r="B722" s="8" t="s">
        <v>75</v>
      </c>
      <c r="C722" s="14" t="s">
        <v>3</v>
      </c>
      <c r="D722" s="8">
        <v>2015</v>
      </c>
      <c r="E722" s="14">
        <v>2015</v>
      </c>
      <c r="F722" s="14" t="s">
        <v>100</v>
      </c>
      <c r="G722" s="11">
        <v>0.94169999999999998</v>
      </c>
      <c r="H722" s="11">
        <v>0.1399</v>
      </c>
      <c r="I722" s="11">
        <v>0.22869999999999999</v>
      </c>
      <c r="J722" s="11">
        <v>0.25900000000000001</v>
      </c>
      <c r="K722" s="11">
        <v>0.2722</v>
      </c>
    </row>
    <row r="723" spans="1:11">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row>
    <row r="724" spans="1:11">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row>
    <row r="725" spans="1:11">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row>
    <row r="726" spans="1:11">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row>
    <row r="727" spans="1:11">
      <c r="A727" s="49" t="s">
        <v>179</v>
      </c>
      <c r="B727" s="8" t="s">
        <v>75</v>
      </c>
      <c r="C727" s="14" t="s">
        <v>3</v>
      </c>
      <c r="D727" s="8">
        <v>2015</v>
      </c>
      <c r="E727" s="14">
        <v>2015</v>
      </c>
      <c r="F727" s="14" t="s">
        <v>100</v>
      </c>
      <c r="G727" s="11">
        <v>0.9607</v>
      </c>
      <c r="H727" s="11">
        <v>0.1731</v>
      </c>
      <c r="I727" s="11">
        <v>0.2238</v>
      </c>
      <c r="J727" s="11">
        <v>0.3322</v>
      </c>
      <c r="K727" s="11">
        <v>0.3619</v>
      </c>
    </row>
    <row r="728" spans="1:11">
      <c r="A728" s="49" t="s">
        <v>180</v>
      </c>
      <c r="B728" s="8" t="s">
        <v>75</v>
      </c>
      <c r="C728" s="14" t="s">
        <v>3</v>
      </c>
      <c r="D728" s="8">
        <v>2015</v>
      </c>
      <c r="E728" s="14">
        <v>2015</v>
      </c>
      <c r="F728" s="14" t="s">
        <v>100</v>
      </c>
      <c r="G728" s="11">
        <v>0.96120000000000005</v>
      </c>
      <c r="H728" s="11">
        <v>0.1212</v>
      </c>
      <c r="I728" s="11">
        <v>0.19389999999999999</v>
      </c>
      <c r="J728" s="11">
        <v>0.2288</v>
      </c>
      <c r="K728" s="11">
        <v>0.25840000000000002</v>
      </c>
    </row>
    <row r="729" spans="1:11">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row>
    <row r="730" spans="1:11">
      <c r="A730" s="13" t="s">
        <v>123</v>
      </c>
      <c r="B730" s="8" t="s">
        <v>75</v>
      </c>
      <c r="C730" s="14" t="s">
        <v>3</v>
      </c>
      <c r="D730" s="8">
        <v>2015</v>
      </c>
      <c r="E730" s="14">
        <v>2015</v>
      </c>
      <c r="F730" s="14" t="s">
        <v>100</v>
      </c>
      <c r="G730" s="11">
        <v>0.98540000000000005</v>
      </c>
      <c r="H730" s="11">
        <v>0.1366</v>
      </c>
      <c r="I730" s="11">
        <v>0.22420000000000001</v>
      </c>
      <c r="J730" s="11">
        <v>0.1701</v>
      </c>
      <c r="K730" s="11">
        <v>0.19589999999999999</v>
      </c>
    </row>
    <row r="731" spans="1:11">
      <c r="A731" s="13" t="s">
        <v>124</v>
      </c>
      <c r="B731" s="8" t="s">
        <v>75</v>
      </c>
      <c r="C731" s="14" t="s">
        <v>3</v>
      </c>
      <c r="D731" s="8">
        <v>2015</v>
      </c>
      <c r="E731" s="14">
        <v>2015</v>
      </c>
      <c r="F731" s="14" t="s">
        <v>100</v>
      </c>
      <c r="G731" s="11">
        <v>0.9194</v>
      </c>
      <c r="H731" s="11">
        <v>0.1139</v>
      </c>
      <c r="I731" s="11">
        <v>0.17299999999999999</v>
      </c>
      <c r="J731" s="11">
        <v>0.21249999999999999</v>
      </c>
      <c r="K731" s="11">
        <v>0.22919999999999999</v>
      </c>
    </row>
    <row r="732" spans="1:11">
      <c r="A732" s="13" t="s">
        <v>125</v>
      </c>
      <c r="B732" s="8" t="s">
        <v>75</v>
      </c>
      <c r="C732" s="14" t="s">
        <v>3</v>
      </c>
      <c r="D732" s="8">
        <v>2015</v>
      </c>
      <c r="E732" s="14">
        <v>2015</v>
      </c>
      <c r="F732" s="14" t="s">
        <v>100</v>
      </c>
      <c r="G732" s="11">
        <v>0.88070000000000004</v>
      </c>
      <c r="H732" s="11">
        <v>0.15920000000000001</v>
      </c>
      <c r="I732" s="11">
        <v>0.2382</v>
      </c>
      <c r="J732" s="11">
        <v>0.2414</v>
      </c>
      <c r="K732" s="11">
        <v>0.27479999999999999</v>
      </c>
    </row>
    <row r="733" spans="1:11">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row>
    <row r="734" spans="1:11">
      <c r="A734" s="13" t="s">
        <v>127</v>
      </c>
      <c r="B734" s="8" t="s">
        <v>75</v>
      </c>
      <c r="C734" s="14" t="s">
        <v>3</v>
      </c>
      <c r="D734" s="8">
        <v>2015</v>
      </c>
      <c r="E734" s="14">
        <v>2015</v>
      </c>
      <c r="F734" s="14" t="s">
        <v>100</v>
      </c>
      <c r="G734" s="11">
        <v>0.91539999999999999</v>
      </c>
      <c r="H734" s="11">
        <v>0.17849999999999999</v>
      </c>
      <c r="I734" s="11">
        <v>0.2621</v>
      </c>
      <c r="J734" s="11">
        <v>0.1585</v>
      </c>
      <c r="K734" s="11">
        <v>0.18509999999999999</v>
      </c>
    </row>
    <row r="735" spans="1:11">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row>
    <row r="736" spans="1:11">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row>
    <row r="737" spans="1:11">
      <c r="A737" s="13" t="s">
        <v>130</v>
      </c>
      <c r="B737" s="8" t="s">
        <v>75</v>
      </c>
      <c r="C737" s="14" t="s">
        <v>3</v>
      </c>
      <c r="D737" s="8">
        <v>2015</v>
      </c>
      <c r="E737" s="14">
        <v>2015</v>
      </c>
      <c r="F737" s="14" t="s">
        <v>100</v>
      </c>
      <c r="G737" s="11">
        <v>0.78380000000000005</v>
      </c>
      <c r="H737" s="11">
        <v>6.83E-2</v>
      </c>
      <c r="I737" s="11">
        <v>0.1537</v>
      </c>
      <c r="J737" s="11">
        <v>0.24879999999999999</v>
      </c>
      <c r="K737" s="11">
        <v>0.28539999999999999</v>
      </c>
    </row>
    <row r="738" spans="1:11">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row>
    <row r="739" spans="1:11">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row>
    <row r="740" spans="1:11">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row>
    <row r="741" spans="1:11">
      <c r="A741" s="13" t="s">
        <v>134</v>
      </c>
      <c r="B741" s="8" t="s">
        <v>75</v>
      </c>
      <c r="C741" s="14" t="s">
        <v>3</v>
      </c>
      <c r="D741" s="8">
        <v>2015</v>
      </c>
      <c r="E741" s="14">
        <v>2015</v>
      </c>
      <c r="F741" s="14" t="s">
        <v>100</v>
      </c>
      <c r="G741" s="11">
        <v>0.97589999999999999</v>
      </c>
      <c r="H741" s="11">
        <v>0.1434</v>
      </c>
      <c r="I741" s="11">
        <v>0.19769999999999999</v>
      </c>
      <c r="J741" s="11">
        <v>0.2636</v>
      </c>
      <c r="K741" s="11">
        <v>0.2868</v>
      </c>
    </row>
    <row r="742" spans="1:11">
      <c r="A742" s="13" t="s">
        <v>135</v>
      </c>
      <c r="B742" s="8" t="s">
        <v>75</v>
      </c>
      <c r="C742" s="14" t="s">
        <v>3</v>
      </c>
      <c r="D742" s="8">
        <v>2015</v>
      </c>
      <c r="E742" s="14">
        <v>2015</v>
      </c>
      <c r="F742" s="14" t="s">
        <v>100</v>
      </c>
      <c r="G742" s="11">
        <v>0.97309999999999997</v>
      </c>
      <c r="H742" s="11">
        <v>0.1502</v>
      </c>
      <c r="I742" s="11">
        <v>0.2681</v>
      </c>
      <c r="J742" s="11">
        <v>0.34789999999999999</v>
      </c>
      <c r="K742" s="11">
        <v>0.43580000000000002</v>
      </c>
    </row>
    <row r="743" spans="1:11">
      <c r="A743" s="13" t="s">
        <v>136</v>
      </c>
      <c r="B743" s="8" t="s">
        <v>75</v>
      </c>
      <c r="C743" s="14" t="s">
        <v>3</v>
      </c>
      <c r="D743" s="8">
        <v>2015</v>
      </c>
      <c r="E743" s="14">
        <v>2015</v>
      </c>
      <c r="F743" s="14" t="s">
        <v>100</v>
      </c>
      <c r="G743" s="11">
        <v>0.9476</v>
      </c>
      <c r="H743" s="11">
        <v>0.1699</v>
      </c>
      <c r="I743" s="11">
        <v>0.2417</v>
      </c>
      <c r="J743" s="11">
        <v>0.32419999999999999</v>
      </c>
      <c r="K743" s="11">
        <v>0.35399999999999998</v>
      </c>
    </row>
    <row r="744" spans="1:11">
      <c r="A744" s="13" t="s">
        <v>137</v>
      </c>
      <c r="B744" s="8" t="s">
        <v>75</v>
      </c>
      <c r="C744" s="14" t="s">
        <v>3</v>
      </c>
      <c r="D744" s="8">
        <v>2015</v>
      </c>
      <c r="E744" s="14">
        <v>2015</v>
      </c>
      <c r="F744" s="14" t="s">
        <v>100</v>
      </c>
      <c r="G744" s="11">
        <v>0.8125</v>
      </c>
      <c r="H744" s="11">
        <v>0.21229999999999999</v>
      </c>
      <c r="I744" s="11">
        <v>0.2671</v>
      </c>
      <c r="J744" s="11">
        <v>0.33560000000000001</v>
      </c>
      <c r="K744" s="11">
        <v>0.3493</v>
      </c>
    </row>
    <row r="745" spans="1:11">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row>
    <row r="746" spans="1:11">
      <c r="A746" s="13" t="s">
        <v>139</v>
      </c>
      <c r="B746" s="8" t="s">
        <v>75</v>
      </c>
      <c r="C746" s="14" t="s">
        <v>3</v>
      </c>
      <c r="D746" s="8">
        <v>2015</v>
      </c>
      <c r="E746" s="14">
        <v>2015</v>
      </c>
      <c r="F746" s="14" t="s">
        <v>100</v>
      </c>
      <c r="G746" s="11">
        <v>0.9496</v>
      </c>
      <c r="H746" s="11">
        <v>0.151</v>
      </c>
      <c r="I746" s="11">
        <v>0.2349</v>
      </c>
      <c r="J746" s="11">
        <v>0.1273</v>
      </c>
      <c r="K746" s="11">
        <v>0.14460000000000001</v>
      </c>
    </row>
    <row r="747" spans="1:11">
      <c r="A747" s="13" t="s">
        <v>140</v>
      </c>
      <c r="B747" s="8" t="s">
        <v>75</v>
      </c>
      <c r="C747" s="14" t="s">
        <v>3</v>
      </c>
      <c r="D747" s="8">
        <v>2015</v>
      </c>
      <c r="E747" s="14">
        <v>2015</v>
      </c>
      <c r="F747" s="14" t="s">
        <v>100</v>
      </c>
      <c r="G747" s="11">
        <v>0.95550000000000002</v>
      </c>
      <c r="H747" s="11">
        <v>0.1103</v>
      </c>
      <c r="I747" s="11">
        <v>0.18290000000000001</v>
      </c>
      <c r="J747" s="11">
        <v>0.1452</v>
      </c>
      <c r="K747" s="11">
        <v>0.1673</v>
      </c>
    </row>
    <row r="748" spans="1:11">
      <c r="A748" s="13" t="s">
        <v>141</v>
      </c>
      <c r="B748" s="8" t="s">
        <v>75</v>
      </c>
      <c r="C748" s="14" t="s">
        <v>3</v>
      </c>
      <c r="D748" s="8">
        <v>2015</v>
      </c>
      <c r="E748" s="14">
        <v>2015</v>
      </c>
      <c r="F748" s="14" t="s">
        <v>100</v>
      </c>
      <c r="G748" s="11">
        <v>0.84619999999999995</v>
      </c>
      <c r="H748" s="11">
        <v>0.1053</v>
      </c>
      <c r="I748" s="11">
        <v>0.1772</v>
      </c>
      <c r="J748" s="11">
        <v>0.1875</v>
      </c>
      <c r="K748" s="11">
        <v>0.22170000000000001</v>
      </c>
    </row>
    <row r="749" spans="1:11">
      <c r="A749" s="13" t="s">
        <v>142</v>
      </c>
      <c r="B749" s="8" t="s">
        <v>74</v>
      </c>
      <c r="C749" s="14" t="s">
        <v>3</v>
      </c>
      <c r="D749" s="8">
        <v>2015</v>
      </c>
      <c r="E749" s="14">
        <v>2015</v>
      </c>
      <c r="F749" s="14" t="s">
        <v>100</v>
      </c>
      <c r="G749" s="11">
        <v>0.99509999999999998</v>
      </c>
      <c r="H749" s="11">
        <v>0.1119</v>
      </c>
      <c r="I749" s="11">
        <v>0.1976</v>
      </c>
      <c r="J749" s="11">
        <v>7.5499999999999998E-2</v>
      </c>
      <c r="K749" s="11">
        <v>0.1197</v>
      </c>
    </row>
    <row r="750" spans="1:11">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row>
    <row r="751" spans="1:11">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row>
    <row r="752" spans="1:11">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row>
    <row r="753" spans="1:11">
      <c r="A753" s="13" t="s">
        <v>146</v>
      </c>
      <c r="B753" s="8" t="s">
        <v>74</v>
      </c>
      <c r="C753" s="14" t="s">
        <v>3</v>
      </c>
      <c r="D753" s="8">
        <v>2015</v>
      </c>
      <c r="E753" s="14">
        <v>2015</v>
      </c>
      <c r="F753" s="14" t="s">
        <v>100</v>
      </c>
      <c r="G753" s="11">
        <v>0.9748</v>
      </c>
      <c r="H753" s="11">
        <v>0.1234</v>
      </c>
      <c r="I753" s="11">
        <v>0.2104</v>
      </c>
      <c r="J753" s="11">
        <v>8.4699999999999998E-2</v>
      </c>
      <c r="K753" s="11">
        <v>0.13139999999999999</v>
      </c>
    </row>
    <row r="754" spans="1:11">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row>
    <row r="755" spans="1:11">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row>
    <row r="756" spans="1:11">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row>
    <row r="757" spans="1:11">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row>
    <row r="758" spans="1:11">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row>
    <row r="759" spans="1:11">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row>
    <row r="760" spans="1:11">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row>
    <row r="761" spans="1:11">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row>
    <row r="762" spans="1:11">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row>
    <row r="763" spans="1:11">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row>
    <row r="764" spans="1:11">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row>
    <row r="765" spans="1:11">
      <c r="A765" s="13" t="s">
        <v>158</v>
      </c>
      <c r="B765" s="8" t="s">
        <v>75</v>
      </c>
      <c r="C765" s="14" t="s">
        <v>3</v>
      </c>
      <c r="D765" s="8">
        <v>2015</v>
      </c>
      <c r="E765" s="14">
        <v>2015</v>
      </c>
      <c r="F765" s="14" t="s">
        <v>100</v>
      </c>
      <c r="G765" s="11">
        <v>1</v>
      </c>
      <c r="H765" s="11">
        <v>0.1026</v>
      </c>
      <c r="I765" s="11">
        <v>0.12820000000000001</v>
      </c>
      <c r="J765" s="11">
        <v>0.12820000000000001</v>
      </c>
      <c r="K765" s="11">
        <v>0.17949999999999999</v>
      </c>
    </row>
    <row r="766" spans="1:11">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row>
    <row r="767" spans="1:11">
      <c r="A767" s="13" t="s">
        <v>160</v>
      </c>
      <c r="B767" s="8" t="s">
        <v>74</v>
      </c>
      <c r="C767" s="14" t="s">
        <v>3</v>
      </c>
      <c r="D767" s="8">
        <v>2015</v>
      </c>
      <c r="E767" s="14">
        <v>2015</v>
      </c>
      <c r="F767" s="14" t="s">
        <v>100</v>
      </c>
      <c r="G767" s="11">
        <v>0.9718</v>
      </c>
      <c r="H767" s="11">
        <v>1.34E-2</v>
      </c>
      <c r="I767" s="11">
        <v>0.1191</v>
      </c>
      <c r="J767" s="11">
        <v>5.8999999999999999E-3</v>
      </c>
      <c r="K767" s="11">
        <v>6.0100000000000001E-2</v>
      </c>
    </row>
    <row r="768" spans="1:11">
      <c r="A768" s="13" t="s">
        <v>161</v>
      </c>
      <c r="B768" s="8" t="s">
        <v>74</v>
      </c>
      <c r="C768" s="14" t="s">
        <v>3</v>
      </c>
      <c r="D768" s="8">
        <v>2015</v>
      </c>
      <c r="E768" s="14">
        <v>2015</v>
      </c>
      <c r="F768" s="14" t="s">
        <v>100</v>
      </c>
      <c r="G768" s="11">
        <v>0.70509999999999995</v>
      </c>
      <c r="H768" s="11">
        <v>0.10299999999999999</v>
      </c>
      <c r="I768" s="11">
        <v>0.18840000000000001</v>
      </c>
      <c r="J768" s="11">
        <v>5.5E-2</v>
      </c>
      <c r="K768" s="11">
        <v>9.4E-2</v>
      </c>
    </row>
    <row r="769" spans="1:11">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row>
    <row r="770" spans="1:11">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row>
    <row r="771" spans="1:11">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row>
    <row r="772" spans="1:11">
      <c r="A772" s="13" t="s">
        <v>165</v>
      </c>
      <c r="B772" s="8" t="s">
        <v>75</v>
      </c>
      <c r="C772" s="14" t="s">
        <v>3</v>
      </c>
      <c r="D772" s="8">
        <v>2015</v>
      </c>
      <c r="E772" s="14">
        <v>2015</v>
      </c>
      <c r="F772" s="14" t="s">
        <v>100</v>
      </c>
      <c r="G772" s="11">
        <v>0.66930000000000001</v>
      </c>
      <c r="H772" s="11">
        <v>0.1434</v>
      </c>
      <c r="I772" s="11">
        <v>0.2326</v>
      </c>
      <c r="J772" s="11">
        <v>0.3372</v>
      </c>
      <c r="K772" s="11">
        <v>0.37980000000000003</v>
      </c>
    </row>
    <row r="773" spans="1:11">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row>
    <row r="774" spans="1:11">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row>
    <row r="775" spans="1:11">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row>
    <row r="776" spans="1:11">
      <c r="A776" s="13" t="s">
        <v>169</v>
      </c>
      <c r="B776" s="8" t="s">
        <v>74</v>
      </c>
      <c r="C776" s="14" t="s">
        <v>3</v>
      </c>
      <c r="D776" s="8">
        <v>2015</v>
      </c>
      <c r="E776" s="14">
        <v>2015</v>
      </c>
      <c r="F776" s="14" t="s">
        <v>100</v>
      </c>
      <c r="G776" s="11">
        <v>0.85980000000000001</v>
      </c>
      <c r="H776" s="11">
        <v>0.1123</v>
      </c>
      <c r="I776" s="11">
        <v>0.1782</v>
      </c>
      <c r="J776" s="11">
        <v>7.0499999999999993E-2</v>
      </c>
      <c r="K776" s="11">
        <v>0.1057</v>
      </c>
    </row>
    <row r="777" spans="1:11">
      <c r="A777" s="13" t="s">
        <v>170</v>
      </c>
      <c r="B777" s="8" t="s">
        <v>75</v>
      </c>
      <c r="C777" s="14" t="s">
        <v>3</v>
      </c>
      <c r="D777" s="8">
        <v>2015</v>
      </c>
      <c r="E777" s="14">
        <v>2015</v>
      </c>
      <c r="F777" s="14" t="s">
        <v>100</v>
      </c>
      <c r="G777" s="11">
        <v>0.96399999999999997</v>
      </c>
      <c r="H777" s="11">
        <v>0.19120000000000001</v>
      </c>
      <c r="I777" s="11">
        <v>0.25359999999999999</v>
      </c>
      <c r="J777" s="11">
        <v>0.3831</v>
      </c>
      <c r="K777" s="11">
        <v>0.4083</v>
      </c>
    </row>
    <row r="778" spans="1:11">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row>
    <row r="779" spans="1:11">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row>
    <row r="780" spans="1:11">
      <c r="A780" s="49" t="s">
        <v>173</v>
      </c>
      <c r="B780" s="8" t="s">
        <v>75</v>
      </c>
      <c r="C780" s="14" t="s">
        <v>62</v>
      </c>
      <c r="D780" s="8">
        <v>2015</v>
      </c>
      <c r="E780" s="14">
        <v>2015</v>
      </c>
      <c r="F780" s="14" t="s">
        <v>100</v>
      </c>
      <c r="G780" s="11">
        <v>0.625</v>
      </c>
      <c r="H780" s="11">
        <v>0</v>
      </c>
      <c r="I780" s="11">
        <v>6.25E-2</v>
      </c>
      <c r="J780" s="11">
        <v>0.125</v>
      </c>
      <c r="K780" s="11">
        <v>0.125</v>
      </c>
    </row>
    <row r="781" spans="1:11">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row>
    <row r="782" spans="1:11">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row>
    <row r="783" spans="1:11">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row>
    <row r="784" spans="1:11">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row>
    <row r="785" spans="1:11">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row>
    <row r="786" spans="1:11">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row>
    <row r="787" spans="1:11">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row>
    <row r="788" spans="1:11">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row>
    <row r="789" spans="1:11">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row>
    <row r="790" spans="1:11">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row>
    <row r="791" spans="1:11">
      <c r="A791" s="13" t="s">
        <v>125</v>
      </c>
      <c r="B791" s="8" t="s">
        <v>75</v>
      </c>
      <c r="C791" s="14" t="s">
        <v>62</v>
      </c>
      <c r="D791" s="8">
        <v>2015</v>
      </c>
      <c r="E791" s="14">
        <v>2015</v>
      </c>
      <c r="F791" s="14" t="s">
        <v>100</v>
      </c>
      <c r="G791" s="11">
        <v>0.83589999999999998</v>
      </c>
      <c r="H791" s="11">
        <v>0.1517</v>
      </c>
      <c r="I791" s="11">
        <v>0.2346</v>
      </c>
      <c r="J791" s="11">
        <v>0.25090000000000001</v>
      </c>
      <c r="K791" s="11">
        <v>0.2802</v>
      </c>
    </row>
    <row r="792" spans="1:11">
      <c r="A792" s="13" t="s">
        <v>126</v>
      </c>
      <c r="B792" s="8" t="s">
        <v>75</v>
      </c>
      <c r="C792" s="14" t="s">
        <v>62</v>
      </c>
      <c r="D792" s="8">
        <v>2015</v>
      </c>
      <c r="E792" s="14">
        <v>2015</v>
      </c>
      <c r="F792" s="14" t="s">
        <v>100</v>
      </c>
      <c r="G792" s="11">
        <v>0.9052</v>
      </c>
      <c r="H792" s="11">
        <v>0.1295</v>
      </c>
      <c r="I792" s="11">
        <v>0.2455</v>
      </c>
      <c r="J792" s="11">
        <v>0.30359999999999998</v>
      </c>
      <c r="K792" s="11">
        <v>0.34379999999999999</v>
      </c>
    </row>
    <row r="793" spans="1:11">
      <c r="A793" s="13" t="s">
        <v>127</v>
      </c>
      <c r="B793" s="8" t="s">
        <v>75</v>
      </c>
      <c r="C793" s="14" t="s">
        <v>62</v>
      </c>
      <c r="D793" s="8">
        <v>2015</v>
      </c>
      <c r="E793" s="14">
        <v>2015</v>
      </c>
      <c r="F793" s="14" t="s">
        <v>100</v>
      </c>
      <c r="G793" s="11">
        <v>0.94740000000000002</v>
      </c>
      <c r="H793" s="11">
        <v>0.1779</v>
      </c>
      <c r="I793" s="11">
        <v>0.2606</v>
      </c>
      <c r="J793" s="11">
        <v>0.1754</v>
      </c>
      <c r="K793" s="11">
        <v>0.2039</v>
      </c>
    </row>
    <row r="794" spans="1:11">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row>
    <row r="795" spans="1:11">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row>
    <row r="796" spans="1:11">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row>
    <row r="797" spans="1:11">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row>
    <row r="798" spans="1:11">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row>
    <row r="799" spans="1:11">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row>
    <row r="800" spans="1:11">
      <c r="A800" s="13" t="s">
        <v>134</v>
      </c>
      <c r="B800" s="8" t="s">
        <v>75</v>
      </c>
      <c r="C800" s="14" t="s">
        <v>62</v>
      </c>
      <c r="D800" s="8">
        <v>2015</v>
      </c>
      <c r="E800" s="14">
        <v>2015</v>
      </c>
      <c r="F800" s="14" t="s">
        <v>100</v>
      </c>
      <c r="G800" s="11">
        <v>0.96389999999999998</v>
      </c>
      <c r="H800" s="11">
        <v>0.125</v>
      </c>
      <c r="I800" s="11">
        <v>0.1991</v>
      </c>
      <c r="J800" s="11">
        <v>0.28699999999999998</v>
      </c>
      <c r="K800" s="11">
        <v>0.30559999999999998</v>
      </c>
    </row>
    <row r="801" spans="1:11">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row>
    <row r="802" spans="1:11">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row>
    <row r="803" spans="1:11">
      <c r="A803" s="13" t="s">
        <v>137</v>
      </c>
      <c r="B803" s="8" t="s">
        <v>75</v>
      </c>
      <c r="C803" s="14" t="s">
        <v>62</v>
      </c>
      <c r="D803" s="8">
        <v>2015</v>
      </c>
      <c r="E803" s="14">
        <v>2015</v>
      </c>
      <c r="F803" s="14" t="s">
        <v>100</v>
      </c>
      <c r="G803" s="11">
        <v>0.94</v>
      </c>
      <c r="H803" s="11">
        <v>0.1203</v>
      </c>
      <c r="I803" s="11">
        <v>0.1729</v>
      </c>
      <c r="J803" s="11">
        <v>0.2707</v>
      </c>
      <c r="K803" s="11">
        <v>0.28570000000000001</v>
      </c>
    </row>
    <row r="804" spans="1:11">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row>
    <row r="805" spans="1:11">
      <c r="A805" s="13" t="s">
        <v>139</v>
      </c>
      <c r="B805" s="8" t="s">
        <v>75</v>
      </c>
      <c r="C805" s="14" t="s">
        <v>62</v>
      </c>
      <c r="D805" s="8">
        <v>2015</v>
      </c>
      <c r="E805" s="14">
        <v>2015</v>
      </c>
      <c r="F805" s="14" t="s">
        <v>100</v>
      </c>
      <c r="G805" s="11">
        <v>0.96009999999999995</v>
      </c>
      <c r="H805" s="11">
        <v>0.1426</v>
      </c>
      <c r="I805" s="11">
        <v>0.2213</v>
      </c>
      <c r="J805" s="11">
        <v>0.1764</v>
      </c>
      <c r="K805" s="11">
        <v>0.20499999999999999</v>
      </c>
    </row>
    <row r="806" spans="1:11">
      <c r="A806" s="13" t="s">
        <v>140</v>
      </c>
      <c r="B806" s="8" t="s">
        <v>75</v>
      </c>
      <c r="C806" s="14" t="s">
        <v>62</v>
      </c>
      <c r="D806" s="8">
        <v>2015</v>
      </c>
      <c r="E806" s="14">
        <v>2015</v>
      </c>
      <c r="F806" s="14" t="s">
        <v>100</v>
      </c>
      <c r="G806" s="11">
        <v>0.9738</v>
      </c>
      <c r="H806" s="11">
        <v>0.11</v>
      </c>
      <c r="I806" s="11">
        <v>0.16750000000000001</v>
      </c>
      <c r="J806" s="11">
        <v>0.16550000000000001</v>
      </c>
      <c r="K806" s="11">
        <v>0.19839999999999999</v>
      </c>
    </row>
    <row r="807" spans="1:11">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row>
    <row r="808" spans="1:11">
      <c r="A808" s="13" t="s">
        <v>142</v>
      </c>
      <c r="B808" s="8" t="s">
        <v>74</v>
      </c>
      <c r="C808" s="14" t="s">
        <v>62</v>
      </c>
      <c r="D808" s="8">
        <v>2015</v>
      </c>
      <c r="E808" s="14">
        <v>2015</v>
      </c>
      <c r="F808" s="14" t="s">
        <v>100</v>
      </c>
      <c r="G808" s="11">
        <v>0.99709999999999999</v>
      </c>
      <c r="H808" s="11">
        <v>0.1084</v>
      </c>
      <c r="I808" s="11">
        <v>0.1991</v>
      </c>
      <c r="J808" s="11">
        <v>8.5699999999999998E-2</v>
      </c>
      <c r="K808" s="11">
        <v>0.1336</v>
      </c>
    </row>
    <row r="809" spans="1:11">
      <c r="A809" s="13" t="s">
        <v>143</v>
      </c>
      <c r="B809" s="8" t="s">
        <v>74</v>
      </c>
      <c r="C809" s="14" t="s">
        <v>62</v>
      </c>
      <c r="D809" s="8">
        <v>2015</v>
      </c>
      <c r="E809" s="14">
        <v>2015</v>
      </c>
      <c r="F809" s="14" t="s">
        <v>100</v>
      </c>
      <c r="G809" s="11">
        <v>0.93769999999999998</v>
      </c>
      <c r="H809" s="11">
        <v>0.111</v>
      </c>
      <c r="I809" s="11">
        <v>0.20130000000000001</v>
      </c>
      <c r="J809" s="11">
        <v>0.08</v>
      </c>
      <c r="K809" s="11">
        <v>0.129</v>
      </c>
    </row>
    <row r="810" spans="1:11">
      <c r="A810" s="13" t="s">
        <v>144</v>
      </c>
      <c r="B810" s="8" t="s">
        <v>75</v>
      </c>
      <c r="C810" s="14" t="s">
        <v>62</v>
      </c>
      <c r="D810" s="8">
        <v>2015</v>
      </c>
      <c r="E810" s="14">
        <v>2015</v>
      </c>
      <c r="F810" s="14" t="s">
        <v>100</v>
      </c>
      <c r="G810" s="11">
        <v>0.90280000000000005</v>
      </c>
      <c r="H810" s="11">
        <v>0.11840000000000001</v>
      </c>
      <c r="I810" s="11">
        <v>0.1673</v>
      </c>
      <c r="J810" s="11">
        <v>0.1918</v>
      </c>
      <c r="K810" s="11">
        <v>0.2122</v>
      </c>
    </row>
    <row r="811" spans="1:11">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row>
    <row r="812" spans="1:11">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row>
    <row r="813" spans="1:11">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row>
    <row r="814" spans="1:11">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row>
    <row r="815" spans="1:11">
      <c r="A815" s="13" t="s">
        <v>149</v>
      </c>
      <c r="B815" s="8" t="s">
        <v>74</v>
      </c>
      <c r="C815" s="14" t="s">
        <v>62</v>
      </c>
      <c r="D815" s="8">
        <v>2015</v>
      </c>
      <c r="E815" s="14">
        <v>2015</v>
      </c>
      <c r="F815" s="14" t="s">
        <v>100</v>
      </c>
      <c r="G815" s="11">
        <v>0.9829</v>
      </c>
      <c r="H815" s="11">
        <v>0.12790000000000001</v>
      </c>
      <c r="I815" s="11">
        <v>0.21679999999999999</v>
      </c>
      <c r="J815" s="11">
        <v>7.46E-2</v>
      </c>
      <c r="K815" s="11">
        <v>0.1182</v>
      </c>
    </row>
    <row r="816" spans="1:11">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row>
    <row r="817" spans="1:11">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row>
    <row r="818" spans="1:11">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row>
    <row r="819" spans="1:11">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row>
    <row r="820" spans="1:11">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row>
    <row r="821" spans="1:11">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row>
    <row r="822" spans="1:11">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row>
    <row r="823" spans="1:11">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row>
    <row r="824" spans="1:11">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row>
    <row r="825" spans="1:11">
      <c r="A825" s="13" t="s">
        <v>159</v>
      </c>
      <c r="B825" s="8" t="s">
        <v>75</v>
      </c>
      <c r="C825" s="14" t="s">
        <v>62</v>
      </c>
      <c r="D825" s="8">
        <v>2015</v>
      </c>
      <c r="E825" s="14">
        <v>2015</v>
      </c>
      <c r="F825" s="14" t="s">
        <v>100</v>
      </c>
      <c r="G825" s="11">
        <v>0.86050000000000004</v>
      </c>
      <c r="H825" s="11">
        <v>0.122</v>
      </c>
      <c r="I825" s="11">
        <v>0.1842</v>
      </c>
      <c r="J825" s="11">
        <v>0.23799999999999999</v>
      </c>
      <c r="K825" s="11">
        <v>0.25600000000000001</v>
      </c>
    </row>
    <row r="826" spans="1:11">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row>
    <row r="827" spans="1:11">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row>
    <row r="828" spans="1:11">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row>
    <row r="829" spans="1:11">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row>
    <row r="830" spans="1:11">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row>
    <row r="831" spans="1:11">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row>
    <row r="832" spans="1:11">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row>
    <row r="833" spans="1:11">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row>
    <row r="834" spans="1:11">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row>
    <row r="835" spans="1:11">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row>
    <row r="836" spans="1:11">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row>
    <row r="837" spans="1:11">
      <c r="A837" s="49" t="s">
        <v>171</v>
      </c>
      <c r="B837" s="8" t="s">
        <v>66</v>
      </c>
      <c r="C837" s="14" t="s">
        <v>64</v>
      </c>
      <c r="D837" s="8">
        <v>2015</v>
      </c>
      <c r="E837" s="14">
        <v>2015</v>
      </c>
      <c r="F837" s="14" t="s">
        <v>101</v>
      </c>
      <c r="G837" s="11">
        <v>0.94169999999999998</v>
      </c>
      <c r="H837" s="11">
        <v>0.128</v>
      </c>
      <c r="I837" s="11">
        <v>0.21</v>
      </c>
      <c r="J837" s="11">
        <v>0.123</v>
      </c>
      <c r="K837" s="11">
        <v>0.155</v>
      </c>
    </row>
    <row r="838" spans="1:11">
      <c r="A838" s="49" t="s">
        <v>172</v>
      </c>
      <c r="B838" s="8" t="s">
        <v>74</v>
      </c>
      <c r="C838" s="14" t="s">
        <v>64</v>
      </c>
      <c r="D838" s="8">
        <v>2015</v>
      </c>
      <c r="E838" s="14">
        <v>2015</v>
      </c>
      <c r="F838" s="14" t="s">
        <v>101</v>
      </c>
      <c r="G838" s="11">
        <v>0.88439999999999996</v>
      </c>
      <c r="H838" s="11">
        <v>0.104</v>
      </c>
      <c r="I838" s="11">
        <v>0.19700000000000001</v>
      </c>
      <c r="J838" s="11">
        <v>6.7000000000000004E-2</v>
      </c>
      <c r="K838" s="11">
        <v>0.114</v>
      </c>
    </row>
    <row r="839" spans="1:11">
      <c r="A839" s="49" t="s">
        <v>173</v>
      </c>
      <c r="B839" s="8" t="s">
        <v>75</v>
      </c>
      <c r="C839" s="14" t="s">
        <v>64</v>
      </c>
      <c r="D839" s="8">
        <v>2015</v>
      </c>
      <c r="E839" s="14">
        <v>2015</v>
      </c>
      <c r="F839" s="14" t="s">
        <v>101</v>
      </c>
      <c r="G839" s="11">
        <v>0.75</v>
      </c>
      <c r="H839" s="11">
        <v>0</v>
      </c>
      <c r="I839" s="11">
        <v>5.8999999999999997E-2</v>
      </c>
      <c r="J839" s="11">
        <v>0</v>
      </c>
      <c r="K839" s="11">
        <v>0</v>
      </c>
    </row>
    <row r="840" spans="1:11">
      <c r="A840" s="49" t="s">
        <v>174</v>
      </c>
      <c r="B840" s="8" t="s">
        <v>75</v>
      </c>
      <c r="C840" s="14" t="s">
        <v>64</v>
      </c>
      <c r="D840" s="8">
        <v>2015</v>
      </c>
      <c r="E840" s="14">
        <v>2015</v>
      </c>
      <c r="F840" s="14" t="s">
        <v>101</v>
      </c>
      <c r="G840" s="11">
        <v>0.9617</v>
      </c>
      <c r="H840" s="11">
        <v>0.158</v>
      </c>
      <c r="I840" s="11">
        <v>0.23599999999999999</v>
      </c>
      <c r="J840" s="11">
        <v>0.28899999999999998</v>
      </c>
      <c r="K840" s="11">
        <v>0.33</v>
      </c>
    </row>
    <row r="841" spans="1:11">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row>
    <row r="842" spans="1:11">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1">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1">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1">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1">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1">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1">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1">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1">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1">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1">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1">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1">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1">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1">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1">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1">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row>
    <row r="891" spans="1:11">
      <c r="A891" s="13" t="s">
        <v>166</v>
      </c>
      <c r="B891" s="8" t="s">
        <v>74</v>
      </c>
      <c r="C891" s="14" t="s">
        <v>64</v>
      </c>
      <c r="D891" s="8">
        <v>2015</v>
      </c>
      <c r="E891" s="14">
        <v>2015</v>
      </c>
      <c r="F891" s="14" t="s">
        <v>101</v>
      </c>
      <c r="G891" s="11">
        <v>0.98250000000000004</v>
      </c>
      <c r="H891" s="11">
        <v>0.19900000000000001</v>
      </c>
      <c r="I891" s="11">
        <v>0.313</v>
      </c>
      <c r="J891" s="11">
        <v>0.14699999999999999</v>
      </c>
      <c r="K891" s="11">
        <v>0.2</v>
      </c>
    </row>
    <row r="892" spans="1:11">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row>
    <row r="893" spans="1:11">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row>
    <row r="894" spans="1:11">
      <c r="A894" s="13" t="s">
        <v>169</v>
      </c>
      <c r="B894" s="8" t="s">
        <v>74</v>
      </c>
      <c r="C894" s="14" t="s">
        <v>64</v>
      </c>
      <c r="D894" s="8">
        <v>2015</v>
      </c>
      <c r="E894" s="14">
        <v>2015</v>
      </c>
      <c r="F894" s="14" t="s">
        <v>101</v>
      </c>
      <c r="G894" s="11">
        <v>0.84960000000000002</v>
      </c>
      <c r="H894" s="11">
        <v>9.1999999999999998E-2</v>
      </c>
      <c r="I894" s="11">
        <v>0.17</v>
      </c>
      <c r="J894" s="11">
        <v>5.5E-2</v>
      </c>
      <c r="K894" s="11">
        <v>9.6000000000000002E-2</v>
      </c>
    </row>
    <row r="895" spans="1:11">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row>
    <row r="896" spans="1:11">
      <c r="A896" s="49" t="s">
        <v>171</v>
      </c>
      <c r="B896" s="8" t="s">
        <v>66</v>
      </c>
      <c r="C896" s="14" t="s">
        <v>65</v>
      </c>
      <c r="D896" s="8">
        <v>2015</v>
      </c>
      <c r="E896" s="14">
        <v>2016</v>
      </c>
      <c r="F896" s="14" t="s">
        <v>101</v>
      </c>
      <c r="G896" s="11">
        <v>0.9365</v>
      </c>
      <c r="H896" s="11">
        <v>0.1517</v>
      </c>
      <c r="I896" s="11">
        <v>0.2492</v>
      </c>
      <c r="J896" s="11">
        <v>0.16950000000000001</v>
      </c>
      <c r="K896" s="11">
        <v>0.2165</v>
      </c>
    </row>
    <row r="897" spans="1:11">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row>
    <row r="898" spans="1:11">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row>
    <row r="899" spans="1:11">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row>
    <row r="900" spans="1:11">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row>
    <row r="901" spans="1:11">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row>
    <row r="902" spans="1:11">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row>
    <row r="903" spans="1:11">
      <c r="A903" s="49" t="s">
        <v>178</v>
      </c>
      <c r="B903" s="8" t="s">
        <v>74</v>
      </c>
      <c r="C903" s="14" t="s">
        <v>65</v>
      </c>
      <c r="D903" s="8">
        <v>2015</v>
      </c>
      <c r="E903" s="14">
        <v>2016</v>
      </c>
      <c r="F903" s="14" t="s">
        <v>101</v>
      </c>
      <c r="G903" s="11">
        <v>0.96879999999999999</v>
      </c>
      <c r="H903" s="11">
        <v>0.1062</v>
      </c>
      <c r="I903" s="11">
        <v>0.1852</v>
      </c>
      <c r="J903" s="11">
        <v>7.9899999999999999E-2</v>
      </c>
      <c r="K903" s="11">
        <v>0.1308</v>
      </c>
    </row>
    <row r="904" spans="1:11">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row>
    <row r="905" spans="1:11">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row>
    <row r="906" spans="1:11">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row>
    <row r="907" spans="1:11">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row>
    <row r="908" spans="1:11">
      <c r="A908" s="13" t="s">
        <v>124</v>
      </c>
      <c r="B908" s="8" t="s">
        <v>75</v>
      </c>
      <c r="C908" s="14" t="s">
        <v>65</v>
      </c>
      <c r="D908" s="8">
        <v>2015</v>
      </c>
      <c r="E908" s="14">
        <v>2016</v>
      </c>
      <c r="F908" s="14" t="s">
        <v>101</v>
      </c>
      <c r="G908" s="11">
        <v>0.95840000000000003</v>
      </c>
      <c r="H908" s="11">
        <v>0.123</v>
      </c>
      <c r="I908" s="11">
        <v>0.1971</v>
      </c>
      <c r="J908" s="11">
        <v>0.26929999999999998</v>
      </c>
      <c r="K908" s="11">
        <v>0.30180000000000001</v>
      </c>
    </row>
    <row r="909" spans="1:11">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row>
    <row r="910" spans="1:11">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row>
    <row r="911" spans="1:11">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row>
    <row r="912" spans="1:11">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row>
    <row r="913" spans="1:11">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row>
    <row r="914" spans="1:11">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row>
    <row r="915" spans="1:11">
      <c r="A915" s="13" t="s">
        <v>131</v>
      </c>
      <c r="B915" s="8" t="s">
        <v>76</v>
      </c>
      <c r="C915" s="14" t="s">
        <v>65</v>
      </c>
      <c r="D915" s="8">
        <v>2015</v>
      </c>
      <c r="E915" s="14">
        <v>2016</v>
      </c>
      <c r="F915" s="14" t="s">
        <v>101</v>
      </c>
      <c r="G915" s="11">
        <v>0.92230000000000001</v>
      </c>
      <c r="H915" s="11" t="s">
        <v>66</v>
      </c>
      <c r="I915" s="11" t="s">
        <v>66</v>
      </c>
      <c r="J915" s="11" t="s">
        <v>66</v>
      </c>
      <c r="K915" s="11" t="s">
        <v>66</v>
      </c>
    </row>
    <row r="916" spans="1:11">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row>
    <row r="917" spans="1:11">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row>
    <row r="918" spans="1:11">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row>
    <row r="919" spans="1:11">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row>
    <row r="920" spans="1:11">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row>
    <row r="921" spans="1:11">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row>
    <row r="922" spans="1:11">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row>
    <row r="923" spans="1:11">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row>
    <row r="924" spans="1:11">
      <c r="A924" s="13" t="s">
        <v>140</v>
      </c>
      <c r="B924" s="8" t="s">
        <v>75</v>
      </c>
      <c r="C924" s="14" t="s">
        <v>65</v>
      </c>
      <c r="D924" s="8">
        <v>2015</v>
      </c>
      <c r="E924" s="14">
        <v>2016</v>
      </c>
      <c r="F924" s="14" t="s">
        <v>101</v>
      </c>
      <c r="G924" s="11">
        <v>0.96940000000000004</v>
      </c>
      <c r="H924" s="11">
        <v>0.108</v>
      </c>
      <c r="I924" s="11">
        <v>0.1933</v>
      </c>
      <c r="J924" s="11">
        <v>0.24279999999999999</v>
      </c>
      <c r="K924" s="11">
        <v>0.28249999999999997</v>
      </c>
    </row>
    <row r="925" spans="1:11">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row>
    <row r="926" spans="1:11">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row>
    <row r="927" spans="1:11">
      <c r="A927" s="13" t="s">
        <v>143</v>
      </c>
      <c r="B927" s="8" t="s">
        <v>74</v>
      </c>
      <c r="C927" s="14" t="s">
        <v>65</v>
      </c>
      <c r="D927" s="8">
        <v>2015</v>
      </c>
      <c r="E927" s="14">
        <v>2016</v>
      </c>
      <c r="F927" s="14" t="s">
        <v>101</v>
      </c>
      <c r="G927" s="11" t="s">
        <v>66</v>
      </c>
      <c r="H927" s="11">
        <v>9.6000000000000002E-2</v>
      </c>
      <c r="I927" s="11">
        <v>0.1847</v>
      </c>
      <c r="J927" s="11">
        <v>8.0799999999999997E-2</v>
      </c>
      <c r="K927" s="11">
        <v>0.1336</v>
      </c>
    </row>
    <row r="928" spans="1:11">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row>
    <row r="929" spans="1:11">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row>
    <row r="930" spans="1:11">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row>
    <row r="931" spans="1:11">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row>
    <row r="932" spans="1:11">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row>
    <row r="933" spans="1:11">
      <c r="A933" s="13" t="s">
        <v>149</v>
      </c>
      <c r="B933" s="8" t="s">
        <v>74</v>
      </c>
      <c r="C933" s="14" t="s">
        <v>65</v>
      </c>
      <c r="D933" s="8">
        <v>2015</v>
      </c>
      <c r="E933" s="14">
        <v>2016</v>
      </c>
      <c r="F933" s="14" t="s">
        <v>101</v>
      </c>
      <c r="G933" s="11">
        <v>0.98219999999999996</v>
      </c>
      <c r="H933" s="11">
        <v>0.1409</v>
      </c>
      <c r="I933" s="11">
        <v>0.23949999999999999</v>
      </c>
      <c r="J933" s="11">
        <v>8.48E-2</v>
      </c>
      <c r="K933" s="11">
        <v>0.1341</v>
      </c>
    </row>
    <row r="934" spans="1:11">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row>
    <row r="935" spans="1:11">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row>
    <row r="936" spans="1:11">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row>
    <row r="937" spans="1:11">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row>
    <row r="938" spans="1:11">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row>
    <row r="939" spans="1:11">
      <c r="A939" s="13" t="s">
        <v>155</v>
      </c>
      <c r="B939" s="8" t="s">
        <v>74</v>
      </c>
      <c r="C939" s="14" t="s">
        <v>65</v>
      </c>
      <c r="D939" s="8">
        <v>2015</v>
      </c>
      <c r="E939" s="14">
        <v>2016</v>
      </c>
      <c r="F939" s="14" t="s">
        <v>101</v>
      </c>
      <c r="G939" s="11">
        <v>0.9839</v>
      </c>
      <c r="H939" s="11">
        <v>2.5100000000000001E-2</v>
      </c>
      <c r="I939" s="11">
        <v>0.1249</v>
      </c>
      <c r="J939" s="11">
        <v>1.21E-2</v>
      </c>
      <c r="K939" s="11">
        <v>6.9000000000000006E-2</v>
      </c>
    </row>
    <row r="940" spans="1:11">
      <c r="A940" s="13" t="s">
        <v>156</v>
      </c>
      <c r="B940" s="8" t="s">
        <v>74</v>
      </c>
      <c r="C940" s="14" t="s">
        <v>65</v>
      </c>
      <c r="D940" s="8">
        <v>2015</v>
      </c>
      <c r="E940" s="14">
        <v>2016</v>
      </c>
      <c r="F940" s="14" t="s">
        <v>101</v>
      </c>
      <c r="G940" s="11">
        <v>0.96540000000000004</v>
      </c>
      <c r="H940" s="11">
        <v>2.12E-2</v>
      </c>
      <c r="I940" s="11">
        <v>0.1139</v>
      </c>
      <c r="J940" s="11">
        <v>1.04E-2</v>
      </c>
      <c r="K940" s="11">
        <v>5.0999999999999997E-2</v>
      </c>
    </row>
    <row r="941" spans="1:11">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row>
    <row r="942" spans="1:11">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row>
    <row r="943" spans="1:11">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row>
    <row r="944" spans="1:11">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row>
    <row r="945" spans="1:11">
      <c r="A945" s="13" t="s">
        <v>161</v>
      </c>
      <c r="B945" s="8" t="s">
        <v>74</v>
      </c>
      <c r="C945" s="14" t="s">
        <v>65</v>
      </c>
      <c r="D945" s="8">
        <v>2015</v>
      </c>
      <c r="E945" s="14">
        <v>2016</v>
      </c>
      <c r="F945" s="14" t="s">
        <v>101</v>
      </c>
      <c r="G945" s="11">
        <v>0.51459999999999995</v>
      </c>
      <c r="H945" s="11">
        <v>0.1255</v>
      </c>
      <c r="I945" s="11">
        <v>0.2165</v>
      </c>
      <c r="J945" s="11">
        <v>7.9799999999999996E-2</v>
      </c>
      <c r="K945" s="11">
        <v>0.1479</v>
      </c>
    </row>
    <row r="946" spans="1:11">
      <c r="A946" s="13" t="s">
        <v>162</v>
      </c>
      <c r="B946" s="8" t="s">
        <v>75</v>
      </c>
      <c r="C946" s="14" t="s">
        <v>65</v>
      </c>
      <c r="D946" s="8">
        <v>2015</v>
      </c>
      <c r="E946" s="14">
        <v>2016</v>
      </c>
      <c r="F946" s="14" t="s">
        <v>101</v>
      </c>
      <c r="G946" s="11">
        <v>0.90510000000000002</v>
      </c>
      <c r="H946" s="11">
        <v>0.1719</v>
      </c>
      <c r="I946" s="11">
        <v>0.2873</v>
      </c>
      <c r="J946" s="11">
        <v>0.27689999999999998</v>
      </c>
      <c r="K946" s="11">
        <v>0.3322</v>
      </c>
    </row>
    <row r="947" spans="1:11">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row>
    <row r="948" spans="1:11">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row>
    <row r="949" spans="1:11">
      <c r="A949" s="13" t="s">
        <v>165</v>
      </c>
      <c r="B949" s="8" t="s">
        <v>75</v>
      </c>
      <c r="C949" s="14" t="s">
        <v>65</v>
      </c>
      <c r="D949" s="8">
        <v>2015</v>
      </c>
      <c r="E949" s="14">
        <v>2016</v>
      </c>
      <c r="F949" s="14" t="s">
        <v>101</v>
      </c>
      <c r="G949" s="11">
        <v>0.91890000000000005</v>
      </c>
      <c r="H949" s="11">
        <v>7.8E-2</v>
      </c>
      <c r="I949" s="11">
        <v>0.14680000000000001</v>
      </c>
      <c r="J949" s="11">
        <v>0.23849999999999999</v>
      </c>
      <c r="K949" s="11">
        <v>0.2661</v>
      </c>
    </row>
    <row r="950" spans="1:11">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row>
    <row r="951" spans="1:11">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row>
    <row r="952" spans="1:11">
      <c r="A952" s="13" t="s">
        <v>168</v>
      </c>
      <c r="B952" s="8" t="s">
        <v>74</v>
      </c>
      <c r="C952" s="14" t="s">
        <v>65</v>
      </c>
      <c r="D952" s="8">
        <v>2015</v>
      </c>
      <c r="E952" s="14">
        <v>2016</v>
      </c>
      <c r="F952" s="14" t="s">
        <v>101</v>
      </c>
      <c r="G952" s="11">
        <v>0.96120000000000005</v>
      </c>
      <c r="H952" s="11">
        <v>0.14710000000000001</v>
      </c>
      <c r="I952" s="11">
        <v>0.255</v>
      </c>
      <c r="J952" s="11">
        <v>0.12939999999999999</v>
      </c>
      <c r="K952" s="11">
        <v>0.191</v>
      </c>
    </row>
    <row r="953" spans="1:11">
      <c r="A953" s="13" t="s">
        <v>169</v>
      </c>
      <c r="B953" s="8" t="s">
        <v>74</v>
      </c>
      <c r="C953" s="14" t="s">
        <v>65</v>
      </c>
      <c r="D953" s="8">
        <v>2015</v>
      </c>
      <c r="E953" s="14">
        <v>2016</v>
      </c>
      <c r="F953" s="14" t="s">
        <v>101</v>
      </c>
      <c r="G953" s="11">
        <v>0.90280000000000005</v>
      </c>
      <c r="H953" s="11">
        <v>8.3500000000000005E-2</v>
      </c>
      <c r="I953" s="11">
        <v>0.1767</v>
      </c>
      <c r="J953" s="11">
        <v>6.83E-2</v>
      </c>
      <c r="K953" s="11">
        <v>0.1091</v>
      </c>
    </row>
    <row r="954" spans="1:11">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row>
    <row r="955" spans="1:11">
      <c r="A955" s="49" t="s">
        <v>171</v>
      </c>
      <c r="B955" s="8" t="s">
        <v>66</v>
      </c>
      <c r="C955" s="14" t="s">
        <v>3</v>
      </c>
      <c r="D955" s="8">
        <v>2016</v>
      </c>
      <c r="E955" s="14">
        <v>2016</v>
      </c>
      <c r="F955" s="14" t="s">
        <v>101</v>
      </c>
      <c r="G955" s="11">
        <v>0.93379999999999996</v>
      </c>
      <c r="H955" s="11">
        <v>0.1166</v>
      </c>
      <c r="I955" s="11">
        <v>0.1978</v>
      </c>
      <c r="J955" s="11">
        <v>0.1132</v>
      </c>
      <c r="K955" s="11">
        <v>0.15049999999999999</v>
      </c>
    </row>
    <row r="956" spans="1:11">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row>
    <row r="957" spans="1:11">
      <c r="A957" s="49" t="s">
        <v>173</v>
      </c>
      <c r="B957" s="8" t="s">
        <v>75</v>
      </c>
      <c r="C957" s="14" t="s">
        <v>3</v>
      </c>
      <c r="D957" s="8">
        <v>2016</v>
      </c>
      <c r="E957" s="14">
        <v>2016</v>
      </c>
      <c r="F957" s="14" t="s">
        <v>101</v>
      </c>
      <c r="G957" s="11">
        <v>0.44440000000000002</v>
      </c>
      <c r="H957" s="11">
        <v>0</v>
      </c>
      <c r="I957" s="11">
        <v>0</v>
      </c>
      <c r="J957" s="11">
        <v>0</v>
      </c>
      <c r="K957" s="11">
        <v>6.6699999999999995E-2</v>
      </c>
    </row>
    <row r="958" spans="1:11">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row>
    <row r="959" spans="1:11">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row>
    <row r="960" spans="1:11">
      <c r="A960" s="49" t="s">
        <v>176</v>
      </c>
      <c r="B960" s="8" t="s">
        <v>75</v>
      </c>
      <c r="C960" s="14" t="s">
        <v>3</v>
      </c>
      <c r="D960" s="8">
        <v>2016</v>
      </c>
      <c r="E960" s="14">
        <v>2016</v>
      </c>
      <c r="F960" s="14" t="s">
        <v>101</v>
      </c>
      <c r="G960" s="11">
        <v>0.9274</v>
      </c>
      <c r="H960" s="11">
        <v>9.7600000000000006E-2</v>
      </c>
      <c r="I960" s="11">
        <v>0.21890000000000001</v>
      </c>
      <c r="J960" s="11">
        <v>0.33</v>
      </c>
      <c r="K960" s="11">
        <v>0.38379999999999997</v>
      </c>
    </row>
    <row r="961" spans="1:11">
      <c r="A961" s="49" t="s">
        <v>177</v>
      </c>
      <c r="B961" s="8" t="s">
        <v>75</v>
      </c>
      <c r="C961" s="14" t="s">
        <v>3</v>
      </c>
      <c r="D961" s="8">
        <v>2016</v>
      </c>
      <c r="E961" s="14">
        <v>2016</v>
      </c>
      <c r="F961" s="14" t="s">
        <v>101</v>
      </c>
      <c r="G961" s="11">
        <v>0.97060000000000002</v>
      </c>
      <c r="H961" s="11">
        <v>0.1045</v>
      </c>
      <c r="I961" s="11">
        <v>0.18640000000000001</v>
      </c>
      <c r="J961" s="11">
        <v>0.25</v>
      </c>
      <c r="K961" s="11">
        <v>0.28179999999999999</v>
      </c>
    </row>
    <row r="962" spans="1:11">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row>
    <row r="963" spans="1:11">
      <c r="A963" s="49" t="s">
        <v>179</v>
      </c>
      <c r="B963" s="8" t="s">
        <v>75</v>
      </c>
      <c r="C963" s="14" t="s">
        <v>3</v>
      </c>
      <c r="D963" s="8">
        <v>2016</v>
      </c>
      <c r="E963" s="14">
        <v>2016</v>
      </c>
      <c r="F963" s="14" t="s">
        <v>101</v>
      </c>
      <c r="G963" s="11">
        <v>0.94420000000000004</v>
      </c>
      <c r="H963" s="11">
        <v>0.16919999999999999</v>
      </c>
      <c r="I963" s="11">
        <v>0.2291</v>
      </c>
      <c r="J963" s="11">
        <v>0.3795</v>
      </c>
      <c r="K963" s="11">
        <v>0.40679999999999999</v>
      </c>
    </row>
    <row r="964" spans="1:11">
      <c r="A964" s="49" t="s">
        <v>180</v>
      </c>
      <c r="B964" s="8" t="s">
        <v>75</v>
      </c>
      <c r="C964" s="14" t="s">
        <v>3</v>
      </c>
      <c r="D964" s="8">
        <v>2016</v>
      </c>
      <c r="E964" s="14">
        <v>2016</v>
      </c>
      <c r="F964" s="14" t="s">
        <v>101</v>
      </c>
      <c r="G964" s="11">
        <v>0.95579999999999998</v>
      </c>
      <c r="H964" s="11">
        <v>0.1181</v>
      </c>
      <c r="I964" s="11">
        <v>0.1991</v>
      </c>
      <c r="J964" s="11">
        <v>0.22409999999999999</v>
      </c>
      <c r="K964" s="11">
        <v>0.25440000000000002</v>
      </c>
    </row>
    <row r="965" spans="1:11">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row>
    <row r="966" spans="1:11">
      <c r="A966" s="13" t="s">
        <v>123</v>
      </c>
      <c r="B966" s="8" t="s">
        <v>75</v>
      </c>
      <c r="C966" s="14" t="s">
        <v>3</v>
      </c>
      <c r="D966" s="8">
        <v>2016</v>
      </c>
      <c r="E966" s="14">
        <v>2016</v>
      </c>
      <c r="F966" s="14" t="s">
        <v>101</v>
      </c>
      <c r="G966" s="11">
        <v>0.97789999999999999</v>
      </c>
      <c r="H966" s="11">
        <v>0.1487</v>
      </c>
      <c r="I966" s="11">
        <v>0.2374</v>
      </c>
      <c r="J966" s="11">
        <v>0.21340000000000001</v>
      </c>
      <c r="K966" s="11">
        <v>0.21820000000000001</v>
      </c>
    </row>
    <row r="967" spans="1:11">
      <c r="A967" s="13" t="s">
        <v>124</v>
      </c>
      <c r="B967" s="8" t="s">
        <v>75</v>
      </c>
      <c r="C967" s="14" t="s">
        <v>3</v>
      </c>
      <c r="D967" s="8">
        <v>2016</v>
      </c>
      <c r="E967" s="14">
        <v>2016</v>
      </c>
      <c r="F967" s="14" t="s">
        <v>101</v>
      </c>
      <c r="G967" s="11">
        <v>0.9657</v>
      </c>
      <c r="H967" s="11">
        <v>0.1396</v>
      </c>
      <c r="I967" s="11">
        <v>0.22509999999999999</v>
      </c>
      <c r="J967" s="11">
        <v>0.29099999999999998</v>
      </c>
      <c r="K967" s="11">
        <v>0.31940000000000002</v>
      </c>
    </row>
    <row r="968" spans="1:11">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row>
    <row r="969" spans="1:11">
      <c r="A969" s="13" t="s">
        <v>126</v>
      </c>
      <c r="B969" s="8" t="s">
        <v>75</v>
      </c>
      <c r="C969" s="14" t="s">
        <v>3</v>
      </c>
      <c r="D969" s="8">
        <v>2016</v>
      </c>
      <c r="E969" s="14">
        <v>2016</v>
      </c>
      <c r="F969" s="14" t="s">
        <v>101</v>
      </c>
      <c r="G969" s="11">
        <v>0.9</v>
      </c>
      <c r="H969" s="11">
        <v>0.13969999999999999</v>
      </c>
      <c r="I969" s="11">
        <v>0.21829999999999999</v>
      </c>
      <c r="J969" s="11">
        <v>0.3362</v>
      </c>
      <c r="K969" s="11">
        <v>0.3624</v>
      </c>
    </row>
    <row r="970" spans="1:11">
      <c r="A970" s="13" t="s">
        <v>127</v>
      </c>
      <c r="B970" s="8" t="s">
        <v>75</v>
      </c>
      <c r="C970" s="14" t="s">
        <v>3</v>
      </c>
      <c r="D970" s="8">
        <v>2016</v>
      </c>
      <c r="E970" s="14">
        <v>2016</v>
      </c>
      <c r="F970" s="14" t="s">
        <v>101</v>
      </c>
      <c r="G970" s="11">
        <v>0.93979999999999997</v>
      </c>
      <c r="H970" s="11">
        <v>0.1958</v>
      </c>
      <c r="I970" s="11">
        <v>0.2923</v>
      </c>
      <c r="J970" s="11">
        <v>0.1862</v>
      </c>
      <c r="K970" s="11">
        <v>0.21729999999999999</v>
      </c>
    </row>
    <row r="971" spans="1:11">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row>
    <row r="972" spans="1:11">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row>
    <row r="973" spans="1:11">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row>
    <row r="974" spans="1:11">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row>
    <row r="975" spans="1:11">
      <c r="A975" s="13" t="s">
        <v>132</v>
      </c>
      <c r="B975" s="8" t="s">
        <v>75</v>
      </c>
      <c r="C975" s="14" t="s">
        <v>3</v>
      </c>
      <c r="D975" s="8">
        <v>2016</v>
      </c>
      <c r="E975" s="14">
        <v>2016</v>
      </c>
      <c r="F975" s="14" t="s">
        <v>101</v>
      </c>
      <c r="G975" s="11">
        <v>0.96830000000000005</v>
      </c>
      <c r="H975" s="11">
        <v>0.1537</v>
      </c>
      <c r="I975" s="11">
        <v>0.2492</v>
      </c>
      <c r="J975" s="11">
        <v>0.16789999999999999</v>
      </c>
      <c r="K975" s="11">
        <v>0.19500000000000001</v>
      </c>
    </row>
    <row r="976" spans="1:11">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row>
    <row r="977" spans="1:11">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row>
    <row r="978" spans="1:11">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row>
    <row r="979" spans="1:11">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row>
    <row r="980" spans="1:11">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row>
    <row r="981" spans="1:11">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row>
    <row r="982" spans="1:11">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row>
    <row r="983" spans="1:11">
      <c r="A983" s="13" t="s">
        <v>140</v>
      </c>
      <c r="B983" s="8" t="s">
        <v>75</v>
      </c>
      <c r="C983" s="14" t="s">
        <v>3</v>
      </c>
      <c r="D983" s="8">
        <v>2016</v>
      </c>
      <c r="E983" s="14">
        <v>2016</v>
      </c>
      <c r="F983" s="14" t="s">
        <v>101</v>
      </c>
      <c r="G983" s="11">
        <v>0.93910000000000005</v>
      </c>
      <c r="H983" s="11">
        <v>0.1036</v>
      </c>
      <c r="I983" s="11">
        <v>0.1817</v>
      </c>
      <c r="J983" s="11">
        <v>0.17419999999999999</v>
      </c>
      <c r="K983" s="11">
        <v>0.2072</v>
      </c>
    </row>
    <row r="984" spans="1:11">
      <c r="A984" s="13" t="s">
        <v>141</v>
      </c>
      <c r="B984" s="8" t="s">
        <v>75</v>
      </c>
      <c r="C984" s="14" t="s">
        <v>3</v>
      </c>
      <c r="D984" s="8">
        <v>2016</v>
      </c>
      <c r="E984" s="14">
        <v>2016</v>
      </c>
      <c r="F984" s="14" t="s">
        <v>101</v>
      </c>
      <c r="G984" s="11">
        <v>0.85919999999999996</v>
      </c>
      <c r="H984" s="11">
        <v>0.1096</v>
      </c>
      <c r="I984" s="11">
        <v>0.18140000000000001</v>
      </c>
      <c r="J984" s="11">
        <v>0.27160000000000001</v>
      </c>
      <c r="K984" s="11">
        <v>0.2974</v>
      </c>
    </row>
    <row r="985" spans="1:11">
      <c r="A985" s="13" t="s">
        <v>142</v>
      </c>
      <c r="B985" s="8" t="s">
        <v>74</v>
      </c>
      <c r="C985" s="14" t="s">
        <v>3</v>
      </c>
      <c r="D985" s="8">
        <v>2016</v>
      </c>
      <c r="E985" s="14">
        <v>2016</v>
      </c>
      <c r="F985" s="14" t="s">
        <v>101</v>
      </c>
      <c r="G985" s="11">
        <v>0.99380000000000002</v>
      </c>
      <c r="H985" s="11">
        <v>0.1074</v>
      </c>
      <c r="I985" s="11">
        <v>0.2077</v>
      </c>
      <c r="J985" s="11">
        <v>7.1499999999999994E-2</v>
      </c>
      <c r="K985" s="11">
        <v>0.1169</v>
      </c>
    </row>
    <row r="986" spans="1:11">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row>
    <row r="987" spans="1:11">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row>
    <row r="988" spans="1:11">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row>
    <row r="989" spans="1:11">
      <c r="A989" s="13" t="s">
        <v>146</v>
      </c>
      <c r="B989" s="8" t="s">
        <v>74</v>
      </c>
      <c r="C989" s="14" t="s">
        <v>3</v>
      </c>
      <c r="D989" s="8">
        <v>2016</v>
      </c>
      <c r="E989" s="14">
        <v>2016</v>
      </c>
      <c r="F989" s="14" t="s">
        <v>101</v>
      </c>
      <c r="G989" s="11">
        <v>0.98980000000000001</v>
      </c>
      <c r="H989" s="11">
        <v>0.12790000000000001</v>
      </c>
      <c r="I989" s="11">
        <v>0.2223</v>
      </c>
      <c r="J989" s="11">
        <v>9.98E-2</v>
      </c>
      <c r="K989" s="11">
        <v>0.15060000000000001</v>
      </c>
    </row>
    <row r="990" spans="1:11">
      <c r="A990" s="13" t="s">
        <v>147</v>
      </c>
      <c r="B990" s="8" t="s">
        <v>75</v>
      </c>
      <c r="C990" s="14" t="s">
        <v>3</v>
      </c>
      <c r="D990" s="8">
        <v>2016</v>
      </c>
      <c r="E990" s="14">
        <v>2016</v>
      </c>
      <c r="F990" s="14" t="s">
        <v>101</v>
      </c>
      <c r="G990" s="11">
        <v>0.95299999999999996</v>
      </c>
      <c r="H990" s="11">
        <v>0.1595</v>
      </c>
      <c r="I990" s="11">
        <v>0.25929999999999997</v>
      </c>
      <c r="J990" s="11">
        <v>0.2772</v>
      </c>
      <c r="K990" s="11">
        <v>0.32490000000000002</v>
      </c>
    </row>
    <row r="991" spans="1:11">
      <c r="A991" s="13" t="s">
        <v>148</v>
      </c>
      <c r="B991" s="8" t="s">
        <v>75</v>
      </c>
      <c r="C991" s="14" t="s">
        <v>3</v>
      </c>
      <c r="D991" s="8">
        <v>2016</v>
      </c>
      <c r="E991" s="14">
        <v>2016</v>
      </c>
      <c r="F991" s="14" t="s">
        <v>101</v>
      </c>
      <c r="G991" s="11">
        <v>0.95</v>
      </c>
      <c r="H991" s="11">
        <v>0.23</v>
      </c>
      <c r="I991" s="11">
        <v>0.3271</v>
      </c>
      <c r="J991" s="11">
        <v>0.2475</v>
      </c>
      <c r="K991" s="11">
        <v>0.28139999999999998</v>
      </c>
    </row>
    <row r="992" spans="1:11">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row>
    <row r="993" spans="1:11">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row>
    <row r="994" spans="1:11">
      <c r="A994" s="13" t="s">
        <v>151</v>
      </c>
      <c r="B994" s="8" t="s">
        <v>75</v>
      </c>
      <c r="C994" s="14" t="s">
        <v>3</v>
      </c>
      <c r="D994" s="8">
        <v>2016</v>
      </c>
      <c r="E994" s="14">
        <v>2016</v>
      </c>
      <c r="F994" s="14" t="s">
        <v>101</v>
      </c>
      <c r="G994" s="11">
        <v>0.90600000000000003</v>
      </c>
      <c r="H994" s="11">
        <v>0.1822</v>
      </c>
      <c r="I994" s="11">
        <v>0.2707</v>
      </c>
      <c r="J994" s="11">
        <v>0.25729999999999997</v>
      </c>
      <c r="K994" s="11">
        <v>0.29110000000000003</v>
      </c>
    </row>
    <row r="995" spans="1:11">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row>
    <row r="996" spans="1:11">
      <c r="A996" s="13" t="s">
        <v>153</v>
      </c>
      <c r="B996" s="8" t="s">
        <v>74</v>
      </c>
      <c r="C996" s="14" t="s">
        <v>3</v>
      </c>
      <c r="D996" s="8">
        <v>2016</v>
      </c>
      <c r="E996" s="14">
        <v>2016</v>
      </c>
      <c r="F996" s="14" t="s">
        <v>101</v>
      </c>
      <c r="G996" s="11">
        <v>0.9022</v>
      </c>
      <c r="H996" s="11">
        <v>0.11360000000000001</v>
      </c>
      <c r="I996" s="11">
        <v>0.216</v>
      </c>
      <c r="J996" s="11">
        <v>6.6500000000000004E-2</v>
      </c>
      <c r="K996" s="11">
        <v>0.1148</v>
      </c>
    </row>
    <row r="997" spans="1:11">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row>
    <row r="998" spans="1:11">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row>
    <row r="999" spans="1:11">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row>
    <row r="1000" spans="1:11">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row>
    <row r="1001" spans="1:11">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row>
    <row r="1002" spans="1:11">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row>
    <row r="1003" spans="1:11">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row>
    <row r="1004" spans="1:11">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row>
    <row r="1005" spans="1:11">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row>
    <row r="1006" spans="1:11">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row>
    <row r="1007" spans="1:11">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row>
    <row r="1008" spans="1:11">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row>
    <row r="1009" spans="1:11">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row>
    <row r="1010" spans="1:11">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row>
    <row r="1011" spans="1:11">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row>
    <row r="1012" spans="1:11">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row>
    <row r="1013" spans="1:11">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row>
    <row r="1014" spans="1:11">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row>
    <row r="1015" spans="1:11">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row>
    <row r="1016" spans="1:11">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row>
    <row r="1017" spans="1:11">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row>
    <row r="1018" spans="1:11">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1">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1">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1">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1">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1">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1">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3"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3"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3"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L1427"/>
      <c r="M1427"/>
    </row>
    <row r="1428" spans="1:13"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L1428"/>
      <c r="M1428"/>
    </row>
    <row r="1429" spans="1:13"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L1429"/>
      <c r="M1429"/>
    </row>
    <row r="1430" spans="1:13"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L1430"/>
      <c r="M1430"/>
    </row>
    <row r="1431" spans="1:13"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L1431"/>
      <c r="M1431"/>
    </row>
    <row r="1432" spans="1:13"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L1432"/>
      <c r="M1432"/>
    </row>
    <row r="1433" spans="1:13" s="83" customFormat="1">
      <c r="A1433" s="49" t="s">
        <v>177</v>
      </c>
      <c r="B1433" s="14" t="s">
        <v>75</v>
      </c>
      <c r="C1433" s="14" t="s">
        <v>3</v>
      </c>
      <c r="D1433" s="14">
        <v>2018</v>
      </c>
      <c r="E1433" s="14">
        <v>2018</v>
      </c>
      <c r="F1433" s="14" t="s">
        <v>244</v>
      </c>
      <c r="G1433" s="14"/>
      <c r="H1433" s="11">
        <v>0.1449</v>
      </c>
      <c r="I1433" s="11">
        <v>0.2271</v>
      </c>
      <c r="J1433" s="11">
        <v>0.29469999999999996</v>
      </c>
      <c r="K1433" s="11">
        <v>0.314</v>
      </c>
      <c r="L1433"/>
      <c r="M1433"/>
    </row>
    <row r="1434" spans="1:13"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L1434"/>
      <c r="M1434"/>
    </row>
    <row r="1435" spans="1:13"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L1435"/>
      <c r="M1435"/>
    </row>
    <row r="1436" spans="1:13"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L1436"/>
      <c r="M1436"/>
    </row>
    <row r="1437" spans="1:13"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L1437"/>
      <c r="M1437"/>
    </row>
    <row r="1438" spans="1:13"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L1438"/>
      <c r="M1438"/>
    </row>
    <row r="1439" spans="1:13"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L1439"/>
      <c r="M1439"/>
    </row>
    <row r="1440" spans="1:13"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L1440"/>
      <c r="M1440"/>
    </row>
    <row r="1441" spans="1:13" s="83" customFormat="1">
      <c r="A1441" s="83" t="s">
        <v>126</v>
      </c>
      <c r="B1441" s="14" t="s">
        <v>75</v>
      </c>
      <c r="C1441" s="14" t="s">
        <v>3</v>
      </c>
      <c r="D1441" s="14">
        <v>2018</v>
      </c>
      <c r="E1441" s="14">
        <v>2018</v>
      </c>
      <c r="F1441" s="14" t="s">
        <v>244</v>
      </c>
      <c r="G1441" s="14"/>
      <c r="H1441" s="11">
        <v>9.5799999999999996E-2</v>
      </c>
      <c r="I1441" s="11">
        <v>0.1583</v>
      </c>
      <c r="J1441" s="11">
        <v>0.1333</v>
      </c>
      <c r="K1441" s="11">
        <v>0.15</v>
      </c>
      <c r="L1441"/>
      <c r="M1441"/>
    </row>
    <row r="1442" spans="1:13"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L1442"/>
      <c r="M1442"/>
    </row>
    <row r="1443" spans="1:13"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L1443"/>
      <c r="M1443"/>
    </row>
    <row r="1444" spans="1:13"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L1444"/>
      <c r="M1444"/>
    </row>
    <row r="1445" spans="1:13"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L1445"/>
      <c r="M1445"/>
    </row>
    <row r="1446" spans="1:13"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L1446"/>
      <c r="M1446"/>
    </row>
    <row r="1447" spans="1:13"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L1447"/>
      <c r="M1447"/>
    </row>
    <row r="1448" spans="1:13"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L1448"/>
      <c r="M1448"/>
    </row>
    <row r="1449" spans="1:13"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L1449"/>
      <c r="M1449"/>
    </row>
    <row r="1450" spans="1:13"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L1450"/>
      <c r="M1450"/>
    </row>
    <row r="1451" spans="1:13"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L1451"/>
      <c r="M1451"/>
    </row>
    <row r="1452" spans="1:13"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L1452"/>
      <c r="M1452"/>
    </row>
    <row r="1453" spans="1:13" s="83" customFormat="1">
      <c r="A1453" s="83" t="s">
        <v>138</v>
      </c>
      <c r="B1453" s="14" t="s">
        <v>75</v>
      </c>
      <c r="C1453" s="14" t="s">
        <v>3</v>
      </c>
      <c r="D1453" s="14">
        <v>2018</v>
      </c>
      <c r="E1453" s="14">
        <v>2018</v>
      </c>
      <c r="F1453" s="14" t="s">
        <v>244</v>
      </c>
      <c r="G1453" s="14"/>
      <c r="H1453" s="11">
        <v>6.54E-2</v>
      </c>
      <c r="I1453" s="11">
        <v>0.11210000000000001</v>
      </c>
      <c r="J1453" s="11">
        <v>0.1308</v>
      </c>
      <c r="K1453" s="11">
        <v>0.1308</v>
      </c>
      <c r="L1453"/>
      <c r="M1453"/>
    </row>
    <row r="1454" spans="1:13"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L1454"/>
      <c r="M1454"/>
    </row>
    <row r="1455" spans="1:13"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L1455"/>
      <c r="M1455"/>
    </row>
    <row r="1456" spans="1:13"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L1456"/>
      <c r="M1456"/>
    </row>
    <row r="1457" spans="1:13" s="83" customFormat="1">
      <c r="A1457" s="83" t="s">
        <v>142</v>
      </c>
      <c r="B1457" s="14" t="s">
        <v>74</v>
      </c>
      <c r="C1457" s="14" t="s">
        <v>3</v>
      </c>
      <c r="D1457" s="14">
        <v>2018</v>
      </c>
      <c r="E1457" s="14">
        <v>2018</v>
      </c>
      <c r="F1457" s="14" t="s">
        <v>244</v>
      </c>
      <c r="G1457" s="14"/>
      <c r="H1457" s="11">
        <v>0.11789999999999999</v>
      </c>
      <c r="I1457" s="11">
        <v>0.2298</v>
      </c>
      <c r="J1457" s="11">
        <v>6.88E-2</v>
      </c>
      <c r="K1457" s="11">
        <v>0.1108</v>
      </c>
      <c r="L1457"/>
      <c r="M1457"/>
    </row>
    <row r="1458" spans="1:13"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L1458"/>
      <c r="M1458"/>
    </row>
    <row r="1459" spans="1:13"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L1459"/>
      <c r="M1459"/>
    </row>
    <row r="1460" spans="1:13"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L1460"/>
      <c r="M1460"/>
    </row>
    <row r="1461" spans="1:13"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L1461"/>
      <c r="M1461"/>
    </row>
    <row r="1462" spans="1:13"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L1462"/>
      <c r="M1462"/>
    </row>
    <row r="1463" spans="1:13"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L1463"/>
      <c r="M1463"/>
    </row>
    <row r="1464" spans="1:13"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L1464"/>
      <c r="M1464"/>
    </row>
    <row r="1465" spans="1:13"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L1465"/>
      <c r="M1465"/>
    </row>
    <row r="1466" spans="1:13"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L1466"/>
      <c r="M1466"/>
    </row>
    <row r="1467" spans="1:13"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L1467"/>
      <c r="M1467"/>
    </row>
    <row r="1468" spans="1:13"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L1468"/>
      <c r="M1468"/>
    </row>
    <row r="1469" spans="1:13"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L1469"/>
      <c r="M1469"/>
    </row>
    <row r="1470" spans="1:13"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L1470"/>
      <c r="M1470"/>
    </row>
    <row r="1471" spans="1:13"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L1471"/>
      <c r="M1471"/>
    </row>
    <row r="1472" spans="1:13"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L1472"/>
      <c r="M1472"/>
    </row>
    <row r="1473" spans="1:13"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L1473"/>
      <c r="M1473"/>
    </row>
    <row r="1474" spans="1:13"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L1474"/>
      <c r="M1474"/>
    </row>
    <row r="1475" spans="1:13"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L1475"/>
      <c r="M1475"/>
    </row>
    <row r="1476" spans="1:13"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L1476"/>
      <c r="M1476"/>
    </row>
    <row r="1477" spans="1:13"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L1477"/>
      <c r="M1477"/>
    </row>
    <row r="1478" spans="1:13" s="83" customFormat="1">
      <c r="A1478" s="83" t="s">
        <v>163</v>
      </c>
      <c r="B1478" s="14" t="s">
        <v>75</v>
      </c>
      <c r="C1478" s="14" t="s">
        <v>3</v>
      </c>
      <c r="D1478" s="14">
        <v>2018</v>
      </c>
      <c r="E1478" s="14">
        <v>2018</v>
      </c>
      <c r="F1478" s="14" t="s">
        <v>244</v>
      </c>
      <c r="G1478" s="14"/>
      <c r="H1478" s="11">
        <v>0.14610000000000001</v>
      </c>
      <c r="I1478" s="11">
        <v>0.23</v>
      </c>
      <c r="J1478" s="11">
        <v>0.1888</v>
      </c>
      <c r="K1478" s="11">
        <v>0.2036</v>
      </c>
      <c r="L1478"/>
      <c r="M1478"/>
    </row>
    <row r="1479" spans="1:13"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L1479"/>
      <c r="M1479"/>
    </row>
    <row r="1480" spans="1:13"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L1480"/>
      <c r="M1480"/>
    </row>
    <row r="1481" spans="1:13"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L1481"/>
      <c r="M1481"/>
    </row>
    <row r="1482" spans="1:13"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L1482"/>
      <c r="M1482"/>
    </row>
    <row r="1483" spans="1:13" s="83" customFormat="1">
      <c r="A1483" s="83" t="s">
        <v>168</v>
      </c>
      <c r="B1483" s="14" t="s">
        <v>74</v>
      </c>
      <c r="C1483" s="14" t="s">
        <v>3</v>
      </c>
      <c r="D1483" s="14">
        <v>2018</v>
      </c>
      <c r="E1483" s="14">
        <v>2018</v>
      </c>
      <c r="F1483" s="14" t="s">
        <v>244</v>
      </c>
      <c r="G1483" s="14"/>
      <c r="H1483" s="11">
        <v>0.112</v>
      </c>
      <c r="I1483" s="11">
        <v>0.2366</v>
      </c>
      <c r="J1483" s="11">
        <v>7.0800000000000002E-2</v>
      </c>
      <c r="K1483" s="11">
        <v>0.1124</v>
      </c>
      <c r="L1483"/>
      <c r="M1483"/>
    </row>
    <row r="1484" spans="1:13"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L1484"/>
      <c r="M1484"/>
    </row>
    <row r="1485" spans="1:13">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3">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3">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3">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row r="1545" spans="1:11">
      <c r="A1545" s="83" t="s">
        <v>171</v>
      </c>
      <c r="B1545" s="14" t="s">
        <v>66</v>
      </c>
      <c r="C1545" s="14" t="s">
        <v>64</v>
      </c>
      <c r="D1545" s="14">
        <v>2018</v>
      </c>
      <c r="E1545" s="14">
        <v>2018</v>
      </c>
      <c r="F1545" s="14" t="s">
        <v>324</v>
      </c>
      <c r="G1545" s="14"/>
      <c r="H1545" s="26">
        <v>0.12130000000000001</v>
      </c>
      <c r="I1545" s="26">
        <v>0.22289999999999999</v>
      </c>
      <c r="J1545" s="26">
        <v>0.11</v>
      </c>
      <c r="K1545" s="26">
        <v>0.1444</v>
      </c>
    </row>
    <row r="1546" spans="1:11">
      <c r="A1546" s="83" t="s">
        <v>172</v>
      </c>
      <c r="B1546" s="14" t="s">
        <v>74</v>
      </c>
      <c r="C1546" s="14" t="s">
        <v>64</v>
      </c>
      <c r="D1546" s="14">
        <v>2018</v>
      </c>
      <c r="E1546" s="14">
        <v>2018</v>
      </c>
      <c r="F1546" s="14" t="s">
        <v>324</v>
      </c>
      <c r="G1546" s="14"/>
      <c r="H1546" s="26">
        <v>9.5700000000000007E-2</v>
      </c>
      <c r="I1546" s="26">
        <v>0.18379999999999999</v>
      </c>
      <c r="J1546" s="26">
        <v>6.13E-2</v>
      </c>
      <c r="K1546" s="26">
        <v>9.5899999999999999E-2</v>
      </c>
    </row>
    <row r="1547" spans="1:11">
      <c r="A1547" s="83" t="s">
        <v>173</v>
      </c>
      <c r="B1547" s="14" t="s">
        <v>75</v>
      </c>
      <c r="C1547" s="14" t="s">
        <v>64</v>
      </c>
      <c r="D1547" s="14">
        <v>2018</v>
      </c>
      <c r="E1547" s="14">
        <v>2018</v>
      </c>
      <c r="F1547" s="14" t="s">
        <v>324</v>
      </c>
      <c r="G1547" s="14"/>
      <c r="H1547" s="26">
        <v>0.1</v>
      </c>
      <c r="I1547" s="26">
        <v>0.4</v>
      </c>
      <c r="J1547" s="26">
        <v>0</v>
      </c>
      <c r="K1547" s="26">
        <v>0.1</v>
      </c>
    </row>
    <row r="1548" spans="1:11">
      <c r="A1548" s="83" t="s">
        <v>174</v>
      </c>
      <c r="B1548" s="14" t="s">
        <v>75</v>
      </c>
      <c r="C1548" s="14" t="s">
        <v>64</v>
      </c>
      <c r="D1548" s="14">
        <v>2018</v>
      </c>
      <c r="E1548" s="14">
        <v>2018</v>
      </c>
      <c r="F1548" s="14" t="s">
        <v>324</v>
      </c>
      <c r="G1548" s="14"/>
      <c r="H1548" s="26">
        <v>8.4499999999999992E-2</v>
      </c>
      <c r="I1548" s="26">
        <v>0.18840000000000001</v>
      </c>
      <c r="J1548" s="26">
        <v>0.19320000000000001</v>
      </c>
      <c r="K1548" s="26">
        <v>0.2198</v>
      </c>
    </row>
    <row r="1549" spans="1:11">
      <c r="A1549" s="83" t="s">
        <v>175</v>
      </c>
      <c r="B1549" s="14" t="s">
        <v>75</v>
      </c>
      <c r="C1549" s="14" t="s">
        <v>64</v>
      </c>
      <c r="D1549" s="14">
        <v>2018</v>
      </c>
      <c r="E1549" s="14">
        <v>2018</v>
      </c>
      <c r="F1549" s="14" t="s">
        <v>324</v>
      </c>
      <c r="G1549" s="14"/>
      <c r="H1549" s="26">
        <v>9.8299999999999998E-2</v>
      </c>
      <c r="I1549" s="26">
        <v>0.1928</v>
      </c>
      <c r="J1549" s="26">
        <v>0.1913</v>
      </c>
      <c r="K1549" s="26">
        <v>0.22440000000000002</v>
      </c>
    </row>
    <row r="1550" spans="1:11">
      <c r="A1550" s="83" t="s">
        <v>176</v>
      </c>
      <c r="B1550" s="14" t="s">
        <v>75</v>
      </c>
      <c r="C1550" s="14" t="s">
        <v>64</v>
      </c>
      <c r="D1550" s="14">
        <v>2018</v>
      </c>
      <c r="E1550" s="14">
        <v>2018</v>
      </c>
      <c r="F1550" s="14" t="s">
        <v>324</v>
      </c>
      <c r="G1550" s="14"/>
      <c r="H1550" s="26">
        <v>0.13699999999999998</v>
      </c>
      <c r="I1550" s="26">
        <v>0.25619999999999998</v>
      </c>
      <c r="J1550" s="26">
        <v>0.24379999999999999</v>
      </c>
      <c r="K1550" s="26">
        <v>0.27760000000000001</v>
      </c>
    </row>
    <row r="1551" spans="1:11">
      <c r="A1551" s="83" t="s">
        <v>177</v>
      </c>
      <c r="B1551" s="14" t="s">
        <v>75</v>
      </c>
      <c r="C1551" s="14" t="s">
        <v>64</v>
      </c>
      <c r="D1551" s="14">
        <v>2018</v>
      </c>
      <c r="E1551" s="14">
        <v>2018</v>
      </c>
      <c r="F1551" s="14" t="s">
        <v>324</v>
      </c>
      <c r="G1551" s="14"/>
      <c r="H1551" s="26">
        <v>0.1255</v>
      </c>
      <c r="I1551" s="26">
        <v>0.21859999999999999</v>
      </c>
      <c r="J1551" s="26">
        <v>0.17</v>
      </c>
      <c r="K1551" s="26">
        <v>0.1862</v>
      </c>
    </row>
    <row r="1552" spans="1:11">
      <c r="A1552" s="83" t="s">
        <v>178</v>
      </c>
      <c r="B1552" s="14" t="s">
        <v>74</v>
      </c>
      <c r="C1552" s="14" t="s">
        <v>64</v>
      </c>
      <c r="D1552" s="14">
        <v>2018</v>
      </c>
      <c r="E1552" s="14">
        <v>2018</v>
      </c>
      <c r="F1552" s="14" t="s">
        <v>324</v>
      </c>
      <c r="G1552" s="14"/>
      <c r="H1552" s="26">
        <v>6.8000000000000005E-2</v>
      </c>
      <c r="I1552" s="26">
        <v>0.14429999999999998</v>
      </c>
      <c r="J1552" s="26">
        <v>5.0300000000000004E-2</v>
      </c>
      <c r="K1552" s="26">
        <v>8.2200000000000009E-2</v>
      </c>
    </row>
    <row r="1553" spans="1:11">
      <c r="A1553" s="83" t="s">
        <v>179</v>
      </c>
      <c r="B1553" s="14" t="s">
        <v>75</v>
      </c>
      <c r="C1553" s="14" t="s">
        <v>64</v>
      </c>
      <c r="D1553" s="14">
        <v>2018</v>
      </c>
      <c r="E1553" s="14">
        <v>2018</v>
      </c>
      <c r="F1553" s="14" t="s">
        <v>324</v>
      </c>
      <c r="G1553" s="14"/>
      <c r="H1553" s="26">
        <v>0.16079999999999997</v>
      </c>
      <c r="I1553" s="26">
        <v>0.24129999999999999</v>
      </c>
      <c r="J1553" s="26">
        <v>0.36359999999999998</v>
      </c>
      <c r="K1553" s="26">
        <v>0.40560000000000002</v>
      </c>
    </row>
    <row r="1554" spans="1:11">
      <c r="A1554" s="83" t="s">
        <v>180</v>
      </c>
      <c r="B1554" s="14" t="s">
        <v>75</v>
      </c>
      <c r="C1554" s="14" t="s">
        <v>64</v>
      </c>
      <c r="D1554" s="14">
        <v>2018</v>
      </c>
      <c r="E1554" s="14">
        <v>2018</v>
      </c>
      <c r="F1554" s="14" t="s">
        <v>324</v>
      </c>
      <c r="G1554" s="14"/>
      <c r="H1554" s="26">
        <v>0.11990000000000001</v>
      </c>
      <c r="I1554" s="26">
        <v>0.21129999999999999</v>
      </c>
      <c r="J1554" s="26">
        <v>0.21249999999999999</v>
      </c>
      <c r="K1554" s="26">
        <v>0.24100000000000002</v>
      </c>
    </row>
    <row r="1555" spans="1:11">
      <c r="A1555" s="83" t="s">
        <v>122</v>
      </c>
      <c r="B1555" s="14" t="s">
        <v>74</v>
      </c>
      <c r="C1555" s="14" t="s">
        <v>64</v>
      </c>
      <c r="D1555" s="14">
        <v>2018</v>
      </c>
      <c r="E1555" s="14">
        <v>2018</v>
      </c>
      <c r="F1555" s="14" t="s">
        <v>324</v>
      </c>
      <c r="G1555" s="14"/>
      <c r="H1555" s="26">
        <v>0.14050000000000001</v>
      </c>
      <c r="I1555" s="26">
        <v>0.2737</v>
      </c>
      <c r="J1555" s="26">
        <v>0.1016</v>
      </c>
      <c r="K1555" s="26">
        <v>0.15679999999999999</v>
      </c>
    </row>
    <row r="1556" spans="1:11">
      <c r="A1556" s="83" t="s">
        <v>123</v>
      </c>
      <c r="B1556" s="14" t="s">
        <v>75</v>
      </c>
      <c r="C1556" s="14" t="s">
        <v>64</v>
      </c>
      <c r="D1556" s="14">
        <v>2018</v>
      </c>
      <c r="E1556" s="14">
        <v>2018</v>
      </c>
      <c r="F1556" s="14" t="s">
        <v>324</v>
      </c>
      <c r="G1556" s="14"/>
      <c r="H1556" s="26">
        <v>0.109</v>
      </c>
      <c r="I1556" s="26">
        <v>0.19500000000000001</v>
      </c>
      <c r="J1556" s="26">
        <v>0.153</v>
      </c>
      <c r="K1556" s="26">
        <v>0.17190000000000003</v>
      </c>
    </row>
    <row r="1557" spans="1:11">
      <c r="A1557" s="83" t="s">
        <v>124</v>
      </c>
      <c r="B1557" s="14" t="s">
        <v>75</v>
      </c>
      <c r="C1557" s="14" t="s">
        <v>64</v>
      </c>
      <c r="D1557" s="14">
        <v>2018</v>
      </c>
      <c r="E1557" s="14">
        <v>2018</v>
      </c>
      <c r="F1557" s="14" t="s">
        <v>324</v>
      </c>
      <c r="G1557" s="14"/>
      <c r="H1557" s="26">
        <v>9.6000000000000002E-2</v>
      </c>
      <c r="I1557" s="26">
        <v>0.1812</v>
      </c>
      <c r="J1557" s="26">
        <v>0.20579999999999998</v>
      </c>
      <c r="K1557" s="26">
        <v>0.2291</v>
      </c>
    </row>
    <row r="1558" spans="1:11">
      <c r="A1558" s="83" t="s">
        <v>125</v>
      </c>
      <c r="B1558" s="14" t="s">
        <v>75</v>
      </c>
      <c r="C1558" s="14" t="s">
        <v>64</v>
      </c>
      <c r="D1558" s="14">
        <v>2018</v>
      </c>
      <c r="E1558" s="14">
        <v>2018</v>
      </c>
      <c r="F1558" s="14" t="s">
        <v>324</v>
      </c>
      <c r="G1558" s="14"/>
      <c r="H1558" s="26">
        <v>0.13250000000000001</v>
      </c>
      <c r="I1558" s="26">
        <v>0.2336</v>
      </c>
      <c r="J1558" s="26">
        <v>0.19079999999999997</v>
      </c>
      <c r="K1558" s="26">
        <v>0.21940000000000001</v>
      </c>
    </row>
    <row r="1559" spans="1:11">
      <c r="A1559" s="83" t="s">
        <v>126</v>
      </c>
      <c r="B1559" s="14" t="s">
        <v>75</v>
      </c>
      <c r="C1559" s="14" t="s">
        <v>64</v>
      </c>
      <c r="D1559" s="14">
        <v>2018</v>
      </c>
      <c r="E1559" s="14">
        <v>2018</v>
      </c>
      <c r="F1559" s="14" t="s">
        <v>324</v>
      </c>
      <c r="G1559" s="14"/>
      <c r="H1559" s="26">
        <v>0.10800000000000001</v>
      </c>
      <c r="I1559" s="26">
        <v>0.24410000000000001</v>
      </c>
      <c r="J1559" s="26">
        <v>0.21600000000000003</v>
      </c>
      <c r="K1559" s="26">
        <v>0.27699999999999997</v>
      </c>
    </row>
    <row r="1560" spans="1:11">
      <c r="A1560" s="83" t="s">
        <v>127</v>
      </c>
      <c r="B1560" s="14" t="s">
        <v>75</v>
      </c>
      <c r="C1560" s="14" t="s">
        <v>64</v>
      </c>
      <c r="D1560" s="14">
        <v>2018</v>
      </c>
      <c r="E1560" s="14">
        <v>2018</v>
      </c>
      <c r="F1560" s="14" t="s">
        <v>324</v>
      </c>
      <c r="G1560" s="14"/>
      <c r="H1560" s="26">
        <v>0.18809999999999999</v>
      </c>
      <c r="I1560" s="26">
        <v>0.2964</v>
      </c>
      <c r="J1560" s="26">
        <v>0.1678</v>
      </c>
      <c r="K1560" s="26">
        <v>0.19579999999999997</v>
      </c>
    </row>
    <row r="1561" spans="1:11">
      <c r="A1561" s="83" t="s">
        <v>128</v>
      </c>
      <c r="B1561" s="14" t="s">
        <v>75</v>
      </c>
      <c r="C1561" s="14" t="s">
        <v>64</v>
      </c>
      <c r="D1561" s="14">
        <v>2018</v>
      </c>
      <c r="E1561" s="14">
        <v>2018</v>
      </c>
      <c r="F1561" s="14" t="s">
        <v>324</v>
      </c>
      <c r="G1561" s="14"/>
      <c r="H1561" s="26">
        <v>0.1789</v>
      </c>
      <c r="I1561" s="26">
        <v>0.28699999999999998</v>
      </c>
      <c r="J1561" s="26">
        <v>0.1704</v>
      </c>
      <c r="K1561" s="26">
        <v>0.1968</v>
      </c>
    </row>
    <row r="1562" spans="1:11">
      <c r="A1562" s="83" t="s">
        <v>129</v>
      </c>
      <c r="B1562" s="14" t="s">
        <v>75</v>
      </c>
      <c r="C1562" s="14" t="s">
        <v>64</v>
      </c>
      <c r="D1562" s="14">
        <v>2018</v>
      </c>
      <c r="E1562" s="14">
        <v>2018</v>
      </c>
      <c r="F1562" s="14" t="s">
        <v>324</v>
      </c>
      <c r="G1562" s="14"/>
      <c r="H1562" s="26">
        <v>7.7600000000000002E-2</v>
      </c>
      <c r="I1562" s="26">
        <v>0.15629999999999999</v>
      </c>
      <c r="J1562" s="26">
        <v>0.1525</v>
      </c>
      <c r="K1562" s="26">
        <v>0.18</v>
      </c>
    </row>
    <row r="1563" spans="1:11">
      <c r="A1563" s="83" t="s">
        <v>130</v>
      </c>
      <c r="B1563" s="14" t="s">
        <v>75</v>
      </c>
      <c r="C1563" s="14" t="s">
        <v>64</v>
      </c>
      <c r="D1563" s="14">
        <v>2018</v>
      </c>
      <c r="E1563" s="14">
        <v>2018</v>
      </c>
      <c r="F1563" s="14" t="s">
        <v>324</v>
      </c>
      <c r="G1563" s="14"/>
      <c r="H1563" s="26">
        <v>4.2900000000000001E-2</v>
      </c>
      <c r="I1563" s="26">
        <v>0.10859999999999999</v>
      </c>
      <c r="J1563" s="26">
        <v>0.21969999999999998</v>
      </c>
      <c r="K1563" s="26">
        <v>0.25509999999999999</v>
      </c>
    </row>
    <row r="1564" spans="1:11">
      <c r="A1564" s="83" t="s">
        <v>131</v>
      </c>
      <c r="B1564" s="14" t="s">
        <v>76</v>
      </c>
      <c r="C1564" s="14" t="s">
        <v>64</v>
      </c>
      <c r="D1564" s="14">
        <v>2018</v>
      </c>
      <c r="E1564" s="14">
        <v>2018</v>
      </c>
      <c r="F1564" s="14" t="s">
        <v>324</v>
      </c>
      <c r="G1564" s="14"/>
      <c r="H1564" s="26">
        <v>0.1198</v>
      </c>
      <c r="I1564" s="26">
        <v>0.22399999999999998</v>
      </c>
      <c r="J1564" s="26">
        <v>7.2499999999999995E-2</v>
      </c>
      <c r="K1564" s="26">
        <v>0.10210000000000001</v>
      </c>
    </row>
    <row r="1565" spans="1:11">
      <c r="A1565" s="83" t="s">
        <v>132</v>
      </c>
      <c r="B1565" s="14" t="s">
        <v>75</v>
      </c>
      <c r="C1565" s="14" t="s">
        <v>64</v>
      </c>
      <c r="D1565" s="14">
        <v>2018</v>
      </c>
      <c r="E1565" s="14">
        <v>2018</v>
      </c>
      <c r="F1565" s="14" t="s">
        <v>324</v>
      </c>
      <c r="G1565" s="14"/>
      <c r="H1565" s="26">
        <v>0.14779999999999999</v>
      </c>
      <c r="I1565" s="26">
        <v>0.26890000000000003</v>
      </c>
      <c r="J1565" s="26">
        <v>0.1547</v>
      </c>
      <c r="K1565" s="26">
        <v>0.19920000000000002</v>
      </c>
    </row>
    <row r="1566" spans="1:11">
      <c r="A1566" s="83" t="s">
        <v>133</v>
      </c>
      <c r="B1566" s="14" t="s">
        <v>75</v>
      </c>
      <c r="C1566" s="14" t="s">
        <v>64</v>
      </c>
      <c r="D1566" s="14">
        <v>2018</v>
      </c>
      <c r="E1566" s="14">
        <v>2018</v>
      </c>
      <c r="F1566" s="14" t="s">
        <v>324</v>
      </c>
      <c r="G1566" s="14"/>
      <c r="H1566" s="26">
        <v>0.1101</v>
      </c>
      <c r="I1566" s="26">
        <v>0.1898</v>
      </c>
      <c r="J1566" s="26">
        <v>0.25190000000000001</v>
      </c>
      <c r="K1566" s="26">
        <v>0.28439999999999999</v>
      </c>
    </row>
    <row r="1567" spans="1:11">
      <c r="A1567" s="83" t="s">
        <v>134</v>
      </c>
      <c r="B1567" s="14" t="s">
        <v>75</v>
      </c>
      <c r="C1567" s="14" t="s">
        <v>64</v>
      </c>
      <c r="D1567" s="14">
        <v>2018</v>
      </c>
      <c r="E1567" s="14">
        <v>2018</v>
      </c>
      <c r="F1567" s="14" t="s">
        <v>324</v>
      </c>
      <c r="G1567" s="14"/>
      <c r="H1567" s="26">
        <v>8.199999999999999E-2</v>
      </c>
      <c r="I1567" s="26">
        <v>0.17620000000000002</v>
      </c>
      <c r="J1567" s="26">
        <v>0.21719999999999998</v>
      </c>
      <c r="K1567" s="26">
        <v>0.22949999999999998</v>
      </c>
    </row>
    <row r="1568" spans="1:11">
      <c r="A1568" s="83" t="s">
        <v>135</v>
      </c>
      <c r="B1568" s="14" t="s">
        <v>75</v>
      </c>
      <c r="C1568" s="14" t="s">
        <v>64</v>
      </c>
      <c r="D1568" s="14">
        <v>2018</v>
      </c>
      <c r="E1568" s="14">
        <v>2018</v>
      </c>
      <c r="F1568" s="14" t="s">
        <v>324</v>
      </c>
      <c r="G1568" s="14"/>
      <c r="H1568" s="26">
        <v>0.1333</v>
      </c>
      <c r="I1568" s="26">
        <v>0.25530000000000003</v>
      </c>
      <c r="J1568" s="26">
        <v>0.25</v>
      </c>
      <c r="K1568" s="26">
        <v>0.317</v>
      </c>
    </row>
    <row r="1569" spans="1:11">
      <c r="A1569" s="83" t="s">
        <v>136</v>
      </c>
      <c r="B1569" s="14" t="s">
        <v>75</v>
      </c>
      <c r="C1569" s="14" t="s">
        <v>64</v>
      </c>
      <c r="D1569" s="14">
        <v>2018</v>
      </c>
      <c r="E1569" s="14">
        <v>2018</v>
      </c>
      <c r="F1569" s="14" t="s">
        <v>324</v>
      </c>
      <c r="G1569" s="14"/>
      <c r="H1569" s="26">
        <v>0.12189999999999999</v>
      </c>
      <c r="I1569" s="26">
        <v>0.23149999999999998</v>
      </c>
      <c r="J1569" s="26">
        <v>0.2296</v>
      </c>
      <c r="K1569" s="26">
        <v>0.25650000000000001</v>
      </c>
    </row>
    <row r="1570" spans="1:11">
      <c r="A1570" s="83" t="s">
        <v>137</v>
      </c>
      <c r="B1570" s="14" t="s">
        <v>75</v>
      </c>
      <c r="C1570" s="14" t="s">
        <v>64</v>
      </c>
      <c r="D1570" s="14">
        <v>2018</v>
      </c>
      <c r="E1570" s="14">
        <v>2018</v>
      </c>
      <c r="F1570" s="14" t="s">
        <v>324</v>
      </c>
      <c r="G1570" s="14"/>
      <c r="H1570" s="26">
        <v>6.6699999999999995E-2</v>
      </c>
      <c r="I1570" s="26">
        <v>0.15560000000000002</v>
      </c>
      <c r="J1570" s="26">
        <v>0.25929999999999997</v>
      </c>
      <c r="K1570" s="26">
        <v>0.29630000000000001</v>
      </c>
    </row>
    <row r="1571" spans="1:11">
      <c r="A1571" s="83" t="s">
        <v>138</v>
      </c>
      <c r="B1571" s="14" t="s">
        <v>75</v>
      </c>
      <c r="C1571" s="14" t="s">
        <v>64</v>
      </c>
      <c r="D1571" s="14">
        <v>2018</v>
      </c>
      <c r="E1571" s="14">
        <v>2018</v>
      </c>
      <c r="F1571" s="14" t="s">
        <v>324</v>
      </c>
      <c r="G1571" s="14"/>
      <c r="H1571" s="26">
        <v>5.5999999999999994E-2</v>
      </c>
      <c r="I1571" s="26">
        <v>0.12</v>
      </c>
      <c r="J1571" s="26">
        <v>0.152</v>
      </c>
      <c r="K1571" s="26">
        <v>0.17600000000000002</v>
      </c>
    </row>
    <row r="1572" spans="1:11">
      <c r="A1572" s="83" t="s">
        <v>139</v>
      </c>
      <c r="B1572" s="14" t="s">
        <v>75</v>
      </c>
      <c r="C1572" s="14" t="s">
        <v>64</v>
      </c>
      <c r="D1572" s="14">
        <v>2018</v>
      </c>
      <c r="E1572" s="14">
        <v>2018</v>
      </c>
      <c r="F1572" s="14" t="s">
        <v>324</v>
      </c>
      <c r="G1572" s="14"/>
      <c r="H1572" s="26">
        <v>0.19489999999999999</v>
      </c>
      <c r="I1572" s="26">
        <v>0.309</v>
      </c>
      <c r="J1572" s="26">
        <v>0.17379999999999998</v>
      </c>
      <c r="K1572" s="26">
        <v>0.22030000000000002</v>
      </c>
    </row>
    <row r="1573" spans="1:11">
      <c r="A1573" s="83" t="s">
        <v>140</v>
      </c>
      <c r="B1573" s="14" t="s">
        <v>75</v>
      </c>
      <c r="C1573" s="14" t="s">
        <v>64</v>
      </c>
      <c r="D1573" s="14">
        <v>2018</v>
      </c>
      <c r="E1573" s="14">
        <v>2018</v>
      </c>
      <c r="F1573" s="14" t="s">
        <v>324</v>
      </c>
      <c r="G1573" s="14"/>
      <c r="H1573" s="26">
        <v>9.0200000000000002E-2</v>
      </c>
      <c r="I1573" s="26">
        <v>0.17679999999999998</v>
      </c>
      <c r="J1573" s="26">
        <v>0.2402</v>
      </c>
      <c r="K1573" s="26">
        <v>0.28660000000000002</v>
      </c>
    </row>
    <row r="1574" spans="1:11">
      <c r="A1574" s="83" t="s">
        <v>141</v>
      </c>
      <c r="B1574" s="14" t="s">
        <v>75</v>
      </c>
      <c r="C1574" s="14" t="s">
        <v>64</v>
      </c>
      <c r="D1574" s="14">
        <v>2018</v>
      </c>
      <c r="E1574" s="14">
        <v>2018</v>
      </c>
      <c r="F1574" s="14" t="s">
        <v>324</v>
      </c>
      <c r="G1574" s="14"/>
      <c r="H1574" s="26">
        <v>4.2699999999999995E-2</v>
      </c>
      <c r="I1574" s="26">
        <v>0.1183</v>
      </c>
      <c r="J1574" s="26">
        <v>0.1323</v>
      </c>
      <c r="K1574" s="26">
        <v>0.152</v>
      </c>
    </row>
    <row r="1575" spans="1:11">
      <c r="A1575" s="83" t="s">
        <v>142</v>
      </c>
      <c r="B1575" s="14" t="s">
        <v>74</v>
      </c>
      <c r="C1575" s="14" t="s">
        <v>64</v>
      </c>
      <c r="D1575" s="14">
        <v>2018</v>
      </c>
      <c r="E1575" s="14">
        <v>2018</v>
      </c>
      <c r="F1575" s="14" t="s">
        <v>324</v>
      </c>
      <c r="G1575" s="14"/>
      <c r="H1575" s="26">
        <v>0.113</v>
      </c>
      <c r="I1575" s="26">
        <v>0.22420000000000001</v>
      </c>
      <c r="J1575" s="26">
        <v>7.8700000000000006E-2</v>
      </c>
      <c r="K1575" s="26">
        <v>0.12390000000000001</v>
      </c>
    </row>
    <row r="1576" spans="1:11">
      <c r="A1576" s="83" t="s">
        <v>143</v>
      </c>
      <c r="B1576" s="14" t="s">
        <v>74</v>
      </c>
      <c r="C1576" s="14" t="s">
        <v>64</v>
      </c>
      <c r="D1576" s="14">
        <v>2018</v>
      </c>
      <c r="E1576" s="14">
        <v>2018</v>
      </c>
      <c r="F1576" s="14" t="s">
        <v>324</v>
      </c>
      <c r="G1576" s="14"/>
      <c r="H1576" s="26">
        <v>7.7399999999999997E-2</v>
      </c>
      <c r="I1576" s="26">
        <v>0.16719999999999999</v>
      </c>
      <c r="J1576" s="26">
        <v>5.0900000000000001E-2</v>
      </c>
      <c r="K1576" s="26">
        <v>7.8399999999999997E-2</v>
      </c>
    </row>
    <row r="1577" spans="1:11">
      <c r="A1577" s="83" t="s">
        <v>144</v>
      </c>
      <c r="B1577" s="14" t="s">
        <v>75</v>
      </c>
      <c r="C1577" s="14" t="s">
        <v>64</v>
      </c>
      <c r="D1577" s="14">
        <v>2018</v>
      </c>
      <c r="E1577" s="14">
        <v>2018</v>
      </c>
      <c r="F1577" s="14" t="s">
        <v>324</v>
      </c>
      <c r="G1577" s="14"/>
      <c r="H1577" s="26">
        <v>7.2400000000000006E-2</v>
      </c>
      <c r="I1577" s="26">
        <v>0.1447</v>
      </c>
      <c r="J1577" s="26">
        <v>0.10859999999999999</v>
      </c>
      <c r="K1577" s="26">
        <v>0.16449999999999998</v>
      </c>
    </row>
    <row r="1578" spans="1:11">
      <c r="A1578" s="83" t="s">
        <v>145</v>
      </c>
      <c r="B1578" s="14" t="s">
        <v>75</v>
      </c>
      <c r="C1578" s="14" t="s">
        <v>64</v>
      </c>
      <c r="D1578" s="14">
        <v>2018</v>
      </c>
      <c r="E1578" s="14">
        <v>2018</v>
      </c>
      <c r="F1578" s="14" t="s">
        <v>324</v>
      </c>
      <c r="G1578" s="14"/>
      <c r="H1578" s="26">
        <v>0.1409</v>
      </c>
      <c r="I1578" s="26">
        <v>0.24329999999999999</v>
      </c>
      <c r="J1578" s="26">
        <v>0.17620000000000002</v>
      </c>
      <c r="K1578" s="26">
        <v>0.20440000000000003</v>
      </c>
    </row>
    <row r="1579" spans="1:11">
      <c r="A1579" s="83" t="s">
        <v>146</v>
      </c>
      <c r="B1579" s="14" t="s">
        <v>74</v>
      </c>
      <c r="C1579" s="14" t="s">
        <v>64</v>
      </c>
      <c r="D1579" s="14">
        <v>2018</v>
      </c>
      <c r="E1579" s="14">
        <v>2018</v>
      </c>
      <c r="F1579" s="14" t="s">
        <v>324</v>
      </c>
      <c r="G1579" s="14"/>
      <c r="H1579" s="26">
        <v>0.1167</v>
      </c>
      <c r="I1579" s="26">
        <v>0.20749999999999999</v>
      </c>
      <c r="J1579" s="26">
        <v>8.1600000000000006E-2</v>
      </c>
      <c r="K1579" s="26">
        <v>0.11939999999999999</v>
      </c>
    </row>
    <row r="1580" spans="1:11">
      <c r="A1580" s="83" t="s">
        <v>147</v>
      </c>
      <c r="B1580" s="14" t="s">
        <v>75</v>
      </c>
      <c r="C1580" s="14" t="s">
        <v>64</v>
      </c>
      <c r="D1580" s="14">
        <v>2018</v>
      </c>
      <c r="E1580" s="14">
        <v>2018</v>
      </c>
      <c r="F1580" s="14" t="s">
        <v>324</v>
      </c>
      <c r="G1580" s="14"/>
      <c r="H1580" s="26">
        <v>0.1293</v>
      </c>
      <c r="I1580" s="26">
        <v>0.19850000000000001</v>
      </c>
      <c r="J1580" s="26">
        <v>0.2878</v>
      </c>
      <c r="K1580" s="26">
        <v>0.30599999999999999</v>
      </c>
    </row>
    <row r="1581" spans="1:11">
      <c r="A1581" s="83" t="s">
        <v>148</v>
      </c>
      <c r="B1581" s="14" t="s">
        <v>75</v>
      </c>
      <c r="C1581" s="14" t="s">
        <v>64</v>
      </c>
      <c r="D1581" s="14">
        <v>2018</v>
      </c>
      <c r="E1581" s="14">
        <v>2018</v>
      </c>
      <c r="F1581" s="14" t="s">
        <v>324</v>
      </c>
      <c r="G1581" s="14"/>
      <c r="H1581" s="26">
        <v>0.18429999999999999</v>
      </c>
      <c r="I1581" s="26">
        <v>0.2928</v>
      </c>
      <c r="J1581" s="26">
        <v>0.23129999999999998</v>
      </c>
      <c r="K1581" s="26">
        <v>0.2596</v>
      </c>
    </row>
    <row r="1582" spans="1:11">
      <c r="A1582" s="83" t="s">
        <v>149</v>
      </c>
      <c r="B1582" s="14" t="s">
        <v>74</v>
      </c>
      <c r="C1582" s="14" t="s">
        <v>64</v>
      </c>
      <c r="D1582" s="14">
        <v>2018</v>
      </c>
      <c r="E1582" s="14">
        <v>2018</v>
      </c>
      <c r="F1582" s="14" t="s">
        <v>324</v>
      </c>
      <c r="G1582" s="14"/>
      <c r="H1582" s="26">
        <v>9.6799999999999997E-2</v>
      </c>
      <c r="I1582" s="26">
        <v>0.18289999999999998</v>
      </c>
      <c r="J1582" s="26">
        <v>5.0700000000000002E-2</v>
      </c>
      <c r="K1582" s="26">
        <v>8.8000000000000009E-2</v>
      </c>
    </row>
    <row r="1583" spans="1:11">
      <c r="A1583" s="83" t="s">
        <v>150</v>
      </c>
      <c r="B1583" s="14" t="s">
        <v>74</v>
      </c>
      <c r="C1583" s="14" t="s">
        <v>64</v>
      </c>
      <c r="D1583" s="14">
        <v>2018</v>
      </c>
      <c r="E1583" s="14">
        <v>2018</v>
      </c>
      <c r="F1583" s="14" t="s">
        <v>324</v>
      </c>
      <c r="G1583" s="14"/>
      <c r="H1583" s="26">
        <v>8.4000000000000005E-2</v>
      </c>
      <c r="I1583" s="26">
        <v>0.17050000000000001</v>
      </c>
      <c r="J1583" s="26">
        <v>7.8700000000000006E-2</v>
      </c>
      <c r="K1583" s="26">
        <v>0.11849999999999999</v>
      </c>
    </row>
    <row r="1584" spans="1:11">
      <c r="A1584" s="83" t="s">
        <v>151</v>
      </c>
      <c r="B1584" s="14" t="s">
        <v>75</v>
      </c>
      <c r="C1584" s="14" t="s">
        <v>64</v>
      </c>
      <c r="D1584" s="14">
        <v>2018</v>
      </c>
      <c r="E1584" s="14">
        <v>2018</v>
      </c>
      <c r="F1584" s="14" t="s">
        <v>324</v>
      </c>
      <c r="G1584" s="14"/>
      <c r="H1584" s="26">
        <v>0.16059999999999999</v>
      </c>
      <c r="I1584" s="26">
        <v>0.25530000000000003</v>
      </c>
      <c r="J1584" s="26">
        <v>0.23149999999999998</v>
      </c>
      <c r="K1584" s="26">
        <v>0.26319999999999999</v>
      </c>
    </row>
    <row r="1585" spans="1:11">
      <c r="A1585" s="83" t="s">
        <v>152</v>
      </c>
      <c r="B1585" s="14" t="s">
        <v>74</v>
      </c>
      <c r="C1585" s="14" t="s">
        <v>64</v>
      </c>
      <c r="D1585" s="14">
        <v>2018</v>
      </c>
      <c r="E1585" s="14">
        <v>2018</v>
      </c>
      <c r="F1585" s="14" t="s">
        <v>324</v>
      </c>
      <c r="G1585" s="14"/>
      <c r="H1585" s="26">
        <v>7.8600000000000003E-2</v>
      </c>
      <c r="I1585" s="26">
        <v>0.16829999999999998</v>
      </c>
      <c r="J1585" s="26">
        <v>5.8299999999999998E-2</v>
      </c>
      <c r="K1585" s="26">
        <v>9.2100000000000015E-2</v>
      </c>
    </row>
    <row r="1586" spans="1:11">
      <c r="A1586" s="83" t="s">
        <v>153</v>
      </c>
      <c r="B1586" s="14" t="s">
        <v>74</v>
      </c>
      <c r="C1586" s="14" t="s">
        <v>64</v>
      </c>
      <c r="D1586" s="14">
        <v>2018</v>
      </c>
      <c r="E1586" s="14">
        <v>2018</v>
      </c>
      <c r="F1586" s="14" t="s">
        <v>324</v>
      </c>
      <c r="G1586" s="14"/>
      <c r="H1586" s="26">
        <v>7.7499999999999999E-2</v>
      </c>
      <c r="I1586" s="26">
        <v>0.1726</v>
      </c>
      <c r="J1586" s="26">
        <v>6.13E-2</v>
      </c>
      <c r="K1586" s="26">
        <v>9.2300000000000007E-2</v>
      </c>
    </row>
    <row r="1587" spans="1:11">
      <c r="A1587" s="83" t="s">
        <v>154</v>
      </c>
      <c r="B1587" s="14" t="s">
        <v>74</v>
      </c>
      <c r="C1587" s="14" t="s">
        <v>64</v>
      </c>
      <c r="D1587" s="14">
        <v>2018</v>
      </c>
      <c r="E1587" s="14">
        <v>2018</v>
      </c>
      <c r="F1587" s="14" t="s">
        <v>324</v>
      </c>
      <c r="G1587" s="14"/>
      <c r="H1587" s="26">
        <v>7.3499999999999996E-2</v>
      </c>
      <c r="I1587" s="26">
        <v>0.17079999999999998</v>
      </c>
      <c r="J1587" s="26">
        <v>6.3399999999999998E-2</v>
      </c>
      <c r="K1587" s="26">
        <v>0.1096</v>
      </c>
    </row>
    <row r="1588" spans="1:11">
      <c r="A1588" s="83" t="s">
        <v>155</v>
      </c>
      <c r="B1588" s="14" t="s">
        <v>74</v>
      </c>
      <c r="C1588" s="14" t="s">
        <v>64</v>
      </c>
      <c r="D1588" s="14">
        <v>2018</v>
      </c>
      <c r="E1588" s="14">
        <v>2018</v>
      </c>
      <c r="F1588" s="14" t="s">
        <v>324</v>
      </c>
      <c r="G1588" s="14"/>
      <c r="H1588" s="26">
        <v>2.4700000000000003E-2</v>
      </c>
      <c r="I1588" s="26">
        <v>0.12520000000000001</v>
      </c>
      <c r="J1588" s="26">
        <v>1.3300000000000001E-2</v>
      </c>
      <c r="K1588" s="26">
        <v>4.5499999999999999E-2</v>
      </c>
    </row>
    <row r="1589" spans="1:11">
      <c r="A1589" s="83" t="s">
        <v>156</v>
      </c>
      <c r="B1589" s="14" t="s">
        <v>74</v>
      </c>
      <c r="C1589" s="14" t="s">
        <v>64</v>
      </c>
      <c r="D1589" s="14">
        <v>2018</v>
      </c>
      <c r="E1589" s="14">
        <v>2018</v>
      </c>
      <c r="F1589" s="14" t="s">
        <v>324</v>
      </c>
      <c r="G1589" s="14"/>
      <c r="H1589" s="26">
        <v>1.9699999999999999E-2</v>
      </c>
      <c r="I1589" s="26">
        <v>0.1241</v>
      </c>
      <c r="J1589" s="26">
        <v>1.03E-2</v>
      </c>
      <c r="K1589" s="26">
        <v>5.2900000000000003E-2</v>
      </c>
    </row>
    <row r="1590" spans="1:11">
      <c r="A1590" s="83" t="s">
        <v>157</v>
      </c>
      <c r="B1590" s="14" t="s">
        <v>75</v>
      </c>
      <c r="C1590" s="14" t="s">
        <v>64</v>
      </c>
      <c r="D1590" s="14">
        <v>2018</v>
      </c>
      <c r="E1590" s="14">
        <v>2018</v>
      </c>
      <c r="F1590" s="14" t="s">
        <v>324</v>
      </c>
      <c r="G1590" s="14"/>
      <c r="H1590" s="26">
        <v>0.12920000000000001</v>
      </c>
      <c r="I1590" s="26">
        <v>0.21890000000000001</v>
      </c>
      <c r="J1590" s="26">
        <v>0.18539999999999998</v>
      </c>
      <c r="K1590" s="26">
        <v>0.2145</v>
      </c>
    </row>
    <row r="1591" spans="1:11">
      <c r="A1591" s="83" t="s">
        <v>158</v>
      </c>
      <c r="B1591" s="14" t="s">
        <v>75</v>
      </c>
      <c r="C1591" s="14" t="s">
        <v>64</v>
      </c>
      <c r="D1591" s="14">
        <v>2018</v>
      </c>
      <c r="E1591" s="14">
        <v>2018</v>
      </c>
      <c r="F1591" s="14" t="s">
        <v>324</v>
      </c>
      <c r="G1591" s="14"/>
      <c r="H1591" s="26">
        <v>0.1351</v>
      </c>
      <c r="I1591" s="26">
        <v>0.1351</v>
      </c>
      <c r="J1591" s="26">
        <v>0.1351</v>
      </c>
      <c r="K1591" s="26">
        <v>0.16219999999999998</v>
      </c>
    </row>
    <row r="1592" spans="1:11">
      <c r="A1592" s="83" t="s">
        <v>159</v>
      </c>
      <c r="B1592" s="14" t="s">
        <v>75</v>
      </c>
      <c r="C1592" s="14" t="s">
        <v>64</v>
      </c>
      <c r="D1592" s="14">
        <v>2018</v>
      </c>
      <c r="E1592" s="14">
        <v>2018</v>
      </c>
      <c r="F1592" s="14" t="s">
        <v>324</v>
      </c>
      <c r="G1592" s="14"/>
      <c r="H1592" s="26">
        <v>0.11789999999999999</v>
      </c>
      <c r="I1592" s="26">
        <v>0.19769999999999999</v>
      </c>
      <c r="J1592" s="26">
        <v>0.29480000000000001</v>
      </c>
      <c r="K1592" s="26">
        <v>0.32250000000000001</v>
      </c>
    </row>
    <row r="1593" spans="1:11">
      <c r="A1593" s="83" t="s">
        <v>160</v>
      </c>
      <c r="B1593" s="14" t="s">
        <v>74</v>
      </c>
      <c r="C1593" s="14" t="s">
        <v>64</v>
      </c>
      <c r="D1593" s="14">
        <v>2018</v>
      </c>
      <c r="E1593" s="14">
        <v>2018</v>
      </c>
      <c r="F1593" s="14" t="s">
        <v>324</v>
      </c>
      <c r="G1593" s="14"/>
      <c r="H1593" s="26">
        <v>1.84E-2</v>
      </c>
      <c r="I1593" s="26">
        <v>0.11789999999999999</v>
      </c>
      <c r="J1593" s="26">
        <v>1.1699999999999999E-2</v>
      </c>
      <c r="K1593" s="26">
        <v>4.6500000000000007E-2</v>
      </c>
    </row>
    <row r="1594" spans="1:11">
      <c r="A1594" s="83" t="s">
        <v>161</v>
      </c>
      <c r="B1594" s="14" t="s">
        <v>74</v>
      </c>
      <c r="C1594" s="14" t="s">
        <v>64</v>
      </c>
      <c r="D1594" s="14">
        <v>2018</v>
      </c>
      <c r="E1594" s="14">
        <v>2018</v>
      </c>
      <c r="F1594" s="14" t="s">
        <v>324</v>
      </c>
      <c r="G1594" s="14"/>
      <c r="H1594" s="26">
        <v>9.3800000000000008E-2</v>
      </c>
      <c r="I1594" s="26">
        <v>0.18770000000000001</v>
      </c>
      <c r="J1594" s="26">
        <v>5.8799999999999998E-2</v>
      </c>
      <c r="K1594" s="26">
        <v>0.1033</v>
      </c>
    </row>
    <row r="1595" spans="1:11">
      <c r="A1595" s="83" t="s">
        <v>162</v>
      </c>
      <c r="B1595" s="14" t="s">
        <v>75</v>
      </c>
      <c r="C1595" s="14" t="s">
        <v>64</v>
      </c>
      <c r="D1595" s="14">
        <v>2018</v>
      </c>
      <c r="E1595" s="14">
        <v>2018</v>
      </c>
      <c r="F1595" s="14" t="s">
        <v>324</v>
      </c>
      <c r="G1595" s="14"/>
      <c r="H1595" s="26">
        <v>0.16070000000000001</v>
      </c>
      <c r="I1595" s="26">
        <v>0.26910000000000001</v>
      </c>
      <c r="J1595" s="26">
        <v>0.19600000000000001</v>
      </c>
      <c r="K1595" s="26">
        <v>0.2321</v>
      </c>
    </row>
    <row r="1596" spans="1:11">
      <c r="A1596" s="83" t="s">
        <v>163</v>
      </c>
      <c r="B1596" s="14" t="s">
        <v>75</v>
      </c>
      <c r="C1596" s="14" t="s">
        <v>64</v>
      </c>
      <c r="D1596" s="14">
        <v>2018</v>
      </c>
      <c r="E1596" s="14">
        <v>2018</v>
      </c>
      <c r="F1596" s="14" t="s">
        <v>324</v>
      </c>
      <c r="G1596" s="14"/>
      <c r="H1596" s="26">
        <v>0.1479</v>
      </c>
      <c r="I1596" s="26">
        <v>0.24210000000000001</v>
      </c>
      <c r="J1596" s="26">
        <v>0.1729</v>
      </c>
      <c r="K1596" s="26">
        <v>0.19359999999999999</v>
      </c>
    </row>
    <row r="1597" spans="1:11">
      <c r="A1597" s="83" t="s">
        <v>164</v>
      </c>
      <c r="B1597" s="14" t="s">
        <v>75</v>
      </c>
      <c r="C1597" s="14" t="s">
        <v>64</v>
      </c>
      <c r="D1597" s="14">
        <v>2018</v>
      </c>
      <c r="E1597" s="14">
        <v>2018</v>
      </c>
      <c r="F1597" s="14" t="s">
        <v>324</v>
      </c>
      <c r="G1597" s="14"/>
      <c r="H1597" s="26">
        <v>0.1065</v>
      </c>
      <c r="I1597" s="26">
        <v>0.18760000000000002</v>
      </c>
      <c r="J1597" s="26">
        <v>0.18359999999999999</v>
      </c>
      <c r="K1597" s="26">
        <v>0.20670000000000002</v>
      </c>
    </row>
    <row r="1598" spans="1:11">
      <c r="A1598" s="83" t="s">
        <v>165</v>
      </c>
      <c r="B1598" s="14" t="s">
        <v>75</v>
      </c>
      <c r="C1598" s="14" t="s">
        <v>64</v>
      </c>
      <c r="D1598" s="14">
        <v>2018</v>
      </c>
      <c r="E1598" s="14">
        <v>2018</v>
      </c>
      <c r="F1598" s="14" t="s">
        <v>324</v>
      </c>
      <c r="G1598" s="14"/>
      <c r="H1598" s="26">
        <v>7.7199999999999991E-2</v>
      </c>
      <c r="I1598" s="26">
        <v>0.19920000000000002</v>
      </c>
      <c r="J1598" s="26">
        <v>0.2195</v>
      </c>
      <c r="K1598" s="26">
        <v>0.23579999999999998</v>
      </c>
    </row>
    <row r="1599" spans="1:11">
      <c r="A1599" s="83" t="s">
        <v>166</v>
      </c>
      <c r="B1599" s="14" t="s">
        <v>74</v>
      </c>
      <c r="C1599" s="14" t="s">
        <v>64</v>
      </c>
      <c r="D1599" s="14">
        <v>2018</v>
      </c>
      <c r="E1599" s="14">
        <v>2018</v>
      </c>
      <c r="F1599" s="14" t="s">
        <v>324</v>
      </c>
      <c r="G1599" s="14"/>
      <c r="H1599" s="26">
        <v>0.1452</v>
      </c>
      <c r="I1599" s="26">
        <v>0.2772</v>
      </c>
      <c r="J1599" s="26">
        <v>6.480000000000001E-2</v>
      </c>
      <c r="K1599" s="26">
        <v>0.12240000000000001</v>
      </c>
    </row>
    <row r="1600" spans="1:11">
      <c r="A1600" s="83" t="s">
        <v>167</v>
      </c>
      <c r="B1600" s="14" t="s">
        <v>75</v>
      </c>
      <c r="C1600" s="14" t="s">
        <v>64</v>
      </c>
      <c r="D1600" s="14">
        <v>2018</v>
      </c>
      <c r="E1600" s="14">
        <v>2018</v>
      </c>
      <c r="F1600" s="14" t="s">
        <v>324</v>
      </c>
      <c r="G1600" s="14"/>
      <c r="H1600" s="26">
        <v>7.690000000000001E-2</v>
      </c>
      <c r="I1600" s="26">
        <v>0.1734</v>
      </c>
      <c r="J1600" s="26">
        <v>8.1099999999999992E-2</v>
      </c>
      <c r="K1600" s="26">
        <v>0.11749999999999999</v>
      </c>
    </row>
    <row r="1601" spans="1:11">
      <c r="A1601" s="83" t="s">
        <v>168</v>
      </c>
      <c r="B1601" s="14" t="s">
        <v>74</v>
      </c>
      <c r="C1601" s="14" t="s">
        <v>64</v>
      </c>
      <c r="D1601" s="14">
        <v>2018</v>
      </c>
      <c r="E1601" s="14">
        <v>2018</v>
      </c>
      <c r="F1601" s="14" t="s">
        <v>324</v>
      </c>
      <c r="G1601" s="14"/>
      <c r="H1601" s="26">
        <v>0.1222</v>
      </c>
      <c r="I1601" s="26">
        <v>0.25659999999999999</v>
      </c>
      <c r="J1601" s="26">
        <v>9.0800000000000006E-2</v>
      </c>
      <c r="K1601" s="26">
        <v>0.13300000000000001</v>
      </c>
    </row>
    <row r="1602" spans="1:11">
      <c r="A1602" s="83" t="s">
        <v>169</v>
      </c>
      <c r="B1602" s="14" t="s">
        <v>74</v>
      </c>
      <c r="C1602" s="14" t="s">
        <v>64</v>
      </c>
      <c r="D1602" s="14">
        <v>2018</v>
      </c>
      <c r="E1602" s="14">
        <v>2018</v>
      </c>
      <c r="F1602" s="14" t="s">
        <v>324</v>
      </c>
      <c r="G1602" s="14"/>
      <c r="H1602" s="26">
        <v>8.9099999999999999E-2</v>
      </c>
      <c r="I1602" s="26">
        <v>0.16639999999999999</v>
      </c>
      <c r="J1602" s="26">
        <v>6.9800000000000001E-2</v>
      </c>
      <c r="K1602" s="26">
        <v>0.1114</v>
      </c>
    </row>
    <row r="1603" spans="1:11">
      <c r="A1603" s="83" t="s">
        <v>170</v>
      </c>
      <c r="B1603" s="14" t="s">
        <v>75</v>
      </c>
      <c r="C1603" s="14" t="s">
        <v>64</v>
      </c>
      <c r="D1603" s="14">
        <v>2018</v>
      </c>
      <c r="E1603" s="14">
        <v>2018</v>
      </c>
      <c r="F1603" s="14" t="s">
        <v>324</v>
      </c>
      <c r="G1603" s="14"/>
      <c r="H1603" s="26">
        <v>0.16309999999999999</v>
      </c>
      <c r="I1603" s="26">
        <v>0.253</v>
      </c>
      <c r="J1603" s="26">
        <v>0.20199999999999999</v>
      </c>
      <c r="K1603" s="26">
        <v>0.21579999999999999</v>
      </c>
    </row>
  </sheetData>
  <sheetProtection algorithmName="SHA-512" hashValue="MUJKwqq5iooAOdseLsrezUCmY782qs4gqEbTiJHcm1BIC7dsJSEcFz+jWAAB0pJv6NP+sNBbjLQmvrU233nZbw==" saltValue="JEMPrN15Uf+ftrgNnrROF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40" activePane="bottomLeft" state="frozen"/>
      <selection pane="bottomLeft" activeCell="R247" sqref="R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2019</v>
      </c>
      <c r="F7" s="13" t="str">
        <f>IF(F8=0,""," - "&amp;F8)</f>
        <v/>
      </c>
    </row>
    <row r="8" spans="1:6">
      <c r="A8" s="13" t="str">
        <f>A7&amp;F7</f>
        <v>CalFresh Households (Monthly), 2019</v>
      </c>
      <c r="F8">
        <f>MAX(A13:A170)</f>
        <v>0</v>
      </c>
    </row>
    <row r="9" spans="1:6" s="13" customFormat="1"/>
    <row r="10" spans="1:6">
      <c r="A10" s="28" t="s">
        <v>89</v>
      </c>
      <c r="C10" s="28" t="s">
        <v>0</v>
      </c>
    </row>
    <row r="11" spans="1:6">
      <c r="A11" s="28" t="s">
        <v>90</v>
      </c>
      <c r="B11" s="28" t="s">
        <v>1</v>
      </c>
      <c r="C11" s="83" t="s">
        <v>173</v>
      </c>
      <c r="D11" s="83" t="s">
        <v>176</v>
      </c>
    </row>
    <row r="12" spans="1:6">
      <c r="A12" s="83">
        <v>2019</v>
      </c>
      <c r="B12" s="83" t="s">
        <v>3</v>
      </c>
      <c r="C12" s="84">
        <v>70</v>
      </c>
      <c r="D12" s="84">
        <v>2592</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2018/19</v>
      </c>
      <c r="E7" s="13" t="str">
        <f>IF(ISBLANK(A14),"",IF(ISBLANK(A15)," - "&amp;A14,IF(ISBLANK(A16)," - "&amp;A15,IF(ISBLANK(A17)," - "&amp;A16," - "&amp;A17))))</f>
        <v/>
      </c>
    </row>
    <row r="8" spans="1:62">
      <c r="A8" t="str">
        <f>A7&amp;E7</f>
        <v>CalFresh Households (Annual Average), State Fiscal Year 2018/19</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324</v>
      </c>
      <c r="B13" s="84"/>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17.28515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28" t="s">
        <v>106</v>
      </c>
      <c r="C11" s="28" t="s">
        <v>0</v>
      </c>
    </row>
    <row r="12" spans="1:121">
      <c r="A12" s="28" t="s">
        <v>90</v>
      </c>
      <c r="B12" s="28" t="s">
        <v>1</v>
      </c>
      <c r="C12" s="83" t="s">
        <v>143</v>
      </c>
      <c r="D12" s="83" t="s">
        <v>145</v>
      </c>
      <c r="E12" s="83" t="s">
        <v>146</v>
      </c>
    </row>
    <row r="13" spans="1:121">
      <c r="A13" s="83">
        <v>2018</v>
      </c>
      <c r="B13" s="83" t="s">
        <v>65</v>
      </c>
      <c r="C13" s="35">
        <v>0.98316498316498313</v>
      </c>
      <c r="D13" s="35">
        <v>0.98304473304473305</v>
      </c>
      <c r="E13" s="35">
        <v>0.9904982618771726</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2017</v>
      </c>
      <c r="F105" s="13" t="str">
        <f>IF(F106=0,""," - "&amp;F106)</f>
        <v xml:space="preserve"> - 2018</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2017 - 2018</v>
      </c>
      <c r="F106" s="13">
        <f>MAX(A112:A200)</f>
        <v>2018</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276</v>
      </c>
      <c r="C110" s="83" t="s">
        <v>174</v>
      </c>
      <c r="D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2017</v>
      </c>
      <c r="B111" s="35"/>
      <c r="C111" s="35"/>
      <c r="D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184</v>
      </c>
      <c r="B112" s="35">
        <v>5.3999999999999999E-2</v>
      </c>
      <c r="C112" s="35">
        <v>6.4600000000000005E-2</v>
      </c>
      <c r="D112" s="35">
        <v>6.4600000000000005E-2</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29">
        <v>2018</v>
      </c>
      <c r="B113" s="35"/>
      <c r="C113" s="35"/>
      <c r="D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A114" s="109" t="s">
        <v>184</v>
      </c>
      <c r="B114" s="35"/>
      <c r="C114" s="35">
        <v>0.16489999999999999</v>
      </c>
      <c r="D114" s="35">
        <v>0.16489999999999999</v>
      </c>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2015</v>
      </c>
      <c r="F7" t="str">
        <f>IF(F8=0,""," - "&amp;F8)</f>
        <v/>
      </c>
    </row>
    <row r="8" spans="1:98">
      <c r="A8" t="str">
        <f>A7&amp;F7</f>
        <v>Percent of Expedited Service Benefits Issued in 1-3 Days (Quarterly %), 2015</v>
      </c>
      <c r="F8">
        <f>MAX(A14:A41)</f>
        <v>0</v>
      </c>
    </row>
    <row r="11" spans="1:98">
      <c r="A11" s="28" t="s">
        <v>110</v>
      </c>
      <c r="C11" s="28" t="s">
        <v>0</v>
      </c>
    </row>
    <row r="12" spans="1:98">
      <c r="A12" s="28" t="s">
        <v>88</v>
      </c>
      <c r="B12" s="28" t="s">
        <v>67</v>
      </c>
      <c r="C12" s="45" t="s">
        <v>145</v>
      </c>
      <c r="D12" s="45" t="s">
        <v>146</v>
      </c>
      <c r="E12" s="45" t="s">
        <v>147</v>
      </c>
    </row>
    <row r="13" spans="1:98">
      <c r="A13" s="83">
        <v>2015</v>
      </c>
      <c r="C13" s="45"/>
      <c r="D13" s="45"/>
      <c r="E13" s="45"/>
    </row>
    <row r="14" spans="1:98">
      <c r="B14" s="83" t="s">
        <v>65</v>
      </c>
      <c r="C14" s="45">
        <v>0.93200000000000005</v>
      </c>
      <c r="D14" s="45">
        <v>0.98829999999999996</v>
      </c>
      <c r="E14" s="45">
        <v>0.95350000000000001</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2018</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2018</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2018</v>
      </c>
      <c r="C48" s="42"/>
      <c r="D48" s="42"/>
      <c r="E48" s="42"/>
    </row>
    <row r="49" spans="2:5">
      <c r="B49" s="83" t="s">
        <v>187</v>
      </c>
      <c r="C49" s="35">
        <v>0.91671324762437112</v>
      </c>
      <c r="D49" s="35">
        <v>0.91958939264328488</v>
      </c>
      <c r="E49" s="35">
        <v>0.95652173913043481</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1.710937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28" t="s">
        <v>105</v>
      </c>
      <c r="B11" s="28" t="s">
        <v>85</v>
      </c>
    </row>
    <row r="12" spans="1:61">
      <c r="A12" s="28" t="s">
        <v>84</v>
      </c>
      <c r="B12" s="83" t="s">
        <v>145</v>
      </c>
      <c r="C12" s="83" t="s">
        <v>146</v>
      </c>
      <c r="D12" s="83" t="s">
        <v>147</v>
      </c>
    </row>
    <row r="13" spans="1:61">
      <c r="A13" s="29">
        <v>2016</v>
      </c>
      <c r="B13" s="84">
        <v>287642.75</v>
      </c>
      <c r="C13" s="84">
        <v>214057.33333333334</v>
      </c>
      <c r="D13" s="84">
        <v>5619.833333333333</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28" t="s">
        <v>234</v>
      </c>
      <c r="B44" s="28" t="s">
        <v>85</v>
      </c>
    </row>
    <row r="45" spans="1:61">
      <c r="A45" s="28" t="s">
        <v>84</v>
      </c>
      <c r="B45" s="83" t="s">
        <v>145</v>
      </c>
      <c r="C45" s="83" t="s">
        <v>146</v>
      </c>
      <c r="D45" s="83" t="s">
        <v>147</v>
      </c>
    </row>
    <row r="46" spans="1:61">
      <c r="A46" s="29">
        <v>2016</v>
      </c>
      <c r="B46" s="84">
        <v>421674.33782000002</v>
      </c>
      <c r="C46" s="84">
        <v>270638.75339999999</v>
      </c>
      <c r="D46" s="84">
        <v>7743.2246999999998</v>
      </c>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174</v>
      </c>
    </row>
    <row r="13" spans="1:6">
      <c r="A13" s="83">
        <v>2018</v>
      </c>
      <c r="C13" s="35"/>
    </row>
    <row r="14" spans="1:6">
      <c r="B14" s="83" t="s">
        <v>3</v>
      </c>
      <c r="C14" s="35">
        <v>0.1159</v>
      </c>
    </row>
    <row r="15" spans="1:6">
      <c r="B15" s="83" t="s">
        <v>62</v>
      </c>
      <c r="C15" s="35">
        <v>8.7799999999999989E-2</v>
      </c>
    </row>
    <row r="16" spans="1:6">
      <c r="B16" s="83" t="s">
        <v>64</v>
      </c>
      <c r="C16" s="35">
        <v>8.4499999999999992E-2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174</v>
      </c>
    </row>
    <row r="49" spans="1:3">
      <c r="A49" s="83">
        <v>2018</v>
      </c>
      <c r="C49" s="35"/>
    </row>
    <row r="50" spans="1:3">
      <c r="B50" s="83" t="s">
        <v>3</v>
      </c>
      <c r="C50" s="35">
        <v>0.20649999999999999</v>
      </c>
    </row>
    <row r="51" spans="1:3">
      <c r="B51" s="83" t="s">
        <v>62</v>
      </c>
      <c r="C51" s="35">
        <v>0.20480000000000001</v>
      </c>
    </row>
    <row r="52" spans="1:3">
      <c r="B52" s="83" t="s">
        <v>64</v>
      </c>
      <c r="C52" s="35">
        <v>0.18840000000000001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2017</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2017</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2017</v>
      </c>
      <c r="C95" s="35"/>
    </row>
    <row r="96" spans="1:61">
      <c r="B96" s="83" t="s">
        <v>64</v>
      </c>
      <c r="C96" s="35">
        <v>0.10730000000000001</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28" t="s">
        <v>115</v>
      </c>
      <c r="C146" s="28" t="s">
        <v>0</v>
      </c>
    </row>
    <row r="147" spans="1:6">
      <c r="A147" s="28" t="s">
        <v>88</v>
      </c>
      <c r="B147" s="28" t="s">
        <v>67</v>
      </c>
      <c r="C147" s="83" t="s">
        <v>122</v>
      </c>
    </row>
    <row r="148" spans="1:6">
      <c r="A148" s="83">
        <v>2017</v>
      </c>
      <c r="C148" s="35"/>
    </row>
    <row r="149" spans="1:6">
      <c r="B149" s="83" t="s">
        <v>64</v>
      </c>
      <c r="C149" s="35">
        <v>0.1699</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0.855468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46" t="e">
        <f>AVERAGE(Every_Mth!#REF!,Every_Mth!#REF!,Every_Mth!#REF!,Every_Mth!#REF!,Every_Mth!#REF!,Every_Mth!#REF!,Every_Mth!#REF!,Every_Mth!#REF!,Every_Mth!#REF!,Every_Mth!#REF!,Every_Mth!#REF!,Every_Mth!#REF!)</f>
        <v>#REF!</v>
      </c>
      <c r="F129" s="46">
        <v>7121279.8180800015</v>
      </c>
      <c r="G129" s="24" t="s">
        <v>66</v>
      </c>
      <c r="H129" s="20">
        <v>0.56999999999999995</v>
      </c>
      <c r="J129" s="62"/>
      <c r="K129" s="63"/>
      <c r="L129" s="61"/>
    </row>
    <row r="130" spans="1:12">
      <c r="A130" s="49" t="s">
        <v>172</v>
      </c>
      <c r="B130" s="14" t="s">
        <v>74</v>
      </c>
      <c r="C130" s="14">
        <v>2012</v>
      </c>
      <c r="D130" s="24" t="s">
        <v>192</v>
      </c>
      <c r="E130" s="46" t="e">
        <f>AVERAGE(Every_Mth!#REF!,Every_Mth!#REF!,Every_Mth!#REF!,Every_Mth!#REF!,Every_Mth!#REF!,Every_Mth!#REF!,Every_Mth!#REF!,Every_Mth!#REF!,Every_Mth!#REF!,Every_Mth!#REF!,Every_Mth!#REF!,Every_Mth!#REF!)</f>
        <v>#REF!</v>
      </c>
      <c r="F130" s="46">
        <v>220282.40624257483</v>
      </c>
      <c r="G130" s="24" t="s">
        <v>66</v>
      </c>
      <c r="H130" s="20">
        <v>0.56495206368390971</v>
      </c>
      <c r="J130" s="62"/>
      <c r="K130" s="63"/>
    </row>
    <row r="131" spans="1:12">
      <c r="A131" s="49" t="s">
        <v>173</v>
      </c>
      <c r="B131" s="14" t="s">
        <v>75</v>
      </c>
      <c r="C131" s="14">
        <v>2012</v>
      </c>
      <c r="D131" s="24" t="s">
        <v>193</v>
      </c>
      <c r="E131" s="46" t="e">
        <f>AVERAGE(Every_Mth!#REF!,Every_Mth!#REF!,Every_Mth!#REF!,Every_Mth!#REF!,Every_Mth!#REF!,Every_Mth!#REF!,Every_Mth!#REF!,Every_Mth!#REF!,Every_Mth!#REF!,Every_Mth!#REF!,Every_Mth!#REF!,Every_Mth!#REF!)</f>
        <v>#REF!</v>
      </c>
      <c r="F131" s="46">
        <v>194.82315789473685</v>
      </c>
      <c r="G131" s="24" t="s">
        <v>195</v>
      </c>
      <c r="H131" s="20">
        <v>0.74896982598703987</v>
      </c>
      <c r="J131" s="62"/>
      <c r="K131" s="63"/>
    </row>
    <row r="132" spans="1:12">
      <c r="A132" s="49" t="s">
        <v>174</v>
      </c>
      <c r="B132" s="14" t="s">
        <v>75</v>
      </c>
      <c r="C132" s="14">
        <v>2012</v>
      </c>
      <c r="D132" s="24" t="s">
        <v>193</v>
      </c>
      <c r="E132" s="46" t="e">
        <f>AVERAGE(Every_Mth!#REF!,Every_Mth!#REF!,Every_Mth!#REF!,Every_Mth!#REF!,Every_Mth!#REF!,Every_Mth!#REF!,Every_Mth!#REF!,Every_Mth!#REF!,Every_Mth!#REF!,Every_Mth!#REF!,Every_Mth!#REF!,Every_Mth!#REF!)</f>
        <v>#REF!</v>
      </c>
      <c r="F132" s="46">
        <v>4236.6031210526316</v>
      </c>
      <c r="G132" s="24" t="s">
        <v>195</v>
      </c>
      <c r="H132" s="20">
        <v>0.76675028881618745</v>
      </c>
      <c r="J132" s="62"/>
      <c r="K132" s="63"/>
    </row>
    <row r="133" spans="1:12">
      <c r="A133" s="49" t="s">
        <v>175</v>
      </c>
      <c r="B133" s="14" t="s">
        <v>75</v>
      </c>
      <c r="C133" s="14">
        <v>2012</v>
      </c>
      <c r="D133" s="24" t="s">
        <v>192</v>
      </c>
      <c r="E133" s="46" t="e">
        <f>AVERAGE(Every_Mth!#REF!,Every_Mth!#REF!,Every_Mth!#REF!,Every_Mth!#REF!,Every_Mth!#REF!,Every_Mth!#REF!,Every_Mth!#REF!,Every_Mth!#REF!,Every_Mth!#REF!,Every_Mth!#REF!,Every_Mth!#REF!,Every_Mth!#REF!)</f>
        <v>#REF!</v>
      </c>
      <c r="F133" s="46">
        <v>56950.071352083956</v>
      </c>
      <c r="G133" s="24" t="s">
        <v>66</v>
      </c>
      <c r="H133" s="20">
        <v>0.51154311092185545</v>
      </c>
      <c r="J133" s="62"/>
      <c r="K133" s="63"/>
    </row>
    <row r="134" spans="1:12">
      <c r="A134" s="49" t="s">
        <v>176</v>
      </c>
      <c r="B134" s="14" t="s">
        <v>75</v>
      </c>
      <c r="C134" s="14">
        <v>2012</v>
      </c>
      <c r="D134" s="24" t="s">
        <v>193</v>
      </c>
      <c r="E134" s="46" t="e">
        <f>AVERAGE(Every_Mth!#REF!,Every_Mth!#REF!,Every_Mth!#REF!,Every_Mth!#REF!,Every_Mth!#REF!,Every_Mth!#REF!,Every_Mth!#REF!,Every_Mth!#REF!,Every_Mth!#REF!,Every_Mth!#REF!,Every_Mth!#REF!,Every_Mth!#REF!)</f>
        <v>#REF!</v>
      </c>
      <c r="F134" s="46">
        <v>5990.3815221052637</v>
      </c>
      <c r="G134" s="24" t="s">
        <v>195</v>
      </c>
      <c r="H134" s="20">
        <v>0.83065104422897051</v>
      </c>
      <c r="J134" s="62"/>
      <c r="K134" s="63"/>
    </row>
    <row r="135" spans="1:12">
      <c r="A135" s="49" t="s">
        <v>177</v>
      </c>
      <c r="B135" s="14" t="s">
        <v>75</v>
      </c>
      <c r="C135" s="14">
        <v>2012</v>
      </c>
      <c r="D135" s="24" t="s">
        <v>193</v>
      </c>
      <c r="E135" s="46" t="e">
        <f>AVERAGE(Every_Mth!#REF!,Every_Mth!#REF!,Every_Mth!#REF!,Every_Mth!#REF!,Every_Mth!#REF!,Every_Mth!#REF!,Every_Mth!#REF!,Every_Mth!#REF!,Every_Mth!#REF!,Every_Mth!#REF!,Every_Mth!#REF!,Every_Mth!#REF!)</f>
        <v>#REF!</v>
      </c>
      <c r="F135" s="46">
        <v>4435.3852812429377</v>
      </c>
      <c r="G135" s="24" t="s">
        <v>195</v>
      </c>
      <c r="H135" s="20">
        <v>0.38904925365351106</v>
      </c>
      <c r="J135" s="62"/>
      <c r="K135" s="63"/>
    </row>
    <row r="136" spans="1:12">
      <c r="A136" s="49" t="s">
        <v>178</v>
      </c>
      <c r="B136" s="14" t="s">
        <v>74</v>
      </c>
      <c r="C136" s="14">
        <v>2012</v>
      </c>
      <c r="D136" s="24" t="s">
        <v>192</v>
      </c>
      <c r="E136" s="46" t="e">
        <f>AVERAGE(Every_Mth!#REF!,Every_Mth!#REF!,Every_Mth!#REF!,Every_Mth!#REF!,Every_Mth!#REF!,Every_Mth!#REF!,Every_Mth!#REF!,Every_Mth!#REF!,Every_Mth!#REF!,Every_Mth!#REF!,Every_Mth!#REF!,Every_Mth!#REF!)</f>
        <v>#REF!</v>
      </c>
      <c r="F136" s="46">
        <v>135136.62536658553</v>
      </c>
      <c r="G136" s="24" t="s">
        <v>66</v>
      </c>
      <c r="H136" s="20">
        <v>0.50723295638066834</v>
      </c>
      <c r="J136" s="62"/>
      <c r="K136" s="63"/>
    </row>
    <row r="137" spans="1:12">
      <c r="A137" s="49" t="s">
        <v>179</v>
      </c>
      <c r="B137" s="14" t="s">
        <v>75</v>
      </c>
      <c r="C137" s="14">
        <v>2012</v>
      </c>
      <c r="D137" s="24" t="s">
        <v>193</v>
      </c>
      <c r="E137" s="46" t="e">
        <f>AVERAGE(Every_Mth!#REF!,Every_Mth!#REF!,Every_Mth!#REF!,Every_Mth!#REF!,Every_Mth!#REF!,Every_Mth!#REF!,Every_Mth!#REF!,Every_Mth!#REF!,Every_Mth!#REF!,Every_Mth!#REF!,Every_Mth!#REF!,Every_Mth!#REF!)</f>
        <v>#REF!</v>
      </c>
      <c r="F137" s="46">
        <v>5695.7737916763017</v>
      </c>
      <c r="G137" s="24" t="s">
        <v>195</v>
      </c>
      <c r="H137" s="20">
        <v>0.94447219934568005</v>
      </c>
      <c r="J137" s="62"/>
      <c r="K137" s="63"/>
    </row>
    <row r="138" spans="1:12">
      <c r="A138" s="49" t="s">
        <v>180</v>
      </c>
      <c r="B138" s="14" t="s">
        <v>75</v>
      </c>
      <c r="C138" s="14">
        <v>2012</v>
      </c>
      <c r="D138" s="24" t="s">
        <v>192</v>
      </c>
      <c r="E138" s="46" t="e">
        <f>AVERAGE(Every_Mth!#REF!,Every_Mth!#REF!,Every_Mth!#REF!,Every_Mth!#REF!,Every_Mth!#REF!,Every_Mth!#REF!,Every_Mth!#REF!,Every_Mth!#REF!,Every_Mth!#REF!,Every_Mth!#REF!,Every_Mth!#REF!,Every_Mth!#REF!)</f>
        <v>#REF!</v>
      </c>
      <c r="F138" s="46">
        <v>19222.858387186934</v>
      </c>
      <c r="G138" s="24" t="s">
        <v>66</v>
      </c>
      <c r="H138" s="20">
        <v>0.6063224191345471</v>
      </c>
      <c r="J138" s="62"/>
      <c r="K138" s="63"/>
    </row>
    <row r="139" spans="1:12">
      <c r="A139" s="13" t="s">
        <v>122</v>
      </c>
      <c r="B139" s="14" t="s">
        <v>74</v>
      </c>
      <c r="C139" s="14">
        <v>2012</v>
      </c>
      <c r="D139" s="24" t="s">
        <v>192</v>
      </c>
      <c r="E139" s="46" t="e">
        <f>AVERAGE(Every_Mth!#REF!,Every_Mth!#REF!,Every_Mth!#REF!,Every_Mth!#REF!,Every_Mth!#REF!,Every_Mth!#REF!,Every_Mth!#REF!,Every_Mth!#REF!,Every_Mth!#REF!,Every_Mth!#REF!,Every_Mth!#REF!,Every_Mth!#REF!)</f>
        <v>#REF!</v>
      </c>
      <c r="F139" s="46">
        <v>283512.80558743206</v>
      </c>
      <c r="G139" s="24" t="s">
        <v>66</v>
      </c>
      <c r="H139" s="20">
        <v>0.75799045321685599</v>
      </c>
      <c r="J139" s="62"/>
      <c r="K139" s="63"/>
    </row>
    <row r="140" spans="1:12">
      <c r="A140" s="13" t="s">
        <v>123</v>
      </c>
      <c r="B140" s="14" t="s">
        <v>75</v>
      </c>
      <c r="C140" s="14">
        <v>2012</v>
      </c>
      <c r="D140" s="24" t="s">
        <v>193</v>
      </c>
      <c r="E140" s="46" t="e">
        <f>AVERAGE(Every_Mth!#REF!,Every_Mth!#REF!,Every_Mth!#REF!,Every_Mth!#REF!,Every_Mth!#REF!,Every_Mth!#REF!,Every_Mth!#REF!,Every_Mth!#REF!,Every_Mth!#REF!,Every_Mth!#REF!,Every_Mth!#REF!,Every_Mth!#REF!)</f>
        <v>#REF!</v>
      </c>
      <c r="F140" s="46">
        <v>6413.0549728813558</v>
      </c>
      <c r="G140" s="24" t="s">
        <v>195</v>
      </c>
      <c r="H140" s="20">
        <v>0.53650977283308565</v>
      </c>
      <c r="J140" s="62"/>
      <c r="K140" s="63"/>
    </row>
    <row r="141" spans="1:12">
      <c r="A141" s="13" t="s">
        <v>124</v>
      </c>
      <c r="B141" s="14" t="s">
        <v>75</v>
      </c>
      <c r="C141" s="14">
        <v>2012</v>
      </c>
      <c r="D141" s="24" t="s">
        <v>192</v>
      </c>
      <c r="E141" s="46" t="e">
        <f>AVERAGE(Every_Mth!#REF!,Every_Mth!#REF!,Every_Mth!#REF!,Every_Mth!#REF!,Every_Mth!#REF!,Every_Mth!#REF!,Every_Mth!#REF!,Every_Mth!#REF!,Every_Mth!#REF!,Every_Mth!#REF!,Every_Mth!#REF!,Every_Mth!#REF!)</f>
        <v>#REF!</v>
      </c>
      <c r="F141" s="46">
        <v>32856.862674054057</v>
      </c>
      <c r="G141" s="24" t="s">
        <v>66</v>
      </c>
      <c r="H141" s="20">
        <v>0.46724637565969279</v>
      </c>
      <c r="J141" s="62"/>
      <c r="K141" s="63"/>
    </row>
    <row r="142" spans="1:12">
      <c r="A142" s="13" t="s">
        <v>125</v>
      </c>
      <c r="B142" s="14" t="s">
        <v>75</v>
      </c>
      <c r="C142" s="14">
        <v>2012</v>
      </c>
      <c r="D142" s="24" t="s">
        <v>192</v>
      </c>
      <c r="E142" s="46" t="e">
        <f>AVERAGE(Every_Mth!#REF!,Every_Mth!#REF!,Every_Mth!#REF!,Every_Mth!#REF!,Every_Mth!#REF!,Every_Mth!#REF!,Every_Mth!#REF!,Every_Mth!#REF!,Every_Mth!#REF!,Every_Mth!#REF!,Every_Mth!#REF!,Every_Mth!#REF!)</f>
        <v>#REF!</v>
      </c>
      <c r="F142" s="46">
        <v>44744.189533749763</v>
      </c>
      <c r="G142" s="24" t="s">
        <v>66</v>
      </c>
      <c r="H142" s="20">
        <v>0.80804160369013844</v>
      </c>
      <c r="J142" s="62"/>
      <c r="K142" s="63"/>
    </row>
    <row r="143" spans="1:12">
      <c r="A143" s="13" t="s">
        <v>126</v>
      </c>
      <c r="B143" s="14" t="s">
        <v>75</v>
      </c>
      <c r="C143" s="14">
        <v>2012</v>
      </c>
      <c r="D143" s="24" t="s">
        <v>193</v>
      </c>
      <c r="E143" s="46" t="e">
        <f>AVERAGE(Every_Mth!#REF!,Every_Mth!#REF!,Every_Mth!#REF!,Every_Mth!#REF!,Every_Mth!#REF!,Every_Mth!#REF!,Every_Mth!#REF!,Every_Mth!#REF!,Every_Mth!#REF!,Every_Mth!#REF!,Every_Mth!#REF!,Every_Mth!#REF!)</f>
        <v>#REF!</v>
      </c>
      <c r="F143" s="46">
        <v>2515.1016021052633</v>
      </c>
      <c r="G143" s="24" t="s">
        <v>195</v>
      </c>
      <c r="H143" s="20">
        <v>0.77670818481640058</v>
      </c>
      <c r="J143" s="62"/>
      <c r="K143" s="63"/>
    </row>
    <row r="144" spans="1:12">
      <c r="A144" s="13" t="s">
        <v>127</v>
      </c>
      <c r="B144" s="14" t="s">
        <v>75</v>
      </c>
      <c r="C144" s="14">
        <v>2012</v>
      </c>
      <c r="D144" s="24" t="s">
        <v>192</v>
      </c>
      <c r="E144" s="46" t="e">
        <f>AVERAGE(Every_Mth!#REF!,Every_Mth!#REF!,Every_Mth!#REF!,Every_Mth!#REF!,Every_Mth!#REF!,Every_Mth!#REF!,Every_Mth!#REF!,Every_Mth!#REF!,Every_Mth!#REF!,Every_Mth!#REF!,Every_Mth!#REF!,Every_Mth!#REF!)</f>
        <v>#REF!</v>
      </c>
      <c r="F144" s="46">
        <v>213671.26095903985</v>
      </c>
      <c r="G144" s="24" t="s">
        <v>66</v>
      </c>
      <c r="H144" s="20">
        <v>0.65421253208901731</v>
      </c>
      <c r="J144" s="62"/>
      <c r="K144" s="63"/>
    </row>
    <row r="145" spans="1:11">
      <c r="A145" s="13" t="s">
        <v>128</v>
      </c>
      <c r="B145" s="14" t="s">
        <v>75</v>
      </c>
      <c r="C145" s="14">
        <v>2012</v>
      </c>
      <c r="D145" s="24" t="s">
        <v>192</v>
      </c>
      <c r="E145" s="46" t="e">
        <f>AVERAGE(Every_Mth!#REF!,Every_Mth!#REF!,Every_Mth!#REF!,Every_Mth!#REF!,Every_Mth!#REF!,Every_Mth!#REF!,Every_Mth!#REF!,Every_Mth!#REF!,Every_Mth!#REF!,Every_Mth!#REF!,Every_Mth!#REF!,Every_Mth!#REF!)</f>
        <v>#REF!</v>
      </c>
      <c r="F145" s="46">
        <v>33430.739861384653</v>
      </c>
      <c r="G145" s="24" t="s">
        <v>66</v>
      </c>
      <c r="H145" s="20">
        <v>0.68555666915226354</v>
      </c>
      <c r="J145" s="62"/>
      <c r="K145" s="63"/>
    </row>
    <row r="146" spans="1:11">
      <c r="A146" s="13" t="s">
        <v>129</v>
      </c>
      <c r="B146" s="14" t="s">
        <v>75</v>
      </c>
      <c r="C146" s="14">
        <v>2012</v>
      </c>
      <c r="D146" s="24" t="s">
        <v>192</v>
      </c>
      <c r="E146" s="46" t="e">
        <f>AVERAGE(Every_Mth!#REF!,Every_Mth!#REF!,Every_Mth!#REF!,Every_Mth!#REF!,Every_Mth!#REF!,Every_Mth!#REF!,Every_Mth!#REF!,Every_Mth!#REF!,Every_Mth!#REF!,Every_Mth!#REF!,Every_Mth!#REF!,Every_Mth!#REF!)</f>
        <v>#REF!</v>
      </c>
      <c r="F146" s="46">
        <v>19370.341200000003</v>
      </c>
      <c r="G146" s="24" t="s">
        <v>66</v>
      </c>
      <c r="H146" s="20">
        <v>0.52275795740758546</v>
      </c>
      <c r="J146" s="62"/>
      <c r="K146" s="63"/>
    </row>
    <row r="147" spans="1:11">
      <c r="A147" s="13" t="s">
        <v>130</v>
      </c>
      <c r="B147" s="14" t="s">
        <v>75</v>
      </c>
      <c r="C147" s="14">
        <v>2012</v>
      </c>
      <c r="D147" s="24" t="s">
        <v>193</v>
      </c>
      <c r="E147" s="46" t="e">
        <f>AVERAGE(Every_Mth!#REF!,Every_Mth!#REF!,Every_Mth!#REF!,Every_Mth!#REF!,Every_Mth!#REF!,Every_Mth!#REF!,Every_Mth!#REF!,Every_Mth!#REF!,Every_Mth!#REF!,Every_Mth!#REF!,Every_Mth!#REF!,Every_Mth!#REF!)</f>
        <v>#REF!</v>
      </c>
      <c r="F147" s="46">
        <v>4471.1315125516103</v>
      </c>
      <c r="G147" s="24" t="s">
        <v>195</v>
      </c>
      <c r="H147" s="20">
        <v>0.6584276616338256</v>
      </c>
      <c r="J147" s="62"/>
      <c r="K147" s="63"/>
    </row>
    <row r="148" spans="1:11">
      <c r="A148" s="13" t="s">
        <v>131</v>
      </c>
      <c r="B148" s="14" t="s">
        <v>76</v>
      </c>
      <c r="C148" s="14">
        <v>2012</v>
      </c>
      <c r="D148" s="24" t="s">
        <v>192</v>
      </c>
      <c r="E148" s="46" t="e">
        <f>AVERAGE(Every_Mth!#REF!,Every_Mth!#REF!,Every_Mth!#REF!,Every_Mth!#REF!,Every_Mth!#REF!,Every_Mth!#REF!,Every_Mth!#REF!,Every_Mth!#REF!,Every_Mth!#REF!,Every_Mth!#REF!,Every_Mth!#REF!,Every_Mth!#REF!)</f>
        <v>#REF!</v>
      </c>
      <c r="F148" s="46">
        <v>2021647.9478391628</v>
      </c>
      <c r="G148" s="24" t="s">
        <v>66</v>
      </c>
      <c r="H148" s="20">
        <v>0.53852316431437086</v>
      </c>
      <c r="J148" s="62"/>
      <c r="K148" s="63"/>
    </row>
    <row r="149" spans="1:11">
      <c r="A149" s="13" t="s">
        <v>132</v>
      </c>
      <c r="B149" s="14" t="s">
        <v>75</v>
      </c>
      <c r="C149" s="14">
        <v>2012</v>
      </c>
      <c r="D149" s="24" t="s">
        <v>192</v>
      </c>
      <c r="E149" s="46" t="e">
        <f>AVERAGE(Every_Mth!#REF!,Every_Mth!#REF!,Every_Mth!#REF!,Every_Mth!#REF!,Every_Mth!#REF!,Every_Mth!#REF!,Every_Mth!#REF!,Every_Mth!#REF!,Every_Mth!#REF!,Every_Mth!#REF!,Every_Mth!#REF!,Every_Mth!#REF!)</f>
        <v>#REF!</v>
      </c>
      <c r="F149" s="46">
        <v>38098.688851973253</v>
      </c>
      <c r="G149" s="24" t="s">
        <v>66</v>
      </c>
      <c r="H149" s="20">
        <v>0.69333969565110631</v>
      </c>
      <c r="J149" s="62"/>
      <c r="K149" s="63"/>
    </row>
    <row r="150" spans="1:11">
      <c r="A150" s="13" t="s">
        <v>133</v>
      </c>
      <c r="B150" s="14" t="s">
        <v>75</v>
      </c>
      <c r="C150" s="14">
        <v>2012</v>
      </c>
      <c r="D150" s="24" t="s">
        <v>192</v>
      </c>
      <c r="E150" s="46" t="e">
        <f>AVERAGE(Every_Mth!#REF!,Every_Mth!#REF!,Every_Mth!#REF!,Every_Mth!#REF!,Every_Mth!#REF!,Every_Mth!#REF!,Every_Mth!#REF!,Every_Mth!#REF!,Every_Mth!#REF!,Every_Mth!#REF!,Every_Mth!#REF!,Every_Mth!#REF!)</f>
        <v>#REF!</v>
      </c>
      <c r="F150" s="46">
        <v>20101.09749034483</v>
      </c>
      <c r="G150" s="24" t="s">
        <v>66</v>
      </c>
      <c r="H150" s="20">
        <v>0.463432407333705</v>
      </c>
      <c r="J150" s="62"/>
      <c r="K150" s="63"/>
    </row>
    <row r="151" spans="1:11">
      <c r="A151" s="13" t="s">
        <v>134</v>
      </c>
      <c r="B151" s="14" t="s">
        <v>75</v>
      </c>
      <c r="C151" s="14">
        <v>2012</v>
      </c>
      <c r="D151" s="24" t="s">
        <v>193</v>
      </c>
      <c r="E151" s="46" t="e">
        <f>AVERAGE(Every_Mth!#REF!,Every_Mth!#REF!,Every_Mth!#REF!,Every_Mth!#REF!,Every_Mth!#REF!,Every_Mth!#REF!,Every_Mth!#REF!,Every_Mth!#REF!,Every_Mth!#REF!,Every_Mth!#REF!,Every_Mth!#REF!,Every_Mth!#REF!)</f>
        <v>#REF!</v>
      </c>
      <c r="F151" s="46">
        <v>2847.9788705263154</v>
      </c>
      <c r="G151" s="24" t="s">
        <v>195</v>
      </c>
      <c r="H151" s="20">
        <v>0.62310270335867513</v>
      </c>
      <c r="J151" s="62"/>
      <c r="K151" s="63"/>
    </row>
    <row r="152" spans="1:11">
      <c r="A152" s="13" t="s">
        <v>135</v>
      </c>
      <c r="B152" s="14" t="s">
        <v>75</v>
      </c>
      <c r="C152" s="14">
        <v>2012</v>
      </c>
      <c r="D152" s="24" t="s">
        <v>192</v>
      </c>
      <c r="E152" s="46" t="e">
        <f>AVERAGE(Every_Mth!#REF!,Every_Mth!#REF!,Every_Mth!#REF!,Every_Mth!#REF!,Every_Mth!#REF!,Every_Mth!#REF!,Every_Mth!#REF!,Every_Mth!#REF!,Every_Mth!#REF!,Every_Mth!#REF!,Every_Mth!#REF!,Every_Mth!#REF!)</f>
        <v>#REF!</v>
      </c>
      <c r="F152" s="46">
        <v>19738.820480000002</v>
      </c>
      <c r="G152" s="24" t="s">
        <v>66</v>
      </c>
      <c r="H152" s="20">
        <v>0.68661650850578071</v>
      </c>
      <c r="J152" s="62"/>
      <c r="K152" s="63"/>
    </row>
    <row r="153" spans="1:11">
      <c r="A153" s="13" t="s">
        <v>136</v>
      </c>
      <c r="B153" s="14" t="s">
        <v>75</v>
      </c>
      <c r="C153" s="14">
        <v>2012</v>
      </c>
      <c r="D153" s="24" t="s">
        <v>192</v>
      </c>
      <c r="E153" s="46" t="e">
        <f>AVERAGE(Every_Mth!#REF!,Every_Mth!#REF!,Every_Mth!#REF!,Every_Mth!#REF!,Every_Mth!#REF!,Every_Mth!#REF!,Every_Mth!#REF!,Every_Mth!#REF!,Every_Mth!#REF!,Every_Mth!#REF!,Every_Mth!#REF!,Every_Mth!#REF!)</f>
        <v>#REF!</v>
      </c>
      <c r="F153" s="46">
        <v>67910.306964249176</v>
      </c>
      <c r="G153" s="24" t="s">
        <v>66</v>
      </c>
      <c r="H153" s="20">
        <v>0.78991568533045808</v>
      </c>
      <c r="J153" s="62"/>
      <c r="K153" s="63"/>
    </row>
    <row r="154" spans="1:11">
      <c r="A154" s="13" t="s">
        <v>137</v>
      </c>
      <c r="B154" s="14" t="s">
        <v>75</v>
      </c>
      <c r="C154" s="14">
        <v>2012</v>
      </c>
      <c r="D154" s="24" t="s">
        <v>193</v>
      </c>
      <c r="E154" s="46" t="e">
        <f>AVERAGE(Every_Mth!#REF!,Every_Mth!#REF!,Every_Mth!#REF!,Every_Mth!#REF!,Every_Mth!#REF!,Every_Mth!#REF!,Every_Mth!#REF!,Every_Mth!#REF!,Every_Mth!#REF!,Every_Mth!#REF!,Every_Mth!#REF!,Every_Mth!#REF!)</f>
        <v>#REF!</v>
      </c>
      <c r="F154" s="46">
        <v>2460.3718157886042</v>
      </c>
      <c r="G154" s="24" t="s">
        <v>195</v>
      </c>
      <c r="H154" s="20">
        <v>0.40888128921992001</v>
      </c>
      <c r="J154" s="62"/>
      <c r="K154" s="63"/>
    </row>
    <row r="155" spans="1:11">
      <c r="A155" s="13" t="s">
        <v>138</v>
      </c>
      <c r="B155" s="14" t="s">
        <v>75</v>
      </c>
      <c r="C155" s="14">
        <v>2012</v>
      </c>
      <c r="D155" s="24" t="s">
        <v>193</v>
      </c>
      <c r="E155" s="46" t="e">
        <f>AVERAGE(Every_Mth!#REF!,Every_Mth!#REF!,Every_Mth!#REF!,Every_Mth!#REF!,Every_Mth!#REF!,Every_Mth!#REF!,Every_Mth!#REF!,Every_Mth!#REF!,Every_Mth!#REF!,Every_Mth!#REF!,Every_Mth!#REF!,Every_Mth!#REF!)</f>
        <v>#REF!</v>
      </c>
      <c r="F155" s="46">
        <v>2221.0504484210528</v>
      </c>
      <c r="G155" s="24" t="s">
        <v>195</v>
      </c>
      <c r="H155" s="20">
        <v>0.31314011822398347</v>
      </c>
      <c r="J155" s="62"/>
      <c r="K155" s="63"/>
    </row>
    <row r="156" spans="1:11">
      <c r="A156" s="13" t="s">
        <v>139</v>
      </c>
      <c r="B156" s="14" t="s">
        <v>75</v>
      </c>
      <c r="C156" s="14">
        <v>2012</v>
      </c>
      <c r="D156" s="24" t="s">
        <v>192</v>
      </c>
      <c r="E156" s="46" t="e">
        <f>AVERAGE(Every_Mth!#REF!,Every_Mth!#REF!,Every_Mth!#REF!,Every_Mth!#REF!,Every_Mth!#REF!,Every_Mth!#REF!,Every_Mth!#REF!,Every_Mth!#REF!,Every_Mth!#REF!,Every_Mth!#REF!,Every_Mth!#REF!,Every_Mth!#REF!)</f>
        <v>#REF!</v>
      </c>
      <c r="F156" s="46">
        <v>80399.99454</v>
      </c>
      <c r="G156" s="24" t="s">
        <v>66</v>
      </c>
      <c r="H156" s="20">
        <v>0.55609456512781497</v>
      </c>
      <c r="J156" s="62"/>
      <c r="K156" s="63"/>
    </row>
    <row r="157" spans="1:11">
      <c r="A157" s="13" t="s">
        <v>140</v>
      </c>
      <c r="B157" s="14" t="s">
        <v>75</v>
      </c>
      <c r="C157" s="14">
        <v>2012</v>
      </c>
      <c r="D157" s="24" t="s">
        <v>192</v>
      </c>
      <c r="E157" s="46" t="e">
        <f>AVERAGE(Every_Mth!#REF!,Every_Mth!#REF!,Every_Mth!#REF!,Every_Mth!#REF!,Every_Mth!#REF!,Every_Mth!#REF!,Every_Mth!#REF!,Every_Mth!#REF!,Every_Mth!#REF!,Every_Mth!#REF!,Every_Mth!#REF!,Every_Mth!#REF!)</f>
        <v>#REF!</v>
      </c>
      <c r="F157" s="46">
        <v>18310.88619261745</v>
      </c>
      <c r="G157" s="24" t="s">
        <v>66</v>
      </c>
      <c r="H157" s="20">
        <v>0.39325422361242962</v>
      </c>
      <c r="J157" s="62"/>
      <c r="K157" s="63"/>
    </row>
    <row r="158" spans="1:11">
      <c r="A158" s="13" t="s">
        <v>141</v>
      </c>
      <c r="B158" s="14" t="s">
        <v>75</v>
      </c>
      <c r="C158" s="14">
        <v>2012</v>
      </c>
      <c r="D158" s="24" t="s">
        <v>192</v>
      </c>
      <c r="E158" s="46" t="e">
        <f>AVERAGE(Every_Mth!#REF!,Every_Mth!#REF!,Every_Mth!#REF!,Every_Mth!#REF!,Every_Mth!#REF!,Every_Mth!#REF!,Every_Mth!#REF!,Every_Mth!#REF!,Every_Mth!#REF!,Every_Mth!#REF!,Every_Mth!#REF!,Every_Mth!#REF!)</f>
        <v>#REF!</v>
      </c>
      <c r="F158" s="46">
        <v>14198.34296</v>
      </c>
      <c r="G158" s="24" t="s">
        <v>66</v>
      </c>
      <c r="H158" s="20">
        <v>0.49477604673947106</v>
      </c>
      <c r="J158" s="62"/>
      <c r="K158" s="63"/>
    </row>
    <row r="159" spans="1:11">
      <c r="A159" s="13" t="s">
        <v>142</v>
      </c>
      <c r="B159" s="14" t="s">
        <v>74</v>
      </c>
      <c r="C159" s="14">
        <v>2012</v>
      </c>
      <c r="D159" s="24" t="s">
        <v>192</v>
      </c>
      <c r="E159" s="46" t="e">
        <f>AVERAGE(Every_Mth!#REF!,Every_Mth!#REF!,Every_Mth!#REF!,Every_Mth!#REF!,Every_Mth!#REF!,Every_Mth!#REF!,Every_Mth!#REF!,Every_Mth!#REF!,Every_Mth!#REF!,Every_Mth!#REF!,Every_Mth!#REF!,Every_Mth!#REF!)</f>
        <v>#REF!</v>
      </c>
      <c r="F159" s="46">
        <v>453553.14166493865</v>
      </c>
      <c r="G159" s="24" t="s">
        <v>66</v>
      </c>
      <c r="H159" s="20">
        <v>0.48162070387488537</v>
      </c>
      <c r="J159" s="62"/>
      <c r="K159" s="63"/>
    </row>
    <row r="160" spans="1:11">
      <c r="A160" s="13" t="s">
        <v>143</v>
      </c>
      <c r="B160" s="14" t="s">
        <v>74</v>
      </c>
      <c r="C160" s="14">
        <v>2012</v>
      </c>
      <c r="D160" s="24" t="s">
        <v>192</v>
      </c>
      <c r="E160" s="46" t="e">
        <f>AVERAGE(Every_Mth!#REF!,Every_Mth!#REF!,Every_Mth!#REF!,Every_Mth!#REF!,Every_Mth!#REF!,Every_Mth!#REF!,Every_Mth!#REF!,Every_Mth!#REF!,Every_Mth!#REF!,Every_Mth!#REF!,Every_Mth!#REF!,Every_Mth!#REF!)</f>
        <v>#REF!</v>
      </c>
      <c r="F160" s="46">
        <v>42086.809511900836</v>
      </c>
      <c r="G160" s="24" t="s">
        <v>66</v>
      </c>
      <c r="H160" s="20">
        <v>0.42561434824216915</v>
      </c>
      <c r="J160" s="62"/>
      <c r="K160" s="63"/>
    </row>
    <row r="161" spans="1:11">
      <c r="A161" s="13" t="s">
        <v>144</v>
      </c>
      <c r="B161" s="14" t="s">
        <v>75</v>
      </c>
      <c r="C161" s="14">
        <v>2012</v>
      </c>
      <c r="D161" s="24" t="s">
        <v>193</v>
      </c>
      <c r="E161" s="46" t="e">
        <f>AVERAGE(Every_Mth!#REF!,Every_Mth!#REF!,Every_Mth!#REF!,Every_Mth!#REF!,Every_Mth!#REF!,Every_Mth!#REF!,Every_Mth!#REF!,Every_Mth!#REF!,Every_Mth!#REF!,Every_Mth!#REF!,Every_Mth!#REF!,Every_Mth!#REF!)</f>
        <v>#REF!</v>
      </c>
      <c r="F161" s="46">
        <v>3547.6789545664742</v>
      </c>
      <c r="G161" s="24" t="s">
        <v>195</v>
      </c>
      <c r="H161" s="20">
        <v>0.46142844968902808</v>
      </c>
      <c r="J161" s="62"/>
      <c r="K161" s="63"/>
    </row>
    <row r="162" spans="1:11">
      <c r="A162" s="13" t="s">
        <v>145</v>
      </c>
      <c r="B162" s="14" t="s">
        <v>75</v>
      </c>
      <c r="C162" s="14">
        <v>2012</v>
      </c>
      <c r="D162" s="24" t="s">
        <v>192</v>
      </c>
      <c r="E162" s="46" t="e">
        <f>AVERAGE(Every_Mth!#REF!,Every_Mth!#REF!,Every_Mth!#REF!,Every_Mth!#REF!,Every_Mth!#REF!,Every_Mth!#REF!,Every_Mth!#REF!,Every_Mth!#REF!,Every_Mth!#REF!,Every_Mth!#REF!,Every_Mth!#REF!,Every_Mth!#REF!)</f>
        <v>#REF!</v>
      </c>
      <c r="F162" s="46">
        <v>482427.27522957744</v>
      </c>
      <c r="G162" s="24" t="s">
        <v>66</v>
      </c>
      <c r="H162" s="20">
        <v>0.55385221853286526</v>
      </c>
      <c r="J162" s="62"/>
      <c r="K162" s="63"/>
    </row>
    <row r="163" spans="1:11">
      <c r="A163" s="13" t="s">
        <v>146</v>
      </c>
      <c r="B163" s="14" t="s">
        <v>74</v>
      </c>
      <c r="C163" s="14">
        <v>2012</v>
      </c>
      <c r="D163" s="24" t="s">
        <v>192</v>
      </c>
      <c r="E163" s="46" t="e">
        <f>AVERAGE(Every_Mth!#REF!,Every_Mth!#REF!,Every_Mth!#REF!,Every_Mth!#REF!,Every_Mth!#REF!,Every_Mth!#REF!,Every_Mth!#REF!,Every_Mth!#REF!,Every_Mth!#REF!,Every_Mth!#REF!,Every_Mth!#REF!,Every_Mth!#REF!)</f>
        <v>#REF!</v>
      </c>
      <c r="F163" s="46">
        <v>310461.56721629773</v>
      </c>
      <c r="G163" s="24" t="s">
        <v>66</v>
      </c>
      <c r="H163" s="20">
        <v>0.65832222594433532</v>
      </c>
      <c r="J163" s="62"/>
      <c r="K163" s="63"/>
    </row>
    <row r="164" spans="1:11">
      <c r="A164" s="13" t="s">
        <v>147</v>
      </c>
      <c r="B164" s="14" t="s">
        <v>75</v>
      </c>
      <c r="C164" s="14">
        <v>2012</v>
      </c>
      <c r="D164" s="24" t="s">
        <v>193</v>
      </c>
      <c r="E164" s="46" t="e">
        <f>AVERAGE(Every_Mth!#REF!,Every_Mth!#REF!,Every_Mth!#REF!,Every_Mth!#REF!,Every_Mth!#REF!,Every_Mth!#REF!,Every_Mth!#REF!,Every_Mth!#REF!,Every_Mth!#REF!,Every_Mth!#REF!,Every_Mth!#REF!,Every_Mth!#REF!)</f>
        <v>#REF!</v>
      </c>
      <c r="F164" s="46">
        <v>8551.0181168606705</v>
      </c>
      <c r="G164" s="24" t="s">
        <v>195</v>
      </c>
      <c r="H164" s="20">
        <v>0.7212493977186083</v>
      </c>
      <c r="J164" s="62"/>
      <c r="K164" s="63"/>
    </row>
    <row r="165" spans="1:11">
      <c r="A165" s="13" t="s">
        <v>148</v>
      </c>
      <c r="B165" s="14" t="s">
        <v>75</v>
      </c>
      <c r="C165" s="14">
        <v>2012</v>
      </c>
      <c r="D165" s="24" t="s">
        <v>192</v>
      </c>
      <c r="E165" s="46" t="e">
        <f>AVERAGE(Every_Mth!#REF!,Every_Mth!#REF!,Every_Mth!#REF!,Every_Mth!#REF!,Every_Mth!#REF!,Every_Mth!#REF!,Every_Mth!#REF!,Every_Mth!#REF!,Every_Mth!#REF!,Every_Mth!#REF!,Every_Mth!#REF!,Every_Mth!#REF!)</f>
        <v>#REF!</v>
      </c>
      <c r="F165" s="46">
        <v>474490.9036423486</v>
      </c>
      <c r="G165" s="24" t="s">
        <v>66</v>
      </c>
      <c r="H165" s="20">
        <v>0.75629444227201259</v>
      </c>
      <c r="J165" s="62"/>
      <c r="K165" s="63"/>
    </row>
    <row r="166" spans="1:11">
      <c r="A166" s="13" t="s">
        <v>149</v>
      </c>
      <c r="B166" s="14" t="s">
        <v>74</v>
      </c>
      <c r="C166" s="14">
        <v>2012</v>
      </c>
      <c r="D166" s="24" t="s">
        <v>192</v>
      </c>
      <c r="E166" s="46" t="e">
        <f>AVERAGE(Every_Mth!#REF!,Every_Mth!#REF!,Every_Mth!#REF!,Every_Mth!#REF!,Every_Mth!#REF!,Every_Mth!#REF!,Every_Mth!#REF!,Every_Mth!#REF!,Every_Mth!#REF!,Every_Mth!#REF!,Every_Mth!#REF!,Every_Mth!#REF!)</f>
        <v>#REF!</v>
      </c>
      <c r="F166" s="46">
        <v>564164.47458884655</v>
      </c>
      <c r="G166" s="24" t="s">
        <v>66</v>
      </c>
      <c r="H166" s="20">
        <v>0.43821868941117176</v>
      </c>
      <c r="J166" s="62"/>
      <c r="K166" s="63"/>
    </row>
    <row r="167" spans="1:11">
      <c r="A167" s="13" t="s">
        <v>150</v>
      </c>
      <c r="B167" s="14" t="s">
        <v>74</v>
      </c>
      <c r="C167" s="14">
        <v>2012</v>
      </c>
      <c r="D167" s="24" t="s">
        <v>192</v>
      </c>
      <c r="E167" s="46" t="e">
        <f>AVERAGE(Every_Mth!#REF!,Every_Mth!#REF!,Every_Mth!#REF!,Every_Mth!#REF!,Every_Mth!#REF!,Every_Mth!#REF!,Every_Mth!#REF!,Every_Mth!#REF!,Every_Mth!#REF!,Every_Mth!#REF!,Every_Mth!#REF!,Every_Mth!#REF!)</f>
        <v>#REF!</v>
      </c>
      <c r="F167" s="46">
        <v>121505.87217398337</v>
      </c>
      <c r="G167" s="24" t="s">
        <v>66</v>
      </c>
      <c r="H167" s="20">
        <v>0.41957574357943345</v>
      </c>
      <c r="J167" s="62"/>
      <c r="K167" s="63"/>
    </row>
    <row r="168" spans="1:11">
      <c r="A168" s="13" t="s">
        <v>151</v>
      </c>
      <c r="B168" s="14" t="s">
        <v>75</v>
      </c>
      <c r="C168" s="14">
        <v>2012</v>
      </c>
      <c r="D168" s="24" t="s">
        <v>192</v>
      </c>
      <c r="E168" s="46" t="e">
        <f>AVERAGE(Every_Mth!#REF!,Every_Mth!#REF!,Every_Mth!#REF!,Every_Mth!#REF!,Every_Mth!#REF!,Every_Mth!#REF!,Every_Mth!#REF!,Every_Mth!#REF!,Every_Mth!#REF!,Every_Mth!#REF!,Every_Mth!#REF!,Every_Mth!#REF!)</f>
        <v>#REF!</v>
      </c>
      <c r="F168" s="46">
        <v>138592.4051173247</v>
      </c>
      <c r="G168" s="24" t="s">
        <v>66</v>
      </c>
      <c r="H168" s="20">
        <v>0.77570448329394892</v>
      </c>
      <c r="J168" s="62"/>
      <c r="K168" s="63"/>
    </row>
    <row r="169" spans="1:11">
      <c r="A169" s="13" t="s">
        <v>152</v>
      </c>
      <c r="B169" s="14" t="s">
        <v>74</v>
      </c>
      <c r="C169" s="14">
        <v>2012</v>
      </c>
      <c r="D169" s="24" t="s">
        <v>192</v>
      </c>
      <c r="E169" s="46" t="e">
        <f>AVERAGE(Every_Mth!#REF!,Every_Mth!#REF!,Every_Mth!#REF!,Every_Mth!#REF!,Every_Mth!#REF!,Every_Mth!#REF!,Every_Mth!#REF!,Every_Mth!#REF!,Every_Mth!#REF!,Every_Mth!#REF!,Every_Mth!#REF!,Every_Mth!#REF!)</f>
        <v>#REF!</v>
      </c>
      <c r="F169" s="46">
        <v>43666.93101772316</v>
      </c>
      <c r="G169" s="24" t="s">
        <v>66</v>
      </c>
      <c r="H169" s="20">
        <v>0.40160253059420031</v>
      </c>
      <c r="J169" s="62"/>
      <c r="K169" s="63"/>
    </row>
    <row r="170" spans="1:11">
      <c r="A170" s="13" t="s">
        <v>153</v>
      </c>
      <c r="B170" s="14" t="s">
        <v>74</v>
      </c>
      <c r="C170" s="14">
        <v>2012</v>
      </c>
      <c r="D170" s="24" t="s">
        <v>192</v>
      </c>
      <c r="E170" s="46" t="e">
        <f>AVERAGE(Every_Mth!#REF!,Every_Mth!#REF!,Every_Mth!#REF!,Every_Mth!#REF!,Every_Mth!#REF!,Every_Mth!#REF!,Every_Mth!#REF!,Every_Mth!#REF!,Every_Mth!#REF!,Every_Mth!#REF!,Every_Mth!#REF!,Every_Mth!#REF!)</f>
        <v>#REF!</v>
      </c>
      <c r="F170" s="46">
        <v>72926.386569485534</v>
      </c>
      <c r="G170" s="24" t="s">
        <v>66</v>
      </c>
      <c r="H170" s="20">
        <v>0.38226904295385361</v>
      </c>
      <c r="J170" s="62"/>
      <c r="K170" s="63"/>
    </row>
    <row r="171" spans="1:11">
      <c r="A171" s="13" t="s">
        <v>154</v>
      </c>
      <c r="B171" s="14" t="s">
        <v>74</v>
      </c>
      <c r="C171" s="14">
        <v>2012</v>
      </c>
      <c r="D171" s="24" t="s">
        <v>192</v>
      </c>
      <c r="E171" s="46" t="e">
        <f>AVERAGE(Every_Mth!#REF!,Every_Mth!#REF!,Every_Mth!#REF!,Every_Mth!#REF!,Every_Mth!#REF!,Every_Mth!#REF!,Every_Mth!#REF!,Every_Mth!#REF!,Every_Mth!#REF!,Every_Mth!#REF!,Every_Mth!#REF!,Every_Mth!#REF!)</f>
        <v>#REF!</v>
      </c>
      <c r="F171" s="46">
        <v>76854.923104213172</v>
      </c>
      <c r="G171" s="24" t="s">
        <v>66</v>
      </c>
      <c r="H171" s="20">
        <v>0.41813738624253444</v>
      </c>
      <c r="J171" s="62"/>
      <c r="K171" s="63"/>
    </row>
    <row r="172" spans="1:11">
      <c r="A172" s="13" t="s">
        <v>155</v>
      </c>
      <c r="B172" s="14" t="s">
        <v>74</v>
      </c>
      <c r="C172" s="14">
        <v>2012</v>
      </c>
      <c r="D172" s="24" t="s">
        <v>192</v>
      </c>
      <c r="E172" s="46" t="e">
        <f>AVERAGE(Every_Mth!#REF!,Every_Mth!#REF!,Every_Mth!#REF!,Every_Mth!#REF!,Every_Mth!#REF!,Every_Mth!#REF!,Every_Mth!#REF!,Every_Mth!#REF!,Every_Mth!#REF!,Every_Mth!#REF!,Every_Mth!#REF!,Every_Mth!#REF!)</f>
        <v>#REF!</v>
      </c>
      <c r="F172" s="46">
        <v>220690.56334095966</v>
      </c>
      <c r="G172" s="24" t="s">
        <v>66</v>
      </c>
      <c r="H172" s="20">
        <v>0.4774607565369185</v>
      </c>
      <c r="J172" s="62"/>
      <c r="K172" s="63"/>
    </row>
    <row r="173" spans="1:11">
      <c r="A173" s="13" t="s">
        <v>156</v>
      </c>
      <c r="B173" s="14" t="s">
        <v>74</v>
      </c>
      <c r="C173" s="14">
        <v>2012</v>
      </c>
      <c r="D173" s="24" t="s">
        <v>192</v>
      </c>
      <c r="E173" s="46" t="e">
        <f>AVERAGE(Every_Mth!#REF!,Every_Mth!#REF!,Every_Mth!#REF!,Every_Mth!#REF!,Every_Mth!#REF!,Every_Mth!#REF!,Every_Mth!#REF!,Every_Mth!#REF!,Every_Mth!#REF!,Every_Mth!#REF!,Every_Mth!#REF!,Every_Mth!#REF!)</f>
        <v>#REF!</v>
      </c>
      <c r="F173" s="46">
        <v>37038.968007884811</v>
      </c>
      <c r="G173" s="24" t="s">
        <v>66</v>
      </c>
      <c r="H173" s="20">
        <v>0.58842082196675705</v>
      </c>
      <c r="J173" s="62"/>
      <c r="K173" s="63"/>
    </row>
    <row r="174" spans="1:11">
      <c r="A174" s="13" t="s">
        <v>157</v>
      </c>
      <c r="B174" s="14" t="s">
        <v>75</v>
      </c>
      <c r="C174" s="14">
        <v>2012</v>
      </c>
      <c r="D174" s="24" t="s">
        <v>192</v>
      </c>
      <c r="E174" s="46" t="e">
        <f>AVERAGE(Every_Mth!#REF!,Every_Mth!#REF!,Every_Mth!#REF!,Every_Mth!#REF!,Every_Mth!#REF!,Every_Mth!#REF!,Every_Mth!#REF!,Every_Mth!#REF!,Every_Mth!#REF!,Every_Mth!#REF!,Every_Mth!#REF!,Every_Mth!#REF!)</f>
        <v>#REF!</v>
      </c>
      <c r="F174" s="46">
        <v>33388.903985567908</v>
      </c>
      <c r="G174" s="24" t="s">
        <v>66</v>
      </c>
      <c r="H174" s="20">
        <v>0.73982412472550396</v>
      </c>
      <c r="J174" s="62"/>
      <c r="K174" s="63"/>
    </row>
    <row r="175" spans="1:11">
      <c r="A175" s="13" t="s">
        <v>158</v>
      </c>
      <c r="B175" s="14" t="s">
        <v>75</v>
      </c>
      <c r="C175" s="14">
        <v>2012</v>
      </c>
      <c r="D175" s="24" t="s">
        <v>193</v>
      </c>
      <c r="E175" s="46" t="e">
        <f>AVERAGE(Every_Mth!#REF!,Every_Mth!#REF!,Every_Mth!#REF!,Every_Mth!#REF!,Every_Mth!#REF!,Every_Mth!#REF!,Every_Mth!#REF!,Every_Mth!#REF!,Every_Mth!#REF!,Every_Mth!#REF!,Every_Mth!#REF!,Every_Mth!#REF!)</f>
        <v>#REF!</v>
      </c>
      <c r="F175" s="46">
        <v>622.60235294117649</v>
      </c>
      <c r="G175" s="24" t="s">
        <v>195</v>
      </c>
      <c r="H175" s="20">
        <v>0.45574835793595003</v>
      </c>
      <c r="J175" s="62"/>
      <c r="K175" s="63"/>
    </row>
    <row r="176" spans="1:11">
      <c r="A176" s="13" t="s">
        <v>159</v>
      </c>
      <c r="B176" s="14" t="s">
        <v>75</v>
      </c>
      <c r="C176" s="14">
        <v>2012</v>
      </c>
      <c r="D176" s="24" t="s">
        <v>193</v>
      </c>
      <c r="E176" s="46" t="e">
        <f>AVERAGE(Every_Mth!#REF!,Every_Mth!#REF!,Every_Mth!#REF!,Every_Mth!#REF!,Every_Mth!#REF!,Every_Mth!#REF!,Every_Mth!#REF!,Every_Mth!#REF!,Every_Mth!#REF!,Every_Mth!#REF!,Every_Mth!#REF!,Every_Mth!#REF!)</f>
        <v>#REF!</v>
      </c>
      <c r="F176" s="46">
        <v>10259.458524987615</v>
      </c>
      <c r="G176" s="24" t="s">
        <v>195</v>
      </c>
      <c r="H176" s="20">
        <v>0.59692071647033884</v>
      </c>
      <c r="J176" s="62"/>
      <c r="K176" s="63"/>
    </row>
    <row r="177" spans="1:11">
      <c r="A177" s="13" t="s">
        <v>160</v>
      </c>
      <c r="B177" s="14" t="s">
        <v>74</v>
      </c>
      <c r="C177" s="14">
        <v>2012</v>
      </c>
      <c r="D177" s="24" t="s">
        <v>192</v>
      </c>
      <c r="E177" s="46" t="e">
        <f>AVERAGE(Every_Mth!#REF!,Every_Mth!#REF!,Every_Mth!#REF!,Every_Mth!#REF!,Every_Mth!#REF!,Every_Mth!#REF!,Every_Mth!#REF!,Every_Mth!#REF!,Every_Mth!#REF!,Every_Mth!#REF!,Every_Mth!#REF!,Every_Mth!#REF!)</f>
        <v>#REF!</v>
      </c>
      <c r="F177" s="46">
        <v>65053.44049755804</v>
      </c>
      <c r="G177" s="24" t="s">
        <v>66</v>
      </c>
      <c r="H177" s="20">
        <v>0.61665326783404339</v>
      </c>
      <c r="J177" s="62"/>
      <c r="K177" s="63"/>
    </row>
    <row r="178" spans="1:11">
      <c r="A178" s="13" t="s">
        <v>161</v>
      </c>
      <c r="B178" s="14" t="s">
        <v>74</v>
      </c>
      <c r="C178" s="14">
        <v>2012</v>
      </c>
      <c r="D178" s="24" t="s">
        <v>192</v>
      </c>
      <c r="E178" s="46" t="e">
        <f>AVERAGE(Every_Mth!#REF!,Every_Mth!#REF!,Every_Mth!#REF!,Every_Mth!#REF!,Every_Mth!#REF!,Every_Mth!#REF!,Every_Mth!#REF!,Every_Mth!#REF!,Every_Mth!#REF!,Every_Mth!#REF!,Every_Mth!#REF!,Every_Mth!#REF!)</f>
        <v>#REF!</v>
      </c>
      <c r="F178" s="46">
        <v>74079.336998473358</v>
      </c>
      <c r="G178" s="24" t="s">
        <v>66</v>
      </c>
      <c r="H178" s="20">
        <v>0.45491205373541377</v>
      </c>
      <c r="J178" s="62"/>
      <c r="K178" s="63"/>
    </row>
    <row r="179" spans="1:11">
      <c r="A179" s="13" t="s">
        <v>162</v>
      </c>
      <c r="B179" s="14" t="s">
        <v>75</v>
      </c>
      <c r="C179" s="14">
        <v>2012</v>
      </c>
      <c r="D179" s="24" t="s">
        <v>192</v>
      </c>
      <c r="E179" s="46" t="e">
        <f>AVERAGE(Every_Mth!#REF!,Every_Mth!#REF!,Every_Mth!#REF!,Every_Mth!#REF!,Every_Mth!#REF!,Every_Mth!#REF!,Every_Mth!#REF!,Every_Mth!#REF!,Every_Mth!#REF!,Every_Mth!#REF!,Every_Mth!#REF!,Every_Mth!#REF!)</f>
        <v>#REF!</v>
      </c>
      <c r="F179" s="46">
        <v>117475.08863068646</v>
      </c>
      <c r="G179" s="24" t="s">
        <v>66</v>
      </c>
      <c r="H179" s="20">
        <v>0.74978094811434948</v>
      </c>
      <c r="J179" s="62"/>
      <c r="K179" s="63"/>
    </row>
    <row r="180" spans="1:11">
      <c r="A180" s="13" t="s">
        <v>163</v>
      </c>
      <c r="B180" s="14" t="s">
        <v>75</v>
      </c>
      <c r="C180" s="14">
        <v>2012</v>
      </c>
      <c r="D180" s="24" t="s">
        <v>192</v>
      </c>
      <c r="E180" s="46" t="e">
        <f>AVERAGE(Every_Mth!#REF!,Every_Mth!#REF!,Every_Mth!#REF!,Every_Mth!#REF!,Every_Mth!#REF!,Every_Mth!#REF!,Every_Mth!#REF!,Every_Mth!#REF!,Every_Mth!#REF!,Every_Mth!#REF!,Every_Mth!#REF!,Every_Mth!#REF!)</f>
        <v>#REF!</v>
      </c>
      <c r="F180" s="46">
        <v>20846.288</v>
      </c>
      <c r="G180" s="24" t="s">
        <v>66</v>
      </c>
      <c r="H180" s="20">
        <f>(11926/20846)</f>
        <v>0.57210016310083467</v>
      </c>
      <c r="J180" s="62"/>
      <c r="K180" s="63"/>
    </row>
    <row r="181" spans="1:11">
      <c r="A181" s="13" t="s">
        <v>164</v>
      </c>
      <c r="B181" s="14" t="s">
        <v>75</v>
      </c>
      <c r="C181" s="14">
        <v>2012</v>
      </c>
      <c r="D181" s="24" t="s">
        <v>193</v>
      </c>
      <c r="E181" s="46" t="e">
        <f>AVERAGE(Every_Mth!#REF!,Every_Mth!#REF!,Every_Mth!#REF!,Every_Mth!#REF!,Every_Mth!#REF!,Every_Mth!#REF!,Every_Mth!#REF!,Every_Mth!#REF!,Every_Mth!#REF!,Every_Mth!#REF!,Every_Mth!#REF!,Every_Mth!#REF!)</f>
        <v>#REF!</v>
      </c>
      <c r="F181" s="46">
        <v>14556.19699118644</v>
      </c>
      <c r="G181" s="24" t="s">
        <v>195</v>
      </c>
      <c r="H181" s="20">
        <v>0.66594202724809604</v>
      </c>
      <c r="J181" s="62"/>
      <c r="K181" s="63"/>
    </row>
    <row r="182" spans="1:11">
      <c r="A182" s="13" t="s">
        <v>165</v>
      </c>
      <c r="B182" s="14" t="s">
        <v>75</v>
      </c>
      <c r="C182" s="14">
        <v>2012</v>
      </c>
      <c r="D182" s="24" t="s">
        <v>193</v>
      </c>
      <c r="E182" s="46" t="e">
        <f>AVERAGE(Every_Mth!#REF!,Every_Mth!#REF!,Every_Mth!#REF!,Every_Mth!#REF!,Every_Mth!#REF!,Every_Mth!#REF!,Every_Mth!#REF!,Every_Mth!#REF!,Every_Mth!#REF!,Every_Mth!#REF!,Every_Mth!#REF!,Every_Mth!#REF!)</f>
        <v>#REF!</v>
      </c>
      <c r="F182" s="46">
        <v>3087.6887005649719</v>
      </c>
      <c r="G182" s="24" t="s">
        <v>195</v>
      </c>
      <c r="H182" s="20">
        <v>0.50631183546685954</v>
      </c>
      <c r="J182" s="62"/>
      <c r="K182" s="63"/>
    </row>
    <row r="183" spans="1:11">
      <c r="A183" s="13" t="s">
        <v>166</v>
      </c>
      <c r="B183" s="14" t="s">
        <v>74</v>
      </c>
      <c r="C183" s="14">
        <v>2012</v>
      </c>
      <c r="D183" s="24" t="s">
        <v>192</v>
      </c>
      <c r="E183" s="46" t="e">
        <f>AVERAGE(Every_Mth!#REF!,Every_Mth!#REF!,Every_Mth!#REF!,Every_Mth!#REF!,Every_Mth!#REF!,Every_Mth!#REF!,Every_Mth!#REF!,Every_Mth!#REF!,Every_Mth!#REF!,Every_Mth!#REF!,Every_Mth!#REF!,Every_Mth!#REF!)</f>
        <v>#REF!</v>
      </c>
      <c r="F183" s="46">
        <v>151607.16820745409</v>
      </c>
      <c r="G183" s="24" t="s">
        <v>66</v>
      </c>
      <c r="H183" s="20" t="e">
        <f>PRIRaw[[#This Row],[CF_Persons_CY_Avg]]/PRIRaw[[#This Row],[CF_Eligibles]]</f>
        <v>#REF!</v>
      </c>
      <c r="J183" s="62"/>
      <c r="K183" s="63"/>
    </row>
    <row r="184" spans="1:11">
      <c r="A184" s="13" t="s">
        <v>167</v>
      </c>
      <c r="B184" s="14" t="s">
        <v>75</v>
      </c>
      <c r="C184" s="14">
        <v>2012</v>
      </c>
      <c r="D184" s="24" t="s">
        <v>193</v>
      </c>
      <c r="E184" s="46" t="e">
        <f>AVERAGE(Every_Mth!#REF!,Every_Mth!#REF!,Every_Mth!#REF!,Every_Mth!#REF!,Every_Mth!#REF!,Every_Mth!#REF!,Every_Mth!#REF!,Every_Mth!#REF!,Every_Mth!#REF!,Every_Mth!#REF!,Every_Mth!#REF!,Every_Mth!#REF!)</f>
        <v>#REF!</v>
      </c>
      <c r="F184" s="46">
        <v>8975.860277894737</v>
      </c>
      <c r="G184" s="24" t="s">
        <v>195</v>
      </c>
      <c r="H184" s="20">
        <v>0.57443890320256608</v>
      </c>
      <c r="J184" s="62"/>
      <c r="K184" s="63"/>
    </row>
    <row r="185" spans="1:11">
      <c r="A185" s="13" t="s">
        <v>168</v>
      </c>
      <c r="B185" s="14" t="s">
        <v>74</v>
      </c>
      <c r="C185" s="14">
        <v>2012</v>
      </c>
      <c r="D185" s="24" t="s">
        <v>192</v>
      </c>
      <c r="E185" s="46" t="e">
        <f>AVERAGE(Every_Mth!#REF!,Every_Mth!#REF!,Every_Mth!#REF!,Every_Mth!#REF!,Every_Mth!#REF!,Every_Mth!#REF!,Every_Mth!#REF!,Every_Mth!#REF!,Every_Mth!#REF!,Every_Mth!#REF!,Every_Mth!#REF!,Every_Mth!#REF!)</f>
        <v>#REF!</v>
      </c>
      <c r="F185" s="46">
        <v>105819.89103852196</v>
      </c>
      <c r="G185" s="24" t="s">
        <v>66</v>
      </c>
      <c r="H185" s="20">
        <v>0.61510962347937126</v>
      </c>
      <c r="J185" s="62"/>
      <c r="K185" s="63"/>
    </row>
    <row r="186" spans="1:11">
      <c r="A186" s="13" t="s">
        <v>169</v>
      </c>
      <c r="B186" s="14" t="s">
        <v>74</v>
      </c>
      <c r="C186" s="14">
        <v>2012</v>
      </c>
      <c r="D186" s="24" t="s">
        <v>192</v>
      </c>
      <c r="E186" s="46" t="e">
        <f>AVERAGE(Every_Mth!#REF!,Every_Mth!#REF!,Every_Mth!#REF!,Every_Mth!#REF!,Every_Mth!#REF!,Every_Mth!#REF!,Every_Mth!#REF!,Every_Mth!#REF!,Every_Mth!#REF!,Every_Mth!#REF!,Every_Mth!#REF!,Every_Mth!#REF!)</f>
        <v>#REF!</v>
      </c>
      <c r="F186" s="46">
        <v>44017.736435320767</v>
      </c>
      <c r="G186" s="24" t="s">
        <v>66</v>
      </c>
      <c r="H186" s="20">
        <v>0.38251247558070017</v>
      </c>
      <c r="J186" s="62"/>
      <c r="K186" s="63"/>
    </row>
    <row r="187" spans="1:11">
      <c r="A187" s="13" t="s">
        <v>170</v>
      </c>
      <c r="B187" s="14" t="s">
        <v>75</v>
      </c>
      <c r="C187" s="14">
        <v>2012</v>
      </c>
      <c r="D187" s="24" t="s">
        <v>192</v>
      </c>
      <c r="E187" s="46" t="e">
        <f>AVERAGE(Every_Mth!#REF!,Every_Mth!#REF!,Every_Mth!#REF!,Every_Mth!#REF!,Every_Mth!#REF!,Every_Mth!#REF!,Every_Mth!#REF!,Every_Mth!#REF!,Every_Mth!#REF!,Every_Mth!#REF!,Every_Mth!#REF!,Every_Mth!#REF!)</f>
        <v>#REF!</v>
      </c>
      <c r="F187" s="46">
        <v>19439.976620000001</v>
      </c>
      <c r="G187" s="24" t="s">
        <v>66</v>
      </c>
      <c r="H187" s="20">
        <v>0.66300000000000003</v>
      </c>
      <c r="J187" s="62"/>
      <c r="K187" s="63"/>
    </row>
    <row r="188" spans="1:11">
      <c r="A188" s="49" t="s">
        <v>171</v>
      </c>
      <c r="B188" s="14" t="s">
        <v>66</v>
      </c>
      <c r="C188" s="14">
        <v>2013</v>
      </c>
      <c r="D188" s="24" t="s">
        <v>192</v>
      </c>
      <c r="E188" s="46" t="e">
        <f>AVERAGE(Every_Mth!#REF!,Every_Mth!#REF!,Every_Mth!#REF!,Every_Mth!#REF!,Every_Mth!#REF!,Every_Mth!#REF!,Every_Mth!#REF!,Every_Mth!#REF!,Every_Mth!#REF!,Every_Mth!#REF!,Every_Mth!#REF!,Every_Mth!#REF!)</f>
        <v>#REF!</v>
      </c>
      <c r="F188" s="46">
        <v>7166748.6884400006</v>
      </c>
      <c r="G188" s="24" t="s">
        <v>66</v>
      </c>
      <c r="H188" s="20">
        <v>0.59126357025769205</v>
      </c>
      <c r="J188" s="62"/>
      <c r="K188" s="63"/>
    </row>
    <row r="189" spans="1:11">
      <c r="A189" s="49" t="s">
        <v>172</v>
      </c>
      <c r="B189" s="14" t="s">
        <v>74</v>
      </c>
      <c r="C189" s="14">
        <v>2013</v>
      </c>
      <c r="D189" s="24" t="s">
        <v>192</v>
      </c>
      <c r="E189" s="46" t="e">
        <f>AVERAGE(Every_Mth!#REF!,Every_Mth!#REF!,Every_Mth!#REF!,Every_Mth!#REF!,Every_Mth!#REF!,Every_Mth!#REF!,Every_Mth!#REF!,Every_Mth!#REF!,Every_Mth!#REF!,Every_Mth!#REF!,Every_Mth!#REF!,Every_Mth!#REF!)</f>
        <v>#REF!</v>
      </c>
      <c r="F189" s="46">
        <v>220033.77107802388</v>
      </c>
      <c r="G189" s="24" t="s">
        <v>66</v>
      </c>
      <c r="H189" s="20">
        <v>0.57792795189414126</v>
      </c>
      <c r="J189" s="62"/>
      <c r="K189" s="63"/>
    </row>
    <row r="190" spans="1:11">
      <c r="A190" s="49" t="s">
        <v>173</v>
      </c>
      <c r="B190" s="14" t="s">
        <v>75</v>
      </c>
      <c r="C190" s="14">
        <v>2013</v>
      </c>
      <c r="D190" s="24" t="s">
        <v>193</v>
      </c>
      <c r="E190" s="46" t="e">
        <f>AVERAGE(Every_Mth!#REF!,Every_Mth!#REF!,Every_Mth!#REF!,Every_Mth!#REF!,Every_Mth!#REF!,Every_Mth!#REF!,Every_Mth!#REF!,Every_Mth!#REF!,Every_Mth!#REF!,Every_Mth!#REF!,Every_Mth!#REF!,Every_Mth!#REF!)</f>
        <v>#REF!</v>
      </c>
      <c r="F190" s="46">
        <v>221.78022827041264</v>
      </c>
      <c r="G190" s="24" t="s">
        <v>196</v>
      </c>
      <c r="H190" s="20">
        <v>0.70753226241313538</v>
      </c>
      <c r="J190" s="62"/>
      <c r="K190" s="63"/>
    </row>
    <row r="191" spans="1:11">
      <c r="A191" s="49" t="s">
        <v>174</v>
      </c>
      <c r="B191" s="14" t="s">
        <v>75</v>
      </c>
      <c r="C191" s="14">
        <v>2013</v>
      </c>
      <c r="D191" s="24" t="s">
        <v>193</v>
      </c>
      <c r="E191" s="46" t="e">
        <f>AVERAGE(Every_Mth!#REF!,Every_Mth!#REF!,Every_Mth!#REF!,Every_Mth!#REF!,Every_Mth!#REF!,Every_Mth!#REF!,Every_Mth!#REF!,Every_Mth!#REF!,Every_Mth!#REF!,Every_Mth!#REF!,Every_Mth!#REF!,Every_Mth!#REF!)</f>
        <v>#REF!</v>
      </c>
      <c r="F191" s="46">
        <v>4989.423287006146</v>
      </c>
      <c r="G191" s="24" t="s">
        <v>196</v>
      </c>
      <c r="H191" s="20">
        <v>0.65854304415442411</v>
      </c>
      <c r="J191" s="62"/>
      <c r="K191" s="63"/>
    </row>
    <row r="192" spans="1:11">
      <c r="A192" s="49" t="s">
        <v>175</v>
      </c>
      <c r="B192" s="14" t="s">
        <v>75</v>
      </c>
      <c r="C192" s="14">
        <v>2013</v>
      </c>
      <c r="D192" s="24" t="s">
        <v>192</v>
      </c>
      <c r="E192" s="46" t="e">
        <f>AVERAGE(Every_Mth!#REF!,Every_Mth!#REF!,Every_Mth!#REF!,Every_Mth!#REF!,Every_Mth!#REF!,Every_Mth!#REF!,Every_Mth!#REF!,Every_Mth!#REF!,Every_Mth!#REF!,Every_Mth!#REF!,Every_Mth!#REF!,Every_Mth!#REF!)</f>
        <v>#REF!</v>
      </c>
      <c r="F192" s="46">
        <v>57536.065457112876</v>
      </c>
      <c r="G192" s="24" t="s">
        <v>66</v>
      </c>
      <c r="H192" s="20">
        <v>0.52213337428143747</v>
      </c>
      <c r="J192" s="62"/>
      <c r="K192" s="63"/>
    </row>
    <row r="193" spans="1:11">
      <c r="A193" s="49" t="s">
        <v>176</v>
      </c>
      <c r="B193" s="14" t="s">
        <v>75</v>
      </c>
      <c r="C193" s="14">
        <v>2013</v>
      </c>
      <c r="D193" s="24" t="s">
        <v>193</v>
      </c>
      <c r="E193" s="46" t="e">
        <f>AVERAGE(Every_Mth!#REF!,Every_Mth!#REF!,Every_Mth!#REF!,Every_Mth!#REF!,Every_Mth!#REF!,Every_Mth!#REF!,Every_Mth!#REF!,Every_Mth!#REF!,Every_Mth!#REF!,Every_Mth!#REF!,Every_Mth!#REF!,Every_Mth!#REF!)</f>
        <v>#REF!</v>
      </c>
      <c r="F193" s="46">
        <v>6021.9586353819141</v>
      </c>
      <c r="G193" s="24" t="s">
        <v>196</v>
      </c>
      <c r="H193" s="20">
        <v>0.82583872918802725</v>
      </c>
      <c r="J193" s="62"/>
      <c r="K193" s="63"/>
    </row>
    <row r="194" spans="1:11">
      <c r="A194" s="49" t="s">
        <v>177</v>
      </c>
      <c r="B194" s="14" t="s">
        <v>75</v>
      </c>
      <c r="C194" s="14">
        <v>2013</v>
      </c>
      <c r="D194" s="24" t="s">
        <v>193</v>
      </c>
      <c r="E194" s="46" t="e">
        <f>AVERAGE(Every_Mth!#REF!,Every_Mth!#REF!,Every_Mth!#REF!,Every_Mth!#REF!,Every_Mth!#REF!,Every_Mth!#REF!,Every_Mth!#REF!,Every_Mth!#REF!,Every_Mth!#REF!,Every_Mth!#REF!,Every_Mth!#REF!,Every_Mth!#REF!)</f>
        <v>#REF!</v>
      </c>
      <c r="F194" s="46">
        <v>3770.9613185430462</v>
      </c>
      <c r="G194" s="24" t="s">
        <v>196</v>
      </c>
      <c r="H194" s="20">
        <v>0.46177438224323053</v>
      </c>
      <c r="J194" s="62"/>
      <c r="K194" s="63"/>
    </row>
    <row r="195" spans="1:11">
      <c r="A195" s="49" t="s">
        <v>178</v>
      </c>
      <c r="B195" s="14" t="s">
        <v>74</v>
      </c>
      <c r="C195" s="14">
        <v>2013</v>
      </c>
      <c r="D195" s="24" t="s">
        <v>192</v>
      </c>
      <c r="E195" s="46" t="e">
        <f>AVERAGE(Every_Mth!#REF!,Every_Mth!#REF!,Every_Mth!#REF!,Every_Mth!#REF!,Every_Mth!#REF!,Every_Mth!#REF!,Every_Mth!#REF!,Every_Mth!#REF!,Every_Mth!#REF!,Every_Mth!#REF!,Every_Mth!#REF!,Every_Mth!#REF!)</f>
        <v>#REF!</v>
      </c>
      <c r="F195" s="46">
        <v>145292.77955832132</v>
      </c>
      <c r="G195" s="24" t="s">
        <v>66</v>
      </c>
      <c r="H195" s="20">
        <v>0.4754824491394351</v>
      </c>
      <c r="J195" s="62"/>
      <c r="K195" s="63"/>
    </row>
    <row r="196" spans="1:11">
      <c r="A196" s="49" t="s">
        <v>179</v>
      </c>
      <c r="B196" s="14" t="s">
        <v>75</v>
      </c>
      <c r="C196" s="14">
        <v>2013</v>
      </c>
      <c r="D196" s="24" t="s">
        <v>193</v>
      </c>
      <c r="E196" s="46" t="e">
        <f>AVERAGE(Every_Mth!#REF!,Every_Mth!#REF!,Every_Mth!#REF!,Every_Mth!#REF!,Every_Mth!#REF!,Every_Mth!#REF!,Every_Mth!#REF!,Every_Mth!#REF!,Every_Mth!#REF!,Every_Mth!#REF!,Every_Mth!#REF!,Every_Mth!#REF!)</f>
        <v>#REF!</v>
      </c>
      <c r="F196" s="46">
        <v>5923.4791235641733</v>
      </c>
      <c r="G196" s="24" t="s">
        <v>196</v>
      </c>
      <c r="H196" s="20">
        <v>0.86601695157941205</v>
      </c>
      <c r="J196" s="62"/>
      <c r="K196" s="63"/>
    </row>
    <row r="197" spans="1:11">
      <c r="A197" s="49" t="s">
        <v>180</v>
      </c>
      <c r="B197" s="14" t="s">
        <v>75</v>
      </c>
      <c r="C197" s="14">
        <v>2013</v>
      </c>
      <c r="D197" s="24" t="s">
        <v>192</v>
      </c>
      <c r="E197" s="46" t="e">
        <f>AVERAGE(Every_Mth!#REF!,Every_Mth!#REF!,Every_Mth!#REF!,Every_Mth!#REF!,Every_Mth!#REF!,Every_Mth!#REF!,Every_Mth!#REF!,Every_Mth!#REF!,Every_Mth!#REF!,Every_Mth!#REF!,Every_Mth!#REF!,Every_Mth!#REF!)</f>
        <v>#REF!</v>
      </c>
      <c r="F197" s="46">
        <v>26641.383595184743</v>
      </c>
      <c r="G197" s="24" t="s">
        <v>66</v>
      </c>
      <c r="H197" s="20">
        <v>0.44243197647326482</v>
      </c>
      <c r="J197" s="62"/>
      <c r="K197" s="63"/>
    </row>
    <row r="198" spans="1:11">
      <c r="A198" s="13" t="s">
        <v>122</v>
      </c>
      <c r="B198" s="14" t="s">
        <v>74</v>
      </c>
      <c r="C198" s="14">
        <v>2013</v>
      </c>
      <c r="D198" s="24" t="s">
        <v>192</v>
      </c>
      <c r="E198" s="46" t="e">
        <f>AVERAGE(Every_Mth!#REF!,Every_Mth!#REF!,Every_Mth!#REF!,Every_Mth!#REF!,Every_Mth!#REF!,Every_Mth!#REF!,Every_Mth!#REF!,Every_Mth!#REF!,Every_Mth!#REF!,Every_Mth!#REF!,Every_Mth!#REF!,Every_Mth!#REF!)</f>
        <v>#REF!</v>
      </c>
      <c r="F198" s="46">
        <v>280018.27925108594</v>
      </c>
      <c r="G198" s="24" t="s">
        <v>66</v>
      </c>
      <c r="H198" s="20">
        <v>0.78778458293264386</v>
      </c>
      <c r="J198" s="62"/>
      <c r="K198" s="63"/>
    </row>
    <row r="199" spans="1:11">
      <c r="A199" s="13" t="s">
        <v>123</v>
      </c>
      <c r="B199" s="14" t="s">
        <v>75</v>
      </c>
      <c r="C199" s="14">
        <v>2013</v>
      </c>
      <c r="D199" s="24" t="s">
        <v>193</v>
      </c>
      <c r="E199" s="46" t="e">
        <f>AVERAGE(Every_Mth!#REF!,Every_Mth!#REF!,Every_Mth!#REF!,Every_Mth!#REF!,Every_Mth!#REF!,Every_Mth!#REF!,Every_Mth!#REF!,Every_Mth!#REF!,Every_Mth!#REF!,Every_Mth!#REF!,Every_Mth!#REF!,Every_Mth!#REF!)</f>
        <v>#REF!</v>
      </c>
      <c r="F199" s="46">
        <v>6195.8077667108173</v>
      </c>
      <c r="G199" s="24" t="s">
        <v>196</v>
      </c>
      <c r="H199" s="20">
        <v>0.57039912573166884</v>
      </c>
      <c r="J199" s="62"/>
      <c r="K199" s="63"/>
    </row>
    <row r="200" spans="1:11">
      <c r="A200" s="13" t="s">
        <v>124</v>
      </c>
      <c r="B200" s="14" t="s">
        <v>75</v>
      </c>
      <c r="C200" s="14">
        <v>2013</v>
      </c>
      <c r="D200" s="24" t="s">
        <v>192</v>
      </c>
      <c r="E200" s="46" t="e">
        <f>AVERAGE(Every_Mth!#REF!,Every_Mth!#REF!,Every_Mth!#REF!,Every_Mth!#REF!,Every_Mth!#REF!,Every_Mth!#REF!,Every_Mth!#REF!,Every_Mth!#REF!,Every_Mth!#REF!,Every_Mth!#REF!,Every_Mth!#REF!,Every_Mth!#REF!)</f>
        <v>#REF!</v>
      </c>
      <c r="F200" s="46">
        <v>34042.682734056158</v>
      </c>
      <c r="G200" s="24" t="s">
        <v>66</v>
      </c>
      <c r="H200" s="20">
        <v>0.4765708427488245</v>
      </c>
      <c r="J200" s="62"/>
      <c r="K200" s="63"/>
    </row>
    <row r="201" spans="1:11">
      <c r="A201" s="13" t="s">
        <v>125</v>
      </c>
      <c r="B201" s="14" t="s">
        <v>75</v>
      </c>
      <c r="C201" s="14">
        <v>2013</v>
      </c>
      <c r="D201" s="24" t="s">
        <v>192</v>
      </c>
      <c r="E201" s="46" t="e">
        <f>AVERAGE(Every_Mth!#REF!,Every_Mth!#REF!,Every_Mth!#REF!,Every_Mth!#REF!,Every_Mth!#REF!,Every_Mth!#REF!,Every_Mth!#REF!,Every_Mth!#REF!,Every_Mth!#REF!,Every_Mth!#REF!,Every_Mth!#REF!,Every_Mth!#REF!)</f>
        <v>#REF!</v>
      </c>
      <c r="F201" s="46">
        <v>44789.88102315415</v>
      </c>
      <c r="G201" s="24" t="s">
        <v>66</v>
      </c>
      <c r="H201" s="20">
        <v>0.82644038834421418</v>
      </c>
      <c r="J201" s="62"/>
      <c r="K201" s="63"/>
    </row>
    <row r="202" spans="1:11">
      <c r="A202" s="13" t="s">
        <v>126</v>
      </c>
      <c r="B202" s="14" t="s">
        <v>75</v>
      </c>
      <c r="C202" s="14">
        <v>2013</v>
      </c>
      <c r="D202" s="24" t="s">
        <v>193</v>
      </c>
      <c r="E202" s="46" t="e">
        <f>AVERAGE(Every_Mth!#REF!,Every_Mth!#REF!,Every_Mth!#REF!,Every_Mth!#REF!,Every_Mth!#REF!,Every_Mth!#REF!,Every_Mth!#REF!,Every_Mth!#REF!,Every_Mth!#REF!,Every_Mth!#REF!,Every_Mth!#REF!,Every_Mth!#REF!)</f>
        <v>#REF!</v>
      </c>
      <c r="F202" s="46">
        <v>2765.882007287094</v>
      </c>
      <c r="G202" s="24" t="s">
        <v>196</v>
      </c>
      <c r="H202" s="20">
        <v>0.74201767390155504</v>
      </c>
      <c r="J202" s="62"/>
      <c r="K202" s="63"/>
    </row>
    <row r="203" spans="1:11">
      <c r="A203" s="13" t="s">
        <v>127</v>
      </c>
      <c r="B203" s="14" t="s">
        <v>75</v>
      </c>
      <c r="C203" s="14">
        <v>2013</v>
      </c>
      <c r="D203" s="24" t="s">
        <v>192</v>
      </c>
      <c r="E203" s="46" t="e">
        <f>AVERAGE(Every_Mth!#REF!,Every_Mth!#REF!,Every_Mth!#REF!,Every_Mth!#REF!,Every_Mth!#REF!,Every_Mth!#REF!,Every_Mth!#REF!,Every_Mth!#REF!,Every_Mth!#REF!,Every_Mth!#REF!,Every_Mth!#REF!,Every_Mth!#REF!)</f>
        <v>#REF!</v>
      </c>
      <c r="F203" s="46">
        <v>224185.42553944077</v>
      </c>
      <c r="G203" s="24" t="s">
        <v>66</v>
      </c>
      <c r="H203" s="20">
        <v>0.64360264716650439</v>
      </c>
      <c r="J203" s="62"/>
      <c r="K203" s="63"/>
    </row>
    <row r="204" spans="1:11">
      <c r="A204" s="13" t="s">
        <v>128</v>
      </c>
      <c r="B204" s="14" t="s">
        <v>75</v>
      </c>
      <c r="C204" s="14">
        <v>2013</v>
      </c>
      <c r="D204" s="24" t="s">
        <v>192</v>
      </c>
      <c r="E204" s="46" t="e">
        <f>AVERAGE(Every_Mth!#REF!,Every_Mth!#REF!,Every_Mth!#REF!,Every_Mth!#REF!,Every_Mth!#REF!,Every_Mth!#REF!,Every_Mth!#REF!,Every_Mth!#REF!,Every_Mth!#REF!,Every_Mth!#REF!,Every_Mth!#REF!,Every_Mth!#REF!)</f>
        <v>#REF!</v>
      </c>
      <c r="F204" s="46">
        <v>34890.974007600598</v>
      </c>
      <c r="G204" s="24" t="s">
        <v>66</v>
      </c>
      <c r="H204" s="20">
        <v>0.67322330014489618</v>
      </c>
      <c r="J204" s="62"/>
      <c r="K204" s="63"/>
    </row>
    <row r="205" spans="1:11">
      <c r="A205" s="13" t="s">
        <v>129</v>
      </c>
      <c r="B205" s="14" t="s">
        <v>75</v>
      </c>
      <c r="C205" s="14">
        <v>2013</v>
      </c>
      <c r="D205" s="24" t="s">
        <v>192</v>
      </c>
      <c r="E205" s="46" t="e">
        <f>AVERAGE(Every_Mth!#REF!,Every_Mth!#REF!,Every_Mth!#REF!,Every_Mth!#REF!,Every_Mth!#REF!,Every_Mth!#REF!,Every_Mth!#REF!,Every_Mth!#REF!,Every_Mth!#REF!,Every_Mth!#REF!,Every_Mth!#REF!,Every_Mth!#REF!)</f>
        <v>#REF!</v>
      </c>
      <c r="F205" s="46">
        <v>17452.477499999997</v>
      </c>
      <c r="G205" s="24" t="s">
        <v>66</v>
      </c>
      <c r="H205" s="20">
        <v>0.59223683285080886</v>
      </c>
      <c r="J205" s="62"/>
      <c r="K205" s="63"/>
    </row>
    <row r="206" spans="1:11">
      <c r="A206" s="13" t="s">
        <v>130</v>
      </c>
      <c r="B206" s="14" t="s">
        <v>75</v>
      </c>
      <c r="C206" s="14">
        <v>2013</v>
      </c>
      <c r="D206" s="24" t="s">
        <v>193</v>
      </c>
      <c r="E206" s="46" t="e">
        <f>AVERAGE(Every_Mth!#REF!,Every_Mth!#REF!,Every_Mth!#REF!,Every_Mth!#REF!,Every_Mth!#REF!,Every_Mth!#REF!,Every_Mth!#REF!,Every_Mth!#REF!,Every_Mth!#REF!,Every_Mth!#REF!,Every_Mth!#REF!,Every_Mth!#REF!)</f>
        <v>#REF!</v>
      </c>
      <c r="F206" s="46">
        <v>4398.0234857617725</v>
      </c>
      <c r="G206" s="24" t="s">
        <v>196</v>
      </c>
      <c r="H206" s="20">
        <v>0.68015401532472963</v>
      </c>
      <c r="J206" s="62"/>
      <c r="K206" s="63"/>
    </row>
    <row r="207" spans="1:11">
      <c r="A207" s="13" t="s">
        <v>131</v>
      </c>
      <c r="B207" s="14" t="s">
        <v>76</v>
      </c>
      <c r="C207" s="14">
        <v>2013</v>
      </c>
      <c r="D207" s="24" t="s">
        <v>192</v>
      </c>
      <c r="E207" s="46" t="e">
        <f>AVERAGE(Every_Mth!#REF!,Every_Mth!#REF!,Every_Mth!#REF!,Every_Mth!#REF!,Every_Mth!#REF!,Every_Mth!#REF!,Every_Mth!#REF!,Every_Mth!#REF!,Every_Mth!#REF!,Every_Mth!#REF!,Every_Mth!#REF!,Every_Mth!#REF!)</f>
        <v>#REF!</v>
      </c>
      <c r="F207" s="46">
        <v>2088070.0759314524</v>
      </c>
      <c r="G207" s="24" t="s">
        <v>66</v>
      </c>
      <c r="H207" s="20">
        <v>0.54976084370855738</v>
      </c>
      <c r="J207" s="62"/>
      <c r="K207" s="63"/>
    </row>
    <row r="208" spans="1:11">
      <c r="A208" s="13" t="s">
        <v>132</v>
      </c>
      <c r="B208" s="14" t="s">
        <v>75</v>
      </c>
      <c r="C208" s="14">
        <v>2013</v>
      </c>
      <c r="D208" s="24" t="s">
        <v>192</v>
      </c>
      <c r="E208" s="46" t="e">
        <f>AVERAGE(Every_Mth!#REF!,Every_Mth!#REF!,Every_Mth!#REF!,Every_Mth!#REF!,Every_Mth!#REF!,Every_Mth!#REF!,Every_Mth!#REF!,Every_Mth!#REF!,Every_Mth!#REF!,Every_Mth!#REF!,Every_Mth!#REF!,Every_Mth!#REF!)</f>
        <v>#REF!</v>
      </c>
      <c r="F208" s="46">
        <v>38832.010696051904</v>
      </c>
      <c r="G208" s="24" t="s">
        <v>66</v>
      </c>
      <c r="H208" s="20">
        <v>0.69428759546758279</v>
      </c>
      <c r="J208" s="62"/>
      <c r="K208" s="63"/>
    </row>
    <row r="209" spans="1:11">
      <c r="A209" s="13" t="s">
        <v>133</v>
      </c>
      <c r="B209" s="14" t="s">
        <v>75</v>
      </c>
      <c r="C209" s="14">
        <v>2013</v>
      </c>
      <c r="D209" s="24" t="s">
        <v>192</v>
      </c>
      <c r="E209" s="46" t="e">
        <f>AVERAGE(Every_Mth!#REF!,Every_Mth!#REF!,Every_Mth!#REF!,Every_Mth!#REF!,Every_Mth!#REF!,Every_Mth!#REF!,Every_Mth!#REF!,Every_Mth!#REF!,Every_Mth!#REF!,Every_Mth!#REF!,Every_Mth!#REF!,Every_Mth!#REF!)</f>
        <v>#REF!</v>
      </c>
      <c r="F209" s="46">
        <v>22421.144539797981</v>
      </c>
      <c r="G209" s="24" t="s">
        <v>66</v>
      </c>
      <c r="H209" s="20">
        <v>0.43149001527676561</v>
      </c>
      <c r="J209" s="62"/>
      <c r="K209" s="63"/>
    </row>
    <row r="210" spans="1:11">
      <c r="A210" s="13" t="s">
        <v>134</v>
      </c>
      <c r="B210" s="14" t="s">
        <v>75</v>
      </c>
      <c r="C210" s="14">
        <v>2013</v>
      </c>
      <c r="D210" s="24" t="s">
        <v>193</v>
      </c>
      <c r="E210" s="46" t="e">
        <f>AVERAGE(Every_Mth!#REF!,Every_Mth!#REF!,Every_Mth!#REF!,Every_Mth!#REF!,Every_Mth!#REF!,Every_Mth!#REF!,Every_Mth!#REF!,Every_Mth!#REF!,Every_Mth!#REF!,Every_Mth!#REF!,Every_Mth!#REF!,Every_Mth!#REF!)</f>
        <v>#REF!</v>
      </c>
      <c r="F210" s="46">
        <v>3154.6148709745389</v>
      </c>
      <c r="G210" s="24" t="s">
        <v>196</v>
      </c>
      <c r="H210" s="20">
        <v>0.59225401823968404</v>
      </c>
      <c r="J210" s="62"/>
      <c r="K210" s="63"/>
    </row>
    <row r="211" spans="1:11">
      <c r="A211" s="13" t="s">
        <v>135</v>
      </c>
      <c r="B211" s="14" t="s">
        <v>75</v>
      </c>
      <c r="C211" s="14">
        <v>2013</v>
      </c>
      <c r="D211" s="24" t="s">
        <v>192</v>
      </c>
      <c r="E211" s="46" t="e">
        <f>AVERAGE(Every_Mth!#REF!,Every_Mth!#REF!,Every_Mth!#REF!,Every_Mth!#REF!,Every_Mth!#REF!,Every_Mth!#REF!,Every_Mth!#REF!,Every_Mth!#REF!,Every_Mth!#REF!,Every_Mth!#REF!,Every_Mth!#REF!,Every_Mth!#REF!)</f>
        <v>#REF!</v>
      </c>
      <c r="F211" s="46">
        <v>22380.622580000003</v>
      </c>
      <c r="G211" s="24" t="s">
        <v>66</v>
      </c>
      <c r="H211" s="20">
        <v>0.5903544440183307</v>
      </c>
      <c r="J211" s="62"/>
      <c r="K211" s="63"/>
    </row>
    <row r="212" spans="1:11">
      <c r="A212" s="13" t="s">
        <v>136</v>
      </c>
      <c r="B212" s="14" t="s">
        <v>75</v>
      </c>
      <c r="C212" s="14">
        <v>2013</v>
      </c>
      <c r="D212" s="24" t="s">
        <v>192</v>
      </c>
      <c r="E212" s="46" t="e">
        <f>AVERAGE(Every_Mth!#REF!,Every_Mth!#REF!,Every_Mth!#REF!,Every_Mth!#REF!,Every_Mth!#REF!,Every_Mth!#REF!,Every_Mth!#REF!,Every_Mth!#REF!,Every_Mth!#REF!,Every_Mth!#REF!,Every_Mth!#REF!,Every_Mth!#REF!)</f>
        <v>#REF!</v>
      </c>
      <c r="F212" s="46">
        <v>70246.796206083513</v>
      </c>
      <c r="G212" s="24" t="s">
        <v>66</v>
      </c>
      <c r="H212" s="20">
        <v>0.78722925912661357</v>
      </c>
      <c r="J212" s="62"/>
      <c r="K212" s="63"/>
    </row>
    <row r="213" spans="1:11">
      <c r="A213" s="13" t="s">
        <v>137</v>
      </c>
      <c r="B213" s="14" t="s">
        <v>75</v>
      </c>
      <c r="C213" s="14">
        <v>2013</v>
      </c>
      <c r="D213" s="24" t="s">
        <v>193</v>
      </c>
      <c r="E213" s="46" t="e">
        <f>AVERAGE(Every_Mth!#REF!,Every_Mth!#REF!,Every_Mth!#REF!,Every_Mth!#REF!,Every_Mth!#REF!,Every_Mth!#REF!,Every_Mth!#REF!,Every_Mth!#REF!,Every_Mth!#REF!,Every_Mth!#REF!,Every_Mth!#REF!,Every_Mth!#REF!)</f>
        <v>#REF!</v>
      </c>
      <c r="F213" s="46">
        <v>2621.53076578024</v>
      </c>
      <c r="G213" s="24" t="s">
        <v>196</v>
      </c>
      <c r="H213" s="20">
        <v>0.36130289944728672</v>
      </c>
      <c r="J213" s="62"/>
      <c r="K213" s="63"/>
    </row>
    <row r="214" spans="1:11">
      <c r="A214" s="13" t="s">
        <v>138</v>
      </c>
      <c r="B214" s="14" t="s">
        <v>75</v>
      </c>
      <c r="C214" s="14">
        <v>2013</v>
      </c>
      <c r="D214" s="24" t="s">
        <v>193</v>
      </c>
      <c r="E214" s="46" t="e">
        <f>AVERAGE(Every_Mth!#REF!,Every_Mth!#REF!,Every_Mth!#REF!,Every_Mth!#REF!,Every_Mth!#REF!,Every_Mth!#REF!,Every_Mth!#REF!,Every_Mth!#REF!,Every_Mth!#REF!,Every_Mth!#REF!,Every_Mth!#REF!,Every_Mth!#REF!)</f>
        <v>#REF!</v>
      </c>
      <c r="F214" s="46">
        <v>2021.2970013169447</v>
      </c>
      <c r="G214" s="24" t="s">
        <v>196</v>
      </c>
      <c r="H214" s="20">
        <v>0.32165815624475802</v>
      </c>
      <c r="J214" s="62"/>
      <c r="K214" s="63"/>
    </row>
    <row r="215" spans="1:11">
      <c r="A215" s="13" t="s">
        <v>139</v>
      </c>
      <c r="B215" s="14" t="s">
        <v>75</v>
      </c>
      <c r="C215" s="14">
        <v>2013</v>
      </c>
      <c r="D215" s="24" t="s">
        <v>192</v>
      </c>
      <c r="E215" s="46" t="e">
        <f>AVERAGE(Every_Mth!#REF!,Every_Mth!#REF!,Every_Mth!#REF!,Every_Mth!#REF!,Every_Mth!#REF!,Every_Mth!#REF!,Every_Mth!#REF!,Every_Mth!#REF!,Every_Mth!#REF!,Every_Mth!#REF!,Every_Mth!#REF!,Every_Mth!#REF!)</f>
        <v>#REF!</v>
      </c>
      <c r="F215" s="46">
        <v>83051.855860000011</v>
      </c>
      <c r="G215" s="24" t="s">
        <v>66</v>
      </c>
      <c r="H215" s="20">
        <v>0.56823133183464369</v>
      </c>
      <c r="J215" s="62"/>
      <c r="K215" s="63"/>
    </row>
    <row r="216" spans="1:11">
      <c r="A216" s="13" t="s">
        <v>140</v>
      </c>
      <c r="B216" s="14" t="s">
        <v>75</v>
      </c>
      <c r="C216" s="14">
        <v>2013</v>
      </c>
      <c r="D216" s="24" t="s">
        <v>192</v>
      </c>
      <c r="E216" s="46" t="e">
        <f>AVERAGE(Every_Mth!#REF!,Every_Mth!#REF!,Every_Mth!#REF!,Every_Mth!#REF!,Every_Mth!#REF!,Every_Mth!#REF!,Every_Mth!#REF!,Every_Mth!#REF!,Every_Mth!#REF!,Every_Mth!#REF!,Every_Mth!#REF!,Every_Mth!#REF!)</f>
        <v>#REF!</v>
      </c>
      <c r="F216" s="46">
        <v>16769.983695561572</v>
      </c>
      <c r="G216" s="24" t="s">
        <v>66</v>
      </c>
      <c r="H216" s="20">
        <v>0.41092765056318287</v>
      </c>
      <c r="J216" s="62"/>
      <c r="K216" s="63"/>
    </row>
    <row r="217" spans="1:11">
      <c r="A217" s="13" t="s">
        <v>141</v>
      </c>
      <c r="B217" s="14" t="s">
        <v>75</v>
      </c>
      <c r="C217" s="14">
        <v>2013</v>
      </c>
      <c r="D217" s="24" t="s">
        <v>192</v>
      </c>
      <c r="E217" s="46" t="e">
        <f>AVERAGE(Every_Mth!#REF!,Every_Mth!#REF!,Every_Mth!#REF!,Every_Mth!#REF!,Every_Mth!#REF!,Every_Mth!#REF!,Every_Mth!#REF!,Every_Mth!#REF!,Every_Mth!#REF!,Every_Mth!#REF!,Every_Mth!#REF!,Every_Mth!#REF!)</f>
        <v>#REF!</v>
      </c>
      <c r="F217" s="46">
        <v>16674.10874</v>
      </c>
      <c r="G217" s="24" t="s">
        <v>66</v>
      </c>
      <c r="H217" s="20">
        <v>0.44398175131488316</v>
      </c>
      <c r="J217" s="62"/>
      <c r="K217" s="63"/>
    </row>
    <row r="218" spans="1:11">
      <c r="A218" s="13" t="s">
        <v>142</v>
      </c>
      <c r="B218" s="14" t="s">
        <v>74</v>
      </c>
      <c r="C218" s="14">
        <v>2013</v>
      </c>
      <c r="D218" s="24" t="s">
        <v>192</v>
      </c>
      <c r="E218" s="46" t="e">
        <f>AVERAGE(Every_Mth!#REF!,Every_Mth!#REF!,Every_Mth!#REF!,Every_Mth!#REF!,Every_Mth!#REF!,Every_Mth!#REF!,Every_Mth!#REF!,Every_Mth!#REF!,Every_Mth!#REF!,Every_Mth!#REF!,Every_Mth!#REF!,Every_Mth!#REF!)</f>
        <v>#REF!</v>
      </c>
      <c r="F218" s="46">
        <v>444094.59284566849</v>
      </c>
      <c r="G218" s="24" t="s">
        <v>66</v>
      </c>
      <c r="H218" s="20">
        <v>0.52846342599257579</v>
      </c>
      <c r="J218" s="62"/>
      <c r="K218" s="63"/>
    </row>
    <row r="219" spans="1:11">
      <c r="A219" s="13" t="s">
        <v>143</v>
      </c>
      <c r="B219" s="14" t="s">
        <v>74</v>
      </c>
      <c r="C219" s="14">
        <v>2013</v>
      </c>
      <c r="D219" s="24" t="s">
        <v>192</v>
      </c>
      <c r="E219" s="46" t="e">
        <f>AVERAGE(Every_Mth!#REF!,Every_Mth!#REF!,Every_Mth!#REF!,Every_Mth!#REF!,Every_Mth!#REF!,Every_Mth!#REF!,Every_Mth!#REF!,Every_Mth!#REF!,Every_Mth!#REF!,Every_Mth!#REF!,Every_Mth!#REF!,Every_Mth!#REF!)</f>
        <v>#REF!</v>
      </c>
      <c r="F219" s="46">
        <v>39483.83882216749</v>
      </c>
      <c r="G219" s="24" t="s">
        <v>66</v>
      </c>
      <c r="H219" s="20">
        <v>0.4530630050243088</v>
      </c>
      <c r="J219" s="62"/>
      <c r="K219" s="63"/>
    </row>
    <row r="220" spans="1:11">
      <c r="A220" s="13" t="s">
        <v>144</v>
      </c>
      <c r="B220" s="14" t="s">
        <v>75</v>
      </c>
      <c r="C220" s="14">
        <v>2013</v>
      </c>
      <c r="D220" s="24" t="s">
        <v>193</v>
      </c>
      <c r="E220" s="46" t="e">
        <f>AVERAGE(Every_Mth!#REF!,Every_Mth!#REF!,Every_Mth!#REF!,Every_Mth!#REF!,Every_Mth!#REF!,Every_Mth!#REF!,Every_Mth!#REF!,Every_Mth!#REF!,Every_Mth!#REF!,Every_Mth!#REF!,Every_Mth!#REF!,Every_Mth!#REF!)</f>
        <v>#REF!</v>
      </c>
      <c r="F220" s="46">
        <v>3815.7224676084952</v>
      </c>
      <c r="G220" s="24" t="s">
        <v>196</v>
      </c>
      <c r="H220" s="20">
        <v>0.44002151997503991</v>
      </c>
      <c r="J220" s="62"/>
      <c r="K220" s="63"/>
    </row>
    <row r="221" spans="1:11">
      <c r="A221" s="13" t="s">
        <v>145</v>
      </c>
      <c r="B221" s="14" t="s">
        <v>75</v>
      </c>
      <c r="C221" s="14">
        <v>2013</v>
      </c>
      <c r="D221" s="24" t="s">
        <v>192</v>
      </c>
      <c r="E221" s="46" t="e">
        <f>AVERAGE(Every_Mth!#REF!,Every_Mth!#REF!,Every_Mth!#REF!,Every_Mth!#REF!,Every_Mth!#REF!,Every_Mth!#REF!,Every_Mth!#REF!,Every_Mth!#REF!,Every_Mth!#REF!,Every_Mth!#REF!,Every_Mth!#REF!,Every_Mth!#REF!)</f>
        <v>#REF!</v>
      </c>
      <c r="F221" s="46">
        <v>469029.00952508574</v>
      </c>
      <c r="G221" s="24" t="s">
        <v>66</v>
      </c>
      <c r="H221" s="20">
        <v>0.59613583450438046</v>
      </c>
      <c r="J221" s="62"/>
      <c r="K221" s="63"/>
    </row>
    <row r="222" spans="1:11">
      <c r="A222" s="13" t="s">
        <v>146</v>
      </c>
      <c r="B222" s="14" t="s">
        <v>74</v>
      </c>
      <c r="C222" s="14">
        <v>2013</v>
      </c>
      <c r="D222" s="24" t="s">
        <v>192</v>
      </c>
      <c r="E222" s="46" t="e">
        <f>AVERAGE(Every_Mth!#REF!,Every_Mth!#REF!,Every_Mth!#REF!,Every_Mth!#REF!,Every_Mth!#REF!,Every_Mth!#REF!,Every_Mth!#REF!,Every_Mth!#REF!,Every_Mth!#REF!,Every_Mth!#REF!,Every_Mth!#REF!,Every_Mth!#REF!)</f>
        <v>#REF!</v>
      </c>
      <c r="F222" s="46">
        <v>306054.53273282293</v>
      </c>
      <c r="G222" s="24" t="s">
        <v>66</v>
      </c>
      <c r="H222" s="20">
        <v>0.68932159937709836</v>
      </c>
      <c r="J222" s="62"/>
      <c r="K222" s="63"/>
    </row>
    <row r="223" spans="1:11">
      <c r="A223" s="13" t="s">
        <v>147</v>
      </c>
      <c r="B223" s="14" t="s">
        <v>75</v>
      </c>
      <c r="C223" s="14">
        <v>2013</v>
      </c>
      <c r="D223" s="24" t="s">
        <v>193</v>
      </c>
      <c r="E223" s="46" t="e">
        <f>AVERAGE(Every_Mth!#REF!,Every_Mth!#REF!,Every_Mth!#REF!,Every_Mth!#REF!,Every_Mth!#REF!,Every_Mth!#REF!,Every_Mth!#REF!,Every_Mth!#REF!,Every_Mth!#REF!,Every_Mth!#REF!,Every_Mth!#REF!,Every_Mth!#REF!)</f>
        <v>#REF!</v>
      </c>
      <c r="F223" s="46">
        <v>8523.8692101923098</v>
      </c>
      <c r="G223" s="24" t="s">
        <v>196</v>
      </c>
      <c r="H223" s="20">
        <v>0.73040968991195987</v>
      </c>
      <c r="J223" s="62"/>
      <c r="K223" s="63"/>
    </row>
    <row r="224" spans="1:11">
      <c r="A224" s="13" t="s">
        <v>148</v>
      </c>
      <c r="B224" s="14" t="s">
        <v>75</v>
      </c>
      <c r="C224" s="14">
        <v>2013</v>
      </c>
      <c r="D224" s="24" t="s">
        <v>192</v>
      </c>
      <c r="E224" s="46" t="e">
        <f>AVERAGE(Every_Mth!#REF!,Every_Mth!#REF!,Every_Mth!#REF!,Every_Mth!#REF!,Every_Mth!#REF!,Every_Mth!#REF!,Every_Mth!#REF!,Every_Mth!#REF!,Every_Mth!#REF!,Every_Mth!#REF!,Every_Mth!#REF!,Every_Mth!#REF!)</f>
        <v>#REF!</v>
      </c>
      <c r="F224" s="46">
        <v>441318.99373791256</v>
      </c>
      <c r="G224" s="24" t="s">
        <v>66</v>
      </c>
      <c r="H224" s="20">
        <v>0.84651617530091605</v>
      </c>
      <c r="J224" s="62"/>
      <c r="K224" s="63"/>
    </row>
    <row r="225" spans="1:11">
      <c r="A225" s="13" t="s">
        <v>149</v>
      </c>
      <c r="B225" s="14" t="s">
        <v>74</v>
      </c>
      <c r="C225" s="14">
        <v>2013</v>
      </c>
      <c r="D225" s="24" t="s">
        <v>192</v>
      </c>
      <c r="E225" s="46" t="e">
        <f>AVERAGE(Every_Mth!#REF!,Every_Mth!#REF!,Every_Mth!#REF!,Every_Mth!#REF!,Every_Mth!#REF!,Every_Mth!#REF!,Every_Mth!#REF!,Every_Mth!#REF!,Every_Mth!#REF!,Every_Mth!#REF!,Every_Mth!#REF!,Every_Mth!#REF!)</f>
        <v>#REF!</v>
      </c>
      <c r="F225" s="46">
        <v>553957.51309588843</v>
      </c>
      <c r="G225" s="24" t="s">
        <v>66</v>
      </c>
      <c r="H225" s="20">
        <v>0.47358821533771378</v>
      </c>
      <c r="J225" s="62"/>
      <c r="K225" s="63"/>
    </row>
    <row r="226" spans="1:11">
      <c r="A226" s="13" t="s">
        <v>150</v>
      </c>
      <c r="B226" s="14" t="s">
        <v>74</v>
      </c>
      <c r="C226" s="14">
        <v>2013</v>
      </c>
      <c r="D226" s="24" t="s">
        <v>192</v>
      </c>
      <c r="E226" s="46" t="e">
        <f>AVERAGE(Every_Mth!#REF!,Every_Mth!#REF!,Every_Mth!#REF!,Every_Mth!#REF!,Every_Mth!#REF!,Every_Mth!#REF!,Every_Mth!#REF!,Every_Mth!#REF!,Every_Mth!#REF!,Every_Mth!#REF!,Every_Mth!#REF!,Every_Mth!#REF!)</f>
        <v>#REF!</v>
      </c>
      <c r="F226" s="46">
        <v>120297.20628484373</v>
      </c>
      <c r="G226" s="24" t="s">
        <v>66</v>
      </c>
      <c r="H226" s="20">
        <v>0.42005755212925927</v>
      </c>
      <c r="J226" s="62"/>
      <c r="K226" s="63"/>
    </row>
    <row r="227" spans="1:11">
      <c r="A227" s="13" t="s">
        <v>151</v>
      </c>
      <c r="B227" s="14" t="s">
        <v>75</v>
      </c>
      <c r="C227" s="14">
        <v>2013</v>
      </c>
      <c r="D227" s="24" t="s">
        <v>192</v>
      </c>
      <c r="E227" s="46" t="e">
        <f>AVERAGE(Every_Mth!#REF!,Every_Mth!#REF!,Every_Mth!#REF!,Every_Mth!#REF!,Every_Mth!#REF!,Every_Mth!#REF!,Every_Mth!#REF!,Every_Mth!#REF!,Every_Mth!#REF!,Every_Mth!#REF!,Every_Mth!#REF!,Every_Mth!#REF!)</f>
        <v>#REF!</v>
      </c>
      <c r="F227" s="46">
        <v>156985.4932433136</v>
      </c>
      <c r="G227" s="24" t="s">
        <v>66</v>
      </c>
      <c r="H227" s="20">
        <v>0.71864283552076003</v>
      </c>
      <c r="J227" s="62"/>
      <c r="K227" s="63"/>
    </row>
    <row r="228" spans="1:11">
      <c r="A228" s="13" t="s">
        <v>152</v>
      </c>
      <c r="B228" s="14" t="s">
        <v>74</v>
      </c>
      <c r="C228" s="14">
        <v>2013</v>
      </c>
      <c r="D228" s="24" t="s">
        <v>192</v>
      </c>
      <c r="E228" s="46" t="e">
        <f>AVERAGE(Every_Mth!#REF!,Every_Mth!#REF!,Every_Mth!#REF!,Every_Mth!#REF!,Every_Mth!#REF!,Every_Mth!#REF!,Every_Mth!#REF!,Every_Mth!#REF!,Every_Mth!#REF!,Every_Mth!#REF!,Every_Mth!#REF!,Every_Mth!#REF!)</f>
        <v>#REF!</v>
      </c>
      <c r="F228" s="46">
        <v>47790.764874676264</v>
      </c>
      <c r="G228" s="24" t="s">
        <v>66</v>
      </c>
      <c r="H228" s="20">
        <v>0.36846902770534395</v>
      </c>
      <c r="J228" s="62"/>
      <c r="K228" s="63"/>
    </row>
    <row r="229" spans="1:11">
      <c r="A229" s="13" t="s">
        <v>153</v>
      </c>
      <c r="B229" s="14" t="s">
        <v>74</v>
      </c>
      <c r="C229" s="14">
        <v>2013</v>
      </c>
      <c r="D229" s="24" t="s">
        <v>192</v>
      </c>
      <c r="E229" s="46" t="e">
        <f>AVERAGE(Every_Mth!#REF!,Every_Mth!#REF!,Every_Mth!#REF!,Every_Mth!#REF!,Every_Mth!#REF!,Every_Mth!#REF!,Every_Mth!#REF!,Every_Mth!#REF!,Every_Mth!#REF!,Every_Mth!#REF!,Every_Mth!#REF!,Every_Mth!#REF!)</f>
        <v>#REF!</v>
      </c>
      <c r="F229" s="46">
        <v>68113.992168687677</v>
      </c>
      <c r="G229" s="24" t="s">
        <v>66</v>
      </c>
      <c r="H229" s="20">
        <v>0.43680085475414626</v>
      </c>
      <c r="J229" s="62"/>
      <c r="K229" s="63"/>
    </row>
    <row r="230" spans="1:11">
      <c r="A230" s="13" t="s">
        <v>154</v>
      </c>
      <c r="B230" s="14" t="s">
        <v>74</v>
      </c>
      <c r="C230" s="14">
        <v>2013</v>
      </c>
      <c r="D230" s="24" t="s">
        <v>192</v>
      </c>
      <c r="E230" s="46" t="e">
        <f>AVERAGE(Every_Mth!#REF!,Every_Mth!#REF!,Every_Mth!#REF!,Every_Mth!#REF!,Every_Mth!#REF!,Every_Mth!#REF!,Every_Mth!#REF!,Every_Mth!#REF!,Every_Mth!#REF!,Every_Mth!#REF!,Every_Mth!#REF!,Every_Mth!#REF!)</f>
        <v>#REF!</v>
      </c>
      <c r="F230" s="46">
        <v>79413.542201079195</v>
      </c>
      <c r="G230" s="24" t="s">
        <v>66</v>
      </c>
      <c r="H230" s="20">
        <v>0.41621679481702833</v>
      </c>
      <c r="J230" s="62"/>
      <c r="K230" s="63"/>
    </row>
    <row r="231" spans="1:11">
      <c r="A231" s="13" t="s">
        <v>155</v>
      </c>
      <c r="B231" s="14" t="s">
        <v>74</v>
      </c>
      <c r="C231" s="14">
        <v>2013</v>
      </c>
      <c r="D231" s="24" t="s">
        <v>192</v>
      </c>
      <c r="E231" s="46" t="e">
        <f>AVERAGE(Every_Mth!#REF!,Every_Mth!#REF!,Every_Mth!#REF!,Every_Mth!#REF!,Every_Mth!#REF!,Every_Mth!#REF!,Every_Mth!#REF!,Every_Mth!#REF!,Every_Mth!#REF!,Every_Mth!#REF!,Every_Mth!#REF!,Every_Mth!#REF!)</f>
        <v>#REF!</v>
      </c>
      <c r="F231" s="46">
        <v>215576.67456887264</v>
      </c>
      <c r="G231" s="24" t="s">
        <v>66</v>
      </c>
      <c r="H231" s="20">
        <v>0.51425515718885706</v>
      </c>
      <c r="J231" s="62"/>
      <c r="K231" s="63"/>
    </row>
    <row r="232" spans="1:11">
      <c r="A232" s="13" t="s">
        <v>156</v>
      </c>
      <c r="B232" s="14" t="s">
        <v>74</v>
      </c>
      <c r="C232" s="14">
        <v>2013</v>
      </c>
      <c r="D232" s="24" t="s">
        <v>192</v>
      </c>
      <c r="E232" s="46" t="e">
        <f>AVERAGE(Every_Mth!#REF!,Every_Mth!#REF!,Every_Mth!#REF!,Every_Mth!#REF!,Every_Mth!#REF!,Every_Mth!#REF!,Every_Mth!#REF!,Every_Mth!#REF!,Every_Mth!#REF!,Every_Mth!#REF!,Every_Mth!#REF!,Every_Mth!#REF!)</f>
        <v>#REF!</v>
      </c>
      <c r="F232" s="46">
        <v>42178.844377857531</v>
      </c>
      <c r="G232" s="24" t="s">
        <v>66</v>
      </c>
      <c r="H232" s="20">
        <v>0.5464666866367125</v>
      </c>
      <c r="J232" s="62"/>
      <c r="K232" s="63"/>
    </row>
    <row r="233" spans="1:11">
      <c r="A233" s="13" t="s">
        <v>157</v>
      </c>
      <c r="B233" s="14" t="s">
        <v>75</v>
      </c>
      <c r="C233" s="14">
        <v>2013</v>
      </c>
      <c r="D233" s="24" t="s">
        <v>192</v>
      </c>
      <c r="E233" s="46" t="e">
        <f>AVERAGE(Every_Mth!#REF!,Every_Mth!#REF!,Every_Mth!#REF!,Every_Mth!#REF!,Every_Mth!#REF!,Every_Mth!#REF!,Every_Mth!#REF!,Every_Mth!#REF!,Every_Mth!#REF!,Every_Mth!#REF!,Every_Mth!#REF!,Every_Mth!#REF!)</f>
        <v>#REF!</v>
      </c>
      <c r="F233" s="46">
        <v>40244.806161417124</v>
      </c>
      <c r="G233" s="24" t="s">
        <v>66</v>
      </c>
      <c r="H233" s="20">
        <v>0.58365709533931953</v>
      </c>
      <c r="J233" s="62"/>
      <c r="K233" s="63"/>
    </row>
    <row r="234" spans="1:11">
      <c r="A234" s="13" t="s">
        <v>158</v>
      </c>
      <c r="B234" s="14" t="s">
        <v>75</v>
      </c>
      <c r="C234" s="14">
        <v>2013</v>
      </c>
      <c r="D234" s="24" t="s">
        <v>193</v>
      </c>
      <c r="E234" s="46" t="e">
        <f>AVERAGE(Every_Mth!#REF!,Every_Mth!#REF!,Every_Mth!#REF!,Every_Mth!#REF!,Every_Mth!#REF!,Every_Mth!#REF!,Every_Mth!#REF!,Every_Mth!#REF!,Every_Mth!#REF!,Every_Mth!#REF!,Every_Mth!#REF!,Every_Mth!#REF!)</f>
        <v>#REF!</v>
      </c>
      <c r="F234" s="46">
        <v>696.60781829002519</v>
      </c>
      <c r="G234" s="24" t="s">
        <v>196</v>
      </c>
      <c r="H234" s="20">
        <v>0.43520422640511697</v>
      </c>
      <c r="J234" s="62"/>
      <c r="K234" s="63"/>
    </row>
    <row r="235" spans="1:11">
      <c r="A235" s="13" t="s">
        <v>159</v>
      </c>
      <c r="B235" s="14" t="s">
        <v>75</v>
      </c>
      <c r="C235" s="14">
        <v>2013</v>
      </c>
      <c r="D235" s="24" t="s">
        <v>193</v>
      </c>
      <c r="E235" s="46" t="e">
        <f>AVERAGE(Every_Mth!#REF!,Every_Mth!#REF!,Every_Mth!#REF!,Every_Mth!#REF!,Every_Mth!#REF!,Every_Mth!#REF!,Every_Mth!#REF!,Every_Mth!#REF!,Every_Mth!#REF!,Every_Mth!#REF!,Every_Mth!#REF!,Every_Mth!#REF!)</f>
        <v>#REF!</v>
      </c>
      <c r="F235" s="46">
        <v>10390.206740110803</v>
      </c>
      <c r="G235" s="24" t="s">
        <v>196</v>
      </c>
      <c r="H235" s="20">
        <v>0.62925440242622255</v>
      </c>
      <c r="J235" s="62"/>
      <c r="K235" s="63"/>
    </row>
    <row r="236" spans="1:11">
      <c r="A236" s="13" t="s">
        <v>160</v>
      </c>
      <c r="B236" s="14" t="s">
        <v>74</v>
      </c>
      <c r="C236" s="14">
        <v>2013</v>
      </c>
      <c r="D236" s="24" t="s">
        <v>192</v>
      </c>
      <c r="E236" s="46" t="e">
        <f>AVERAGE(Every_Mth!#REF!,Every_Mth!#REF!,Every_Mth!#REF!,Every_Mth!#REF!,Every_Mth!#REF!,Every_Mth!#REF!,Every_Mth!#REF!,Every_Mth!#REF!,Every_Mth!#REF!,Every_Mth!#REF!,Every_Mth!#REF!,Every_Mth!#REF!)</f>
        <v>#REF!</v>
      </c>
      <c r="F236" s="46">
        <v>61759.514093196245</v>
      </c>
      <c r="G236" s="24" t="s">
        <v>66</v>
      </c>
      <c r="H236" s="20">
        <v>0.67316213990820073</v>
      </c>
      <c r="J236" s="62"/>
      <c r="K236" s="63"/>
    </row>
    <row r="237" spans="1:11">
      <c r="A237" s="13" t="s">
        <v>161</v>
      </c>
      <c r="B237" s="14" t="s">
        <v>74</v>
      </c>
      <c r="C237" s="14">
        <v>2013</v>
      </c>
      <c r="D237" s="24" t="s">
        <v>192</v>
      </c>
      <c r="E237" s="46" t="e">
        <f>AVERAGE(Every_Mth!#REF!,Every_Mth!#REF!,Every_Mth!#REF!,Every_Mth!#REF!,Every_Mth!#REF!,Every_Mth!#REF!,Every_Mth!#REF!,Every_Mth!#REF!,Every_Mth!#REF!,Every_Mth!#REF!,Every_Mth!#REF!,Every_Mth!#REF!)</f>
        <v>#REF!</v>
      </c>
      <c r="F237" s="46">
        <v>71126.615584480154</v>
      </c>
      <c r="G237" s="24" t="s">
        <v>66</v>
      </c>
      <c r="H237" s="20">
        <v>0.49471635492351362</v>
      </c>
      <c r="J237" s="62"/>
      <c r="K237" s="63"/>
    </row>
    <row r="238" spans="1:11">
      <c r="A238" s="13" t="s">
        <v>162</v>
      </c>
      <c r="B238" s="14" t="s">
        <v>75</v>
      </c>
      <c r="C238" s="14">
        <v>2013</v>
      </c>
      <c r="D238" s="24" t="s">
        <v>192</v>
      </c>
      <c r="E238" s="46" t="e">
        <f>AVERAGE(Every_Mth!#REF!,Every_Mth!#REF!,Every_Mth!#REF!,Every_Mth!#REF!,Every_Mth!#REF!,Every_Mth!#REF!,Every_Mth!#REF!,Every_Mth!#REF!,Every_Mth!#REF!,Every_Mth!#REF!,Every_Mth!#REF!,Every_Mth!#REF!)</f>
        <v>#REF!</v>
      </c>
      <c r="F238" s="46">
        <v>125680.32642027165</v>
      </c>
      <c r="G238" s="24" t="s">
        <v>66</v>
      </c>
      <c r="H238" s="20">
        <v>0.72386030965405068</v>
      </c>
      <c r="J238" s="62"/>
      <c r="K238" s="63"/>
    </row>
    <row r="239" spans="1:11">
      <c r="A239" s="13" t="s">
        <v>163</v>
      </c>
      <c r="B239" s="14" t="s">
        <v>75</v>
      </c>
      <c r="C239" s="14">
        <v>2013</v>
      </c>
      <c r="D239" s="24" t="s">
        <v>192</v>
      </c>
      <c r="E239" s="46" t="e">
        <f>AVERAGE(Every_Mth!#REF!,Every_Mth!#REF!,Every_Mth!#REF!,Every_Mth!#REF!,Every_Mth!#REF!,Every_Mth!#REF!,Every_Mth!#REF!,Every_Mth!#REF!,Every_Mth!#REF!,Every_Mth!#REF!,Every_Mth!#REF!,Every_Mth!#REF!)</f>
        <v>#REF!</v>
      </c>
      <c r="F239" s="46">
        <v>22882.857199999999</v>
      </c>
      <c r="G239" s="24" t="s">
        <v>66</v>
      </c>
      <c r="H239" s="20">
        <v>0.5403972600647674</v>
      </c>
      <c r="J239" s="62"/>
      <c r="K239" s="63"/>
    </row>
    <row r="240" spans="1:11">
      <c r="A240" s="13" t="s">
        <v>164</v>
      </c>
      <c r="B240" s="14" t="s">
        <v>75</v>
      </c>
      <c r="C240" s="14">
        <v>2013</v>
      </c>
      <c r="D240" s="24" t="s">
        <v>193</v>
      </c>
      <c r="E240" s="46" t="e">
        <f>AVERAGE(Every_Mth!#REF!,Every_Mth!#REF!,Every_Mth!#REF!,Every_Mth!#REF!,Every_Mth!#REF!,Every_Mth!#REF!,Every_Mth!#REF!,Every_Mth!#REF!,Every_Mth!#REF!,Every_Mth!#REF!,Every_Mth!#REF!,Every_Mth!#REF!)</f>
        <v>#REF!</v>
      </c>
      <c r="F240" s="46">
        <v>14220.398993863137</v>
      </c>
      <c r="G240" s="24" t="s">
        <v>196</v>
      </c>
      <c r="H240" s="20">
        <v>0.69682761158410544</v>
      </c>
      <c r="J240" s="62"/>
      <c r="K240" s="63"/>
    </row>
    <row r="241" spans="1:15">
      <c r="A241" s="13" t="s">
        <v>165</v>
      </c>
      <c r="B241" s="14" t="s">
        <v>75</v>
      </c>
      <c r="C241" s="14">
        <v>2013</v>
      </c>
      <c r="D241" s="24" t="s">
        <v>193</v>
      </c>
      <c r="E241" s="46" t="e">
        <f>AVERAGE(Every_Mth!#REF!,Every_Mth!#REF!,Every_Mth!#REF!,Every_Mth!#REF!,Every_Mth!#REF!,Every_Mth!#REF!,Every_Mth!#REF!,Every_Mth!#REF!,Every_Mth!#REF!,Every_Mth!#REF!,Every_Mth!#REF!,Every_Mth!#REF!)</f>
        <v>#REF!</v>
      </c>
      <c r="F241" s="46">
        <v>3100.4993651655632</v>
      </c>
      <c r="G241" s="24" t="s">
        <v>196</v>
      </c>
      <c r="H241" s="20">
        <v>0.50370918231637962</v>
      </c>
      <c r="J241" s="62"/>
      <c r="K241" s="63"/>
    </row>
    <row r="242" spans="1:15">
      <c r="A242" s="13" t="s">
        <v>166</v>
      </c>
      <c r="B242" s="14" t="s">
        <v>74</v>
      </c>
      <c r="C242" s="14">
        <v>2013</v>
      </c>
      <c r="D242" s="24" t="s">
        <v>192</v>
      </c>
      <c r="E242" s="46" t="e">
        <f>AVERAGE(Every_Mth!#REF!,Every_Mth!#REF!,Every_Mth!#REF!,Every_Mth!#REF!,Every_Mth!#REF!,Every_Mth!#REF!,Every_Mth!#REF!,Every_Mth!#REF!,Every_Mth!#REF!,Every_Mth!#REF!,Every_Mth!#REF!,Every_Mth!#REF!)</f>
        <v>#REF!</v>
      </c>
      <c r="F242" s="46">
        <v>147862.59264822828</v>
      </c>
      <c r="G242" s="24" t="s">
        <v>66</v>
      </c>
      <c r="H242" s="20">
        <v>0.78282476944913049</v>
      </c>
      <c r="J242" s="62"/>
      <c r="K242" s="63"/>
    </row>
    <row r="243" spans="1:15">
      <c r="A243" s="13" t="s">
        <v>167</v>
      </c>
      <c r="B243" s="14" t="s">
        <v>75</v>
      </c>
      <c r="C243" s="14">
        <v>2013</v>
      </c>
      <c r="D243" s="24" t="s">
        <v>193</v>
      </c>
      <c r="E243" s="46" t="e">
        <f>AVERAGE(Every_Mth!#REF!,Every_Mth!#REF!,Every_Mth!#REF!,Every_Mth!#REF!,Every_Mth!#REF!,Every_Mth!#REF!,Every_Mth!#REF!,Every_Mth!#REF!,Every_Mth!#REF!,Every_Mth!#REF!,Every_Mth!#REF!,Every_Mth!#REF!)</f>
        <v>#REF!</v>
      </c>
      <c r="F243" s="46">
        <v>9822.2771205267782</v>
      </c>
      <c r="G243" s="24" t="s">
        <v>196</v>
      </c>
      <c r="H243" s="20">
        <v>0.53196252449585812</v>
      </c>
      <c r="J243" s="62"/>
      <c r="K243" s="63"/>
    </row>
    <row r="244" spans="1:15">
      <c r="A244" s="13" t="s">
        <v>168</v>
      </c>
      <c r="B244" s="14" t="s">
        <v>74</v>
      </c>
      <c r="C244" s="14">
        <v>2013</v>
      </c>
      <c r="D244" s="24" t="s">
        <v>192</v>
      </c>
      <c r="E244" s="46" t="e">
        <f>AVERAGE(Every_Mth!#REF!,Every_Mth!#REF!,Every_Mth!#REF!,Every_Mth!#REF!,Every_Mth!#REF!,Every_Mth!#REF!,Every_Mth!#REF!,Every_Mth!#REF!,Every_Mth!#REF!,Every_Mth!#REF!,Every_Mth!#REF!,Every_Mth!#REF!)</f>
        <v>#REF!</v>
      </c>
      <c r="F244" s="46">
        <v>112131.8936891942</v>
      </c>
      <c r="G244" s="24" t="s">
        <v>66</v>
      </c>
      <c r="H244" s="20">
        <v>0.6071384428950739</v>
      </c>
      <c r="J244" s="62"/>
      <c r="K244" s="63"/>
    </row>
    <row r="245" spans="1:15">
      <c r="A245" s="13" t="s">
        <v>169</v>
      </c>
      <c r="B245" s="14" t="s">
        <v>74</v>
      </c>
      <c r="C245" s="14">
        <v>2013</v>
      </c>
      <c r="D245" s="24" t="s">
        <v>192</v>
      </c>
      <c r="E245" s="46" t="e">
        <f>AVERAGE(Every_Mth!#REF!,Every_Mth!#REF!,Every_Mth!#REF!,Every_Mth!#REF!,Every_Mth!#REF!,Every_Mth!#REF!,Every_Mth!#REF!,Every_Mth!#REF!,Every_Mth!#REF!,Every_Mth!#REF!,Every_Mth!#REF!,Every_Mth!#REF!)</f>
        <v>#REF!</v>
      </c>
      <c r="F245" s="46">
        <v>42449.369602411716</v>
      </c>
      <c r="G245" s="24" t="s">
        <v>66</v>
      </c>
      <c r="H245" s="20">
        <v>0.40125252332837846</v>
      </c>
      <c r="J245" s="62"/>
      <c r="K245" s="63"/>
    </row>
    <row r="246" spans="1:15">
      <c r="A246" s="13" t="s">
        <v>170</v>
      </c>
      <c r="B246" s="14" t="s">
        <v>75</v>
      </c>
      <c r="C246" s="14">
        <v>2013</v>
      </c>
      <c r="D246" s="24" t="s">
        <v>192</v>
      </c>
      <c r="E246" s="46" t="e">
        <f>AVERAGE(Every_Mth!#REF!,Every_Mth!#REF!,Every_Mth!#REF!,Every_Mth!#REF!,Every_Mth!#REF!,Every_Mth!#REF!,Every_Mth!#REF!,Every_Mth!#REF!,Every_Mth!#REF!,Every_Mth!#REF!,Every_Mth!#REF!,Every_Mth!#REF!)</f>
        <v>#REF!</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sheetData>
  <sheetProtection algorithmName="SHA-512" hashValue="kUlr2qH4+EQ87RVh+X9USy4JXH5zQyf5OXKZoovWAUlarFQlXTQyDVFiT4eXKNUEYOF6Ov2iC3ipvBez+EFQ4w==" saltValue="HAFCnAJQ/N2Y71GJblfNrQ=="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L107" sqref="L107"/>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63</v>
      </c>
      <c r="B8" s="35">
        <v>0.625</v>
      </c>
      <c r="C8" s="35">
        <v>0.625</v>
      </c>
      <c r="D8" s="35"/>
    </row>
    <row r="9" spans="1:6">
      <c r="A9" s="109" t="s">
        <v>184</v>
      </c>
      <c r="B9" s="35">
        <v>0.54</v>
      </c>
      <c r="C9" s="35">
        <v>0.54</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2016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7.42578125" bestFit="1" customWidth="1"/>
    <col min="2" max="2" width="16.28515625" bestFit="1" customWidth="1"/>
    <col min="3" max="3" width="14.7109375" bestFit="1" customWidth="1"/>
    <col min="4" max="4" width="8.710937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2016</v>
      </c>
      <c r="I13" s="13"/>
      <c r="J13" s="13">
        <f t="shared" ref="J13:J44" si="0">LEN(A14)</f>
        <v>7</v>
      </c>
      <c r="K13" s="13" t="str">
        <f t="shared" ref="K13:K44" si="1">RIGHT(A14,J13-3)</f>
        <v>Lake</v>
      </c>
      <c r="L13" s="35">
        <f t="shared" ref="L13:L44" si="2">B14</f>
        <v>1</v>
      </c>
      <c r="S13" s="28" t="s">
        <v>84</v>
      </c>
      <c r="T13" s="83">
        <v>2016</v>
      </c>
      <c r="AA13" s="13"/>
      <c r="AB13" s="13"/>
      <c r="AC13" s="13"/>
    </row>
    <row r="14" spans="1:66">
      <c r="A14" s="29" t="s">
        <v>129</v>
      </c>
      <c r="B14" s="35">
        <v>1</v>
      </c>
      <c r="I14" s="13"/>
      <c r="J14" s="13">
        <f t="shared" si="0"/>
        <v>9</v>
      </c>
      <c r="K14" s="13" t="str">
        <f t="shared" si="1"/>
        <v>Tulare</v>
      </c>
      <c r="L14" s="35">
        <f t="shared" si="2"/>
        <v>1</v>
      </c>
      <c r="S14" s="29" t="s">
        <v>129</v>
      </c>
      <c r="T14" s="35">
        <v>1</v>
      </c>
      <c r="AA14" s="13"/>
      <c r="AB14" s="13">
        <f>LEN(S14)</f>
        <v>7</v>
      </c>
      <c r="AC14" s="13" t="str">
        <f>RIGHT(S14,AB14-3)</f>
        <v>Lake</v>
      </c>
      <c r="AD14" s="35">
        <f>T14</f>
        <v>1</v>
      </c>
      <c r="BM14" s="35"/>
      <c r="BN14" s="35"/>
    </row>
    <row r="15" spans="1:66">
      <c r="A15" s="29" t="s">
        <v>166</v>
      </c>
      <c r="B15" s="35">
        <v>1</v>
      </c>
      <c r="I15" s="13"/>
      <c r="J15" s="13">
        <f t="shared" si="0"/>
        <v>12</v>
      </c>
      <c r="K15" s="13" t="str">
        <f t="shared" si="1"/>
        <v>Del Norte</v>
      </c>
      <c r="L15" s="35">
        <f t="shared" si="2"/>
        <v>0.96925774654620334</v>
      </c>
      <c r="S15" s="29" t="s">
        <v>166</v>
      </c>
      <c r="T15" s="35">
        <v>1</v>
      </c>
      <c r="AA15" s="13"/>
      <c r="AB15" s="13">
        <f t="shared" ref="AB15:AB72" si="3">LEN(S15)</f>
        <v>9</v>
      </c>
      <c r="AC15" s="13" t="str">
        <f t="shared" ref="AC15:AC71" si="4">RIGHT(S15,AB15-3)</f>
        <v>Tulare</v>
      </c>
      <c r="AD15" s="35">
        <f t="shared" ref="AD15:AD71" si="5">T15</f>
        <v>1</v>
      </c>
      <c r="AE15" s="14"/>
      <c r="BM15" s="35"/>
      <c r="BN15" s="35"/>
    </row>
    <row r="16" spans="1:66">
      <c r="A16" s="29" t="s">
        <v>179</v>
      </c>
      <c r="B16" s="35">
        <v>0.96925774654620334</v>
      </c>
      <c r="I16" s="13"/>
      <c r="J16" s="13">
        <f t="shared" si="0"/>
        <v>17</v>
      </c>
      <c r="K16" s="13" t="str">
        <f t="shared" si="1"/>
        <v>San Bernardino</v>
      </c>
      <c r="L16" s="35">
        <f t="shared" si="2"/>
        <v>0.96771262445091288</v>
      </c>
      <c r="S16" s="29" t="s">
        <v>179</v>
      </c>
      <c r="T16" s="35">
        <v>0.96925774654620334</v>
      </c>
      <c r="AA16" s="13"/>
      <c r="AB16" s="13">
        <f t="shared" si="3"/>
        <v>12</v>
      </c>
      <c r="AC16" s="13" t="str">
        <f t="shared" si="4"/>
        <v>Del Norte</v>
      </c>
      <c r="AD16" s="35">
        <f t="shared" si="5"/>
        <v>0.96925774654620334</v>
      </c>
      <c r="AE16" s="14"/>
      <c r="BM16" s="35"/>
      <c r="BN16" s="35"/>
    </row>
    <row r="17" spans="1:66">
      <c r="A17" s="29" t="s">
        <v>148</v>
      </c>
      <c r="B17" s="35">
        <v>0.96771262445091288</v>
      </c>
      <c r="I17" s="13"/>
      <c r="J17" s="13">
        <f t="shared" si="0"/>
        <v>9</v>
      </c>
      <c r="K17" s="13" t="str">
        <f t="shared" si="1"/>
        <v>Merced</v>
      </c>
      <c r="L17" s="35">
        <f t="shared" si="2"/>
        <v>0.94550895982478</v>
      </c>
      <c r="S17" s="29" t="s">
        <v>148</v>
      </c>
      <c r="T17" s="35">
        <v>0.96771262445091288</v>
      </c>
      <c r="AA17" s="13"/>
      <c r="AB17" s="13">
        <f t="shared" si="3"/>
        <v>17</v>
      </c>
      <c r="AC17" s="13" t="str">
        <f t="shared" si="4"/>
        <v>San Bernardino</v>
      </c>
      <c r="AD17" s="35">
        <f t="shared" si="5"/>
        <v>0.96771262445091288</v>
      </c>
      <c r="AE17" s="14"/>
      <c r="BM17" s="35"/>
      <c r="BN17" s="35"/>
    </row>
    <row r="18" spans="1:66">
      <c r="A18" s="29" t="s">
        <v>136</v>
      </c>
      <c r="B18" s="35">
        <v>0.94550895982478</v>
      </c>
      <c r="I18" s="13"/>
      <c r="J18" s="13">
        <f t="shared" si="0"/>
        <v>13</v>
      </c>
      <c r="K18" s="13" t="str">
        <f t="shared" si="1"/>
        <v>Stanislaus</v>
      </c>
      <c r="L18" s="35">
        <f t="shared" si="2"/>
        <v>0.93873632600524026</v>
      </c>
      <c r="S18" s="29" t="s">
        <v>136</v>
      </c>
      <c r="T18" s="35">
        <v>0.94550895982478</v>
      </c>
      <c r="AA18" s="13"/>
      <c r="AB18" s="13">
        <f t="shared" si="3"/>
        <v>9</v>
      </c>
      <c r="AC18" s="13" t="str">
        <f t="shared" si="4"/>
        <v>Merced</v>
      </c>
      <c r="AD18" s="35">
        <f t="shared" si="5"/>
        <v>0.94550895982478</v>
      </c>
      <c r="AE18" s="14"/>
      <c r="BM18" s="35"/>
      <c r="BN18" s="35"/>
    </row>
    <row r="19" spans="1:66">
      <c r="A19" s="29" t="s">
        <v>162</v>
      </c>
      <c r="B19" s="35">
        <v>0.93873632600524026</v>
      </c>
      <c r="G19" s="35"/>
      <c r="H19" s="35"/>
      <c r="I19" s="35"/>
      <c r="J19" s="13">
        <f t="shared" si="0"/>
        <v>14</v>
      </c>
      <c r="K19" s="13" t="str">
        <f t="shared" si="1"/>
        <v>San Joaquin</v>
      </c>
      <c r="L19" s="35">
        <f t="shared" si="2"/>
        <v>0.92456847273552689</v>
      </c>
      <c r="M19" s="35"/>
      <c r="N19" s="35"/>
      <c r="S19" s="29" t="s">
        <v>162</v>
      </c>
      <c r="T19" s="35">
        <v>0.93873632600524026</v>
      </c>
      <c r="Z19" s="35"/>
      <c r="AA19" s="35"/>
      <c r="AB19" s="13">
        <f t="shared" si="3"/>
        <v>13</v>
      </c>
      <c r="AC19" s="13" t="str">
        <f t="shared" si="4"/>
        <v>Stanislaus</v>
      </c>
      <c r="AD19" s="35">
        <f t="shared" si="5"/>
        <v>0.93873632600524026</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151</v>
      </c>
      <c r="B20" s="35">
        <v>0.92456847273552689</v>
      </c>
      <c r="G20" s="35"/>
      <c r="H20" s="35"/>
      <c r="I20" s="35"/>
      <c r="J20" s="13">
        <f t="shared" si="0"/>
        <v>7</v>
      </c>
      <c r="K20" s="13" t="str">
        <f t="shared" si="1"/>
        <v>Inyo</v>
      </c>
      <c r="L20" s="35">
        <f t="shared" si="2"/>
        <v>0.91778084566239737</v>
      </c>
      <c r="M20" s="35"/>
      <c r="N20" s="35"/>
      <c r="S20" s="29" t="s">
        <v>151</v>
      </c>
      <c r="T20" s="35">
        <v>0.92456847273552689</v>
      </c>
      <c r="Z20" s="35"/>
      <c r="AA20" s="35"/>
      <c r="AB20" s="13">
        <f t="shared" si="3"/>
        <v>14</v>
      </c>
      <c r="AC20" s="13" t="str">
        <f t="shared" si="4"/>
        <v>San Joaquin</v>
      </c>
      <c r="AD20" s="35">
        <f t="shared" si="5"/>
        <v>0.92456847273552689</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126</v>
      </c>
      <c r="B21" s="35">
        <v>0.91778084566239737</v>
      </c>
      <c r="G21" s="35"/>
      <c r="H21" s="35"/>
      <c r="I21" s="35"/>
      <c r="J21" s="13">
        <f t="shared" si="0"/>
        <v>7</v>
      </c>
      <c r="K21" s="13" t="str">
        <f t="shared" si="1"/>
        <v>Yuba</v>
      </c>
      <c r="L21" s="35">
        <f t="shared" si="2"/>
        <v>0.91662120275921444</v>
      </c>
      <c r="M21" s="35"/>
      <c r="N21" s="35"/>
      <c r="S21" s="29" t="s">
        <v>126</v>
      </c>
      <c r="T21" s="35">
        <v>0.91778084566239737</v>
      </c>
      <c r="Z21" s="35"/>
      <c r="AA21" s="35"/>
      <c r="AB21" s="13">
        <f t="shared" si="3"/>
        <v>7</v>
      </c>
      <c r="AC21" s="13" t="str">
        <f t="shared" si="4"/>
        <v>Inyo</v>
      </c>
      <c r="AD21" s="35">
        <f t="shared" si="5"/>
        <v>0.91778084566239737</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170</v>
      </c>
      <c r="B22" s="35">
        <v>0.91662120275921444</v>
      </c>
      <c r="I22" s="13"/>
      <c r="J22" s="13">
        <f t="shared" si="0"/>
        <v>9</v>
      </c>
      <c r="K22" s="13" t="str">
        <f t="shared" si="1"/>
        <v>Madera</v>
      </c>
      <c r="L22" s="35">
        <f t="shared" si="2"/>
        <v>0.9157791440453561</v>
      </c>
      <c r="S22" s="29" t="s">
        <v>170</v>
      </c>
      <c r="T22" s="35">
        <v>0.91662120275921444</v>
      </c>
      <c r="AA22" s="13"/>
      <c r="AB22" s="13">
        <f t="shared" si="3"/>
        <v>7</v>
      </c>
      <c r="AC22" s="13" t="str">
        <f t="shared" si="4"/>
        <v>Yuba</v>
      </c>
      <c r="AD22" s="35">
        <f t="shared" si="5"/>
        <v>0.91662120275921444</v>
      </c>
      <c r="AE22" s="14"/>
    </row>
    <row r="23" spans="1:66">
      <c r="A23" s="29" t="s">
        <v>132</v>
      </c>
      <c r="B23" s="35">
        <v>0.9157791440453561</v>
      </c>
      <c r="I23" s="13"/>
      <c r="J23" s="13">
        <f t="shared" si="0"/>
        <v>11</v>
      </c>
      <c r="K23" s="13" t="str">
        <f t="shared" si="1"/>
        <v>Imperial</v>
      </c>
      <c r="L23" s="35">
        <f t="shared" si="2"/>
        <v>0.90328918286264526</v>
      </c>
      <c r="S23" s="29" t="s">
        <v>132</v>
      </c>
      <c r="T23" s="35">
        <v>0.9157791440453561</v>
      </c>
      <c r="AA23" s="13"/>
      <c r="AB23" s="13">
        <f t="shared" si="3"/>
        <v>9</v>
      </c>
      <c r="AC23" s="13" t="str">
        <f t="shared" si="4"/>
        <v>Madera</v>
      </c>
      <c r="AD23" s="35">
        <f t="shared" si="5"/>
        <v>0.9157791440453561</v>
      </c>
      <c r="AE23" s="14"/>
    </row>
    <row r="24" spans="1:66">
      <c r="A24" s="29" t="s">
        <v>125</v>
      </c>
      <c r="B24" s="35">
        <v>0.90328918286264526</v>
      </c>
      <c r="I24" s="13"/>
      <c r="J24" s="13">
        <f t="shared" si="0"/>
        <v>8</v>
      </c>
      <c r="K24" s="13" t="str">
        <f t="shared" si="1"/>
        <v>Kings</v>
      </c>
      <c r="L24" s="35">
        <f t="shared" si="2"/>
        <v>0.89796637507993093</v>
      </c>
      <c r="S24" s="29" t="s">
        <v>125</v>
      </c>
      <c r="T24" s="35">
        <v>0.90328918286264526</v>
      </c>
      <c r="AA24" s="13"/>
      <c r="AB24" s="13">
        <f t="shared" si="3"/>
        <v>11</v>
      </c>
      <c r="AC24" s="13" t="str">
        <f t="shared" si="4"/>
        <v>Imperial</v>
      </c>
      <c r="AD24" s="35">
        <f t="shared" si="5"/>
        <v>0.90328918286264526</v>
      </c>
      <c r="AE24" s="14"/>
    </row>
    <row r="25" spans="1:66">
      <c r="A25" s="29" t="s">
        <v>128</v>
      </c>
      <c r="B25" s="35">
        <v>0.89796637507993093</v>
      </c>
      <c r="I25" s="13"/>
      <c r="J25" s="13">
        <f t="shared" si="0"/>
        <v>9</v>
      </c>
      <c r="K25" s="13" t="str">
        <f t="shared" si="1"/>
        <v>Fresno</v>
      </c>
      <c r="L25" s="35">
        <f t="shared" si="2"/>
        <v>0.8683802236473338</v>
      </c>
      <c r="S25" s="29" t="s">
        <v>128</v>
      </c>
      <c r="T25" s="35">
        <v>0.89796637507993093</v>
      </c>
      <c r="AA25" s="13"/>
      <c r="AB25" s="13">
        <f t="shared" si="3"/>
        <v>8</v>
      </c>
      <c r="AC25" s="13" t="str">
        <f t="shared" si="4"/>
        <v>Kings</v>
      </c>
      <c r="AD25" s="35">
        <f t="shared" si="5"/>
        <v>0.89796637507993093</v>
      </c>
      <c r="AE25" s="14"/>
    </row>
    <row r="26" spans="1:66">
      <c r="A26" s="29" t="s">
        <v>122</v>
      </c>
      <c r="B26" s="35">
        <v>0.8683802236473338</v>
      </c>
      <c r="I26" s="13"/>
      <c r="J26" s="13">
        <f t="shared" si="0"/>
        <v>11</v>
      </c>
      <c r="K26" s="13" t="str">
        <f t="shared" si="1"/>
        <v>Monterey</v>
      </c>
      <c r="L26" s="35">
        <f t="shared" si="2"/>
        <v>0.82975128392623521</v>
      </c>
      <c r="S26" s="29" t="s">
        <v>122</v>
      </c>
      <c r="T26" s="35">
        <v>0.8683802236473338</v>
      </c>
      <c r="AA26" s="13"/>
      <c r="AB26" s="13">
        <f t="shared" si="3"/>
        <v>9</v>
      </c>
      <c r="AC26" s="13" t="str">
        <f t="shared" si="4"/>
        <v>Fresno</v>
      </c>
      <c r="AD26" s="35">
        <f t="shared" si="5"/>
        <v>0.8683802236473338</v>
      </c>
      <c r="AE26" s="14"/>
    </row>
    <row r="27" spans="1:66">
      <c r="A27" s="29" t="s">
        <v>139</v>
      </c>
      <c r="B27" s="35">
        <v>0.82975128392623521</v>
      </c>
      <c r="I27" s="13"/>
      <c r="J27" s="13">
        <f t="shared" si="0"/>
        <v>9</v>
      </c>
      <c r="K27" s="13" t="str">
        <f t="shared" si="1"/>
        <v>Lassen</v>
      </c>
      <c r="L27" s="35">
        <f t="shared" si="2"/>
        <v>0.82849757067377616</v>
      </c>
      <c r="S27" s="29" t="s">
        <v>139</v>
      </c>
      <c r="T27" s="35">
        <v>0.82975128392623521</v>
      </c>
      <c r="AA27" s="13"/>
      <c r="AB27" s="13">
        <f t="shared" si="3"/>
        <v>11</v>
      </c>
      <c r="AC27" s="13" t="str">
        <f t="shared" si="4"/>
        <v>Monterey</v>
      </c>
      <c r="AD27" s="35">
        <f t="shared" si="5"/>
        <v>0.82975128392623521</v>
      </c>
      <c r="AE27" s="14"/>
    </row>
    <row r="28" spans="1:66">
      <c r="A28" s="29" t="s">
        <v>130</v>
      </c>
      <c r="B28" s="35">
        <v>0.82849757067377616</v>
      </c>
      <c r="I28" s="13"/>
      <c r="J28" s="13">
        <f t="shared" si="0"/>
        <v>10</v>
      </c>
      <c r="K28" s="13" t="str">
        <f t="shared" si="1"/>
        <v>Ventura</v>
      </c>
      <c r="L28" s="35">
        <f t="shared" si="2"/>
        <v>0.82697025162201965</v>
      </c>
      <c r="S28" s="29" t="s">
        <v>130</v>
      </c>
      <c r="T28" s="35">
        <v>0.82849757067377616</v>
      </c>
      <c r="AA28" s="13"/>
      <c r="AB28" s="13">
        <f t="shared" si="3"/>
        <v>9</v>
      </c>
      <c r="AC28" s="13" t="str">
        <f t="shared" si="4"/>
        <v>Lassen</v>
      </c>
      <c r="AD28" s="35">
        <f t="shared" si="5"/>
        <v>0.82849757067377616</v>
      </c>
      <c r="AE28" s="14"/>
    </row>
    <row r="29" spans="1:66">
      <c r="A29" s="29" t="s">
        <v>168</v>
      </c>
      <c r="B29" s="35">
        <v>0.82697025162201965</v>
      </c>
      <c r="I29" s="13"/>
      <c r="J29" s="13">
        <f t="shared" si="0"/>
        <v>13</v>
      </c>
      <c r="K29" s="13" t="str">
        <f t="shared" si="1"/>
        <v>Sacramento</v>
      </c>
      <c r="L29" s="35">
        <f t="shared" si="2"/>
        <v>0.7909337840355769</v>
      </c>
      <c r="S29" s="29" t="s">
        <v>168</v>
      </c>
      <c r="T29" s="35">
        <v>0.82697025162201965</v>
      </c>
      <c r="AA29" s="13"/>
      <c r="AB29" s="13">
        <f t="shared" si="3"/>
        <v>10</v>
      </c>
      <c r="AC29" s="13" t="str">
        <f t="shared" si="4"/>
        <v>Ventura</v>
      </c>
      <c r="AD29" s="35">
        <f t="shared" si="5"/>
        <v>0.82697025162201965</v>
      </c>
      <c r="AE29" s="14"/>
    </row>
    <row r="30" spans="1:66">
      <c r="A30" s="29" t="s">
        <v>146</v>
      </c>
      <c r="B30" s="35">
        <v>0.7909337840355769</v>
      </c>
      <c r="I30" s="13"/>
      <c r="J30" s="13">
        <f t="shared" si="0"/>
        <v>12</v>
      </c>
      <c r="K30" s="13" t="str">
        <f t="shared" si="1"/>
        <v>Calaveras</v>
      </c>
      <c r="L30" s="35">
        <f t="shared" si="2"/>
        <v>0.7873203616433192</v>
      </c>
      <c r="S30" s="29" t="s">
        <v>146</v>
      </c>
      <c r="T30" s="35">
        <v>0.7909337840355769</v>
      </c>
      <c r="AA30" s="13"/>
      <c r="AB30" s="13">
        <f t="shared" si="3"/>
        <v>13</v>
      </c>
      <c r="AC30" s="13" t="str">
        <f t="shared" si="4"/>
        <v>Sacramento</v>
      </c>
      <c r="AD30" s="35">
        <f t="shared" si="5"/>
        <v>0.7909337840355769</v>
      </c>
      <c r="AE30" s="14"/>
    </row>
    <row r="31" spans="1:66">
      <c r="A31" s="29" t="s">
        <v>176</v>
      </c>
      <c r="B31" s="35">
        <v>0.7873203616433192</v>
      </c>
      <c r="I31" s="13"/>
      <c r="J31" s="13">
        <f t="shared" si="0"/>
        <v>7</v>
      </c>
      <c r="K31" s="13" t="str">
        <f t="shared" si="1"/>
        <v>Kern</v>
      </c>
      <c r="L31" s="35">
        <f t="shared" si="2"/>
        <v>0.76153199853884534</v>
      </c>
      <c r="S31" s="29" t="s">
        <v>176</v>
      </c>
      <c r="T31" s="35">
        <v>0.7873203616433192</v>
      </c>
      <c r="AA31" s="13"/>
      <c r="AB31" s="13">
        <f t="shared" si="3"/>
        <v>12</v>
      </c>
      <c r="AC31" s="13" t="str">
        <f t="shared" si="4"/>
        <v>Calaveras</v>
      </c>
      <c r="AD31" s="35">
        <f t="shared" si="5"/>
        <v>0.7873203616433192</v>
      </c>
      <c r="AE31" s="14"/>
    </row>
    <row r="32" spans="1:66">
      <c r="A32" s="29" t="s">
        <v>127</v>
      </c>
      <c r="B32" s="35">
        <v>0.76153199853884534</v>
      </c>
      <c r="I32" s="13"/>
      <c r="J32" s="13">
        <f t="shared" si="0"/>
        <v>9</v>
      </c>
      <c r="K32" s="13" t="str">
        <f t="shared" si="1"/>
        <v>Amador</v>
      </c>
      <c r="L32" s="35">
        <f t="shared" si="2"/>
        <v>0.74956223475570083</v>
      </c>
      <c r="S32" s="29" t="s">
        <v>127</v>
      </c>
      <c r="T32" s="35">
        <v>0.76153199853884534</v>
      </c>
      <c r="AA32" s="13"/>
      <c r="AB32" s="13">
        <f t="shared" si="3"/>
        <v>7</v>
      </c>
      <c r="AC32" s="13" t="str">
        <f t="shared" si="4"/>
        <v>Kern</v>
      </c>
      <c r="AD32" s="35">
        <f t="shared" si="5"/>
        <v>0.76153199853884534</v>
      </c>
      <c r="AE32" s="14"/>
    </row>
    <row r="33" spans="1:31">
      <c r="A33" s="29" t="s">
        <v>174</v>
      </c>
      <c r="B33" s="35">
        <v>0.74956223475570083</v>
      </c>
      <c r="I33" s="13"/>
      <c r="J33" s="13">
        <f t="shared" si="0"/>
        <v>9</v>
      </c>
      <c r="K33" s="13" t="str">
        <f t="shared" si="1"/>
        <v>Plumas</v>
      </c>
      <c r="L33" s="35">
        <f t="shared" si="2"/>
        <v>0.74369432666367929</v>
      </c>
      <c r="S33" s="29" t="s">
        <v>174</v>
      </c>
      <c r="T33" s="35">
        <v>0.74956223475570083</v>
      </c>
      <c r="AA33" s="13"/>
      <c r="AB33" s="13">
        <f t="shared" si="3"/>
        <v>9</v>
      </c>
      <c r="AC33" s="13" t="str">
        <f t="shared" si="4"/>
        <v>Amador</v>
      </c>
      <c r="AD33" s="35">
        <f t="shared" si="5"/>
        <v>0.74956223475570083</v>
      </c>
      <c r="AE33" s="14"/>
    </row>
    <row r="34" spans="1:31">
      <c r="A34" s="29" t="s">
        <v>144</v>
      </c>
      <c r="B34" s="35">
        <v>0.74369432666367929</v>
      </c>
      <c r="I34" s="13"/>
      <c r="J34" s="13">
        <f t="shared" si="0"/>
        <v>13</v>
      </c>
      <c r="K34" s="13" t="str">
        <f t="shared" si="1"/>
        <v>San Benito</v>
      </c>
      <c r="L34" s="35">
        <f t="shared" si="2"/>
        <v>0.72577428023409074</v>
      </c>
      <c r="S34" s="29" t="s">
        <v>144</v>
      </c>
      <c r="T34" s="35">
        <v>0.74369432666367929</v>
      </c>
      <c r="AA34" s="13"/>
      <c r="AB34" s="13">
        <f t="shared" si="3"/>
        <v>9</v>
      </c>
      <c r="AC34" s="13" t="str">
        <f t="shared" si="4"/>
        <v>Plumas</v>
      </c>
      <c r="AD34" s="35">
        <f t="shared" si="5"/>
        <v>0.74369432666367929</v>
      </c>
      <c r="AE34" s="14"/>
    </row>
    <row r="35" spans="1:31">
      <c r="A35" s="29" t="s">
        <v>147</v>
      </c>
      <c r="B35" s="35">
        <v>0.72577428023409074</v>
      </c>
      <c r="I35" s="13"/>
      <c r="J35" s="13">
        <f t="shared" si="0"/>
        <v>9</v>
      </c>
      <c r="K35" s="13" t="str">
        <f t="shared" si="1"/>
        <v>Solano</v>
      </c>
      <c r="L35" s="35">
        <f t="shared" si="2"/>
        <v>0.72421335724038804</v>
      </c>
      <c r="S35" s="29" t="s">
        <v>147</v>
      </c>
      <c r="T35" s="35">
        <v>0.72577428023409074</v>
      </c>
      <c r="AA35" s="13"/>
      <c r="AB35" s="13">
        <f t="shared" si="3"/>
        <v>13</v>
      </c>
      <c r="AC35" s="13" t="str">
        <f t="shared" si="4"/>
        <v>San Benito</v>
      </c>
      <c r="AD35" s="35">
        <f t="shared" si="5"/>
        <v>0.72577428023409074</v>
      </c>
      <c r="AE35" s="14"/>
    </row>
    <row r="36" spans="1:31">
      <c r="A36" s="29" t="s">
        <v>160</v>
      </c>
      <c r="B36" s="35">
        <v>0.72421335724038804</v>
      </c>
      <c r="I36" s="13"/>
      <c r="J36" s="13">
        <f t="shared" si="0"/>
        <v>12</v>
      </c>
      <c r="K36" s="13" t="str">
        <f t="shared" si="1"/>
        <v>Statewide</v>
      </c>
      <c r="L36" s="35">
        <f t="shared" si="2"/>
        <v>0.71799999999999997</v>
      </c>
      <c r="S36" s="29" t="s">
        <v>160</v>
      </c>
      <c r="T36" s="35">
        <v>0.72421335724038804</v>
      </c>
      <c r="AA36" s="13"/>
      <c r="AB36" s="13">
        <f t="shared" si="3"/>
        <v>9</v>
      </c>
      <c r="AC36" s="13" t="str">
        <f t="shared" si="4"/>
        <v>Solano</v>
      </c>
      <c r="AD36" s="35">
        <f t="shared" si="5"/>
        <v>0.72421335724038804</v>
      </c>
      <c r="AE36" s="14"/>
    </row>
    <row r="37" spans="1:31">
      <c r="A37" s="29" t="s">
        <v>171</v>
      </c>
      <c r="B37" s="35">
        <v>0.71799999999999997</v>
      </c>
      <c r="I37" s="13"/>
      <c r="J37" s="13">
        <f t="shared" si="0"/>
        <v>9</v>
      </c>
      <c r="K37" s="13" t="str">
        <f t="shared" si="1"/>
        <v>Orange</v>
      </c>
      <c r="L37" s="35">
        <f t="shared" si="2"/>
        <v>0.70869085351684036</v>
      </c>
      <c r="S37" s="29" t="s">
        <v>171</v>
      </c>
      <c r="T37" s="35">
        <v>0.71799999999999997</v>
      </c>
      <c r="AA37" s="13"/>
      <c r="AB37" s="13">
        <f t="shared" si="3"/>
        <v>12</v>
      </c>
      <c r="AC37" s="13" t="str">
        <f t="shared" si="4"/>
        <v>Statewide</v>
      </c>
      <c r="AD37" s="35">
        <f t="shared" si="5"/>
        <v>0.71799999999999997</v>
      </c>
      <c r="AE37" s="14"/>
    </row>
    <row r="38" spans="1:31">
      <c r="A38" s="29" t="s">
        <v>142</v>
      </c>
      <c r="B38" s="35">
        <v>0.70869085351684036</v>
      </c>
      <c r="I38" s="13"/>
      <c r="J38" s="13">
        <f t="shared" si="0"/>
        <v>9</v>
      </c>
      <c r="K38" s="13" t="str">
        <f t="shared" si="1"/>
        <v>Shasta</v>
      </c>
      <c r="L38" s="35">
        <f t="shared" si="2"/>
        <v>0.69832459683599102</v>
      </c>
      <c r="S38" s="29" t="s">
        <v>142</v>
      </c>
      <c r="T38" s="35">
        <v>0.70869085351684036</v>
      </c>
      <c r="AA38" s="13"/>
      <c r="AB38" s="13">
        <f t="shared" si="3"/>
        <v>9</v>
      </c>
      <c r="AC38" s="13" t="str">
        <f t="shared" si="4"/>
        <v>Orange</v>
      </c>
      <c r="AD38" s="35">
        <f t="shared" si="5"/>
        <v>0.70869085351684036</v>
      </c>
      <c r="AE38" s="14"/>
    </row>
    <row r="39" spans="1:31">
      <c r="A39" s="29" t="s">
        <v>157</v>
      </c>
      <c r="B39" s="35">
        <v>0.69832459683599102</v>
      </c>
      <c r="I39" s="13"/>
      <c r="J39" s="13">
        <f t="shared" si="0"/>
        <v>13</v>
      </c>
      <c r="K39" s="13" t="str">
        <f t="shared" si="1"/>
        <v>Santa Cruz</v>
      </c>
      <c r="L39" s="35">
        <f t="shared" si="2"/>
        <v>0.69593777607189411</v>
      </c>
      <c r="S39" s="29" t="s">
        <v>157</v>
      </c>
      <c r="T39" s="35">
        <v>0.69832459683599102</v>
      </c>
      <c r="AA39" s="13"/>
      <c r="AB39" s="13">
        <f t="shared" si="3"/>
        <v>9</v>
      </c>
      <c r="AC39" s="13" t="str">
        <f t="shared" si="4"/>
        <v>Shasta</v>
      </c>
      <c r="AD39" s="35">
        <f t="shared" si="5"/>
        <v>0.69832459683599102</v>
      </c>
      <c r="AE39" s="14"/>
    </row>
    <row r="40" spans="1:31" s="13" customFormat="1">
      <c r="A40" s="29" t="s">
        <v>156</v>
      </c>
      <c r="B40" s="35">
        <v>0.69593777607189411</v>
      </c>
      <c r="C40"/>
      <c r="D40"/>
      <c r="E40"/>
      <c r="F40"/>
      <c r="J40" s="13">
        <f t="shared" si="0"/>
        <v>9</v>
      </c>
      <c r="K40" s="13" t="str">
        <f t="shared" si="1"/>
        <v>Sutter</v>
      </c>
      <c r="L40" s="35">
        <f t="shared" si="2"/>
        <v>0.69078647912342162</v>
      </c>
      <c r="O40"/>
      <c r="P40"/>
      <c r="Q40"/>
      <c r="R40"/>
      <c r="S40" s="29" t="s">
        <v>156</v>
      </c>
      <c r="T40" s="35">
        <v>0.69593777607189411</v>
      </c>
      <c r="U40"/>
      <c r="V40"/>
      <c r="W40"/>
      <c r="X40"/>
      <c r="Y40"/>
      <c r="AB40" s="13">
        <f t="shared" si="3"/>
        <v>13</v>
      </c>
      <c r="AC40" s="13" t="str">
        <f t="shared" si="4"/>
        <v>Santa Cruz</v>
      </c>
      <c r="AD40" s="35">
        <f t="shared" si="5"/>
        <v>0.69593777607189411</v>
      </c>
      <c r="AE40" s="14"/>
    </row>
    <row r="41" spans="1:31" s="13" customFormat="1">
      <c r="A41" s="29" t="s">
        <v>163</v>
      </c>
      <c r="B41" s="35">
        <v>0.69078647912342162</v>
      </c>
      <c r="C41"/>
      <c r="D41"/>
      <c r="E41"/>
      <c r="F41"/>
      <c r="J41" s="13">
        <f t="shared" si="0"/>
        <v>12</v>
      </c>
      <c r="K41" s="13" t="str">
        <f t="shared" si="1"/>
        <v>Riverside</v>
      </c>
      <c r="L41" s="35">
        <f t="shared" si="2"/>
        <v>0.68214430948554894</v>
      </c>
      <c r="O41"/>
      <c r="P41"/>
      <c r="Q41"/>
      <c r="R41"/>
      <c r="S41" s="29" t="s">
        <v>163</v>
      </c>
      <c r="T41" s="35">
        <v>0.69078647912342162</v>
      </c>
      <c r="U41"/>
      <c r="V41"/>
      <c r="W41"/>
      <c r="X41"/>
      <c r="Y41"/>
      <c r="AB41" s="13">
        <f t="shared" si="3"/>
        <v>9</v>
      </c>
      <c r="AC41" s="13" t="str">
        <f t="shared" si="4"/>
        <v>Sutter</v>
      </c>
      <c r="AD41" s="35">
        <f t="shared" si="5"/>
        <v>0.69078647912342162</v>
      </c>
      <c r="AE41" s="14"/>
    </row>
    <row r="42" spans="1:31" s="13" customFormat="1">
      <c r="A42" s="29" t="s">
        <v>145</v>
      </c>
      <c r="B42" s="35">
        <v>0.68214430948554894</v>
      </c>
      <c r="C42"/>
      <c r="D42"/>
      <c r="E42"/>
      <c r="F42"/>
      <c r="J42" s="13">
        <f t="shared" si="0"/>
        <v>8</v>
      </c>
      <c r="K42" s="13" t="str">
        <f t="shared" si="1"/>
        <v>Modoc</v>
      </c>
      <c r="L42" s="35">
        <f t="shared" si="2"/>
        <v>0.67317691312255723</v>
      </c>
      <c r="O42"/>
      <c r="P42"/>
      <c r="Q42"/>
      <c r="R42"/>
      <c r="S42" s="29" t="s">
        <v>145</v>
      </c>
      <c r="T42" s="35">
        <v>0.68214430948554894</v>
      </c>
      <c r="U42"/>
      <c r="V42"/>
      <c r="W42"/>
      <c r="X42"/>
      <c r="Y42"/>
      <c r="AB42" s="13">
        <f t="shared" si="3"/>
        <v>12</v>
      </c>
      <c r="AC42" s="13" t="str">
        <f t="shared" si="4"/>
        <v>Riverside</v>
      </c>
      <c r="AD42" s="35">
        <f t="shared" si="5"/>
        <v>0.68214430948554894</v>
      </c>
      <c r="AE42" s="14"/>
    </row>
    <row r="43" spans="1:31" s="13" customFormat="1">
      <c r="A43" s="29" t="s">
        <v>137</v>
      </c>
      <c r="B43" s="35">
        <v>0.67317691312255723</v>
      </c>
      <c r="C43"/>
      <c r="D43"/>
      <c r="E43"/>
      <c r="F43"/>
      <c r="J43" s="13">
        <f t="shared" si="0"/>
        <v>7</v>
      </c>
      <c r="K43" s="13" t="str">
        <f t="shared" si="1"/>
        <v>Mono</v>
      </c>
      <c r="L43" s="35">
        <f t="shared" si="2"/>
        <v>0.67136044350635937</v>
      </c>
      <c r="O43"/>
      <c r="P43"/>
      <c r="Q43"/>
      <c r="R43"/>
      <c r="S43" s="29" t="s">
        <v>137</v>
      </c>
      <c r="T43" s="35">
        <v>0.67317691312255723</v>
      </c>
      <c r="U43"/>
      <c r="V43"/>
      <c r="W43"/>
      <c r="X43"/>
      <c r="Y43"/>
      <c r="AB43" s="13">
        <f t="shared" si="3"/>
        <v>8</v>
      </c>
      <c r="AC43" s="13" t="str">
        <f t="shared" si="4"/>
        <v>Modoc</v>
      </c>
      <c r="AD43" s="35">
        <f t="shared" si="5"/>
        <v>0.67317691312255723</v>
      </c>
      <c r="AE43" s="14"/>
    </row>
    <row r="44" spans="1:31" s="13" customFormat="1">
      <c r="A44" s="29" t="s">
        <v>138</v>
      </c>
      <c r="B44" s="35">
        <v>0.67136044350635937</v>
      </c>
      <c r="C44"/>
      <c r="D44"/>
      <c r="E44"/>
      <c r="F44"/>
      <c r="J44" s="13">
        <f t="shared" si="0"/>
        <v>9</v>
      </c>
      <c r="K44" s="13" t="str">
        <f t="shared" si="1"/>
        <v>Tehama</v>
      </c>
      <c r="L44" s="35">
        <f t="shared" si="2"/>
        <v>0.66257521702406119</v>
      </c>
      <c r="O44"/>
      <c r="P44"/>
      <c r="Q44"/>
      <c r="R44"/>
      <c r="S44" s="29" t="s">
        <v>138</v>
      </c>
      <c r="T44" s="35">
        <v>0.67136044350635937</v>
      </c>
      <c r="U44"/>
      <c r="V44"/>
      <c r="W44"/>
      <c r="X44"/>
      <c r="Y44"/>
      <c r="AB44" s="13">
        <f t="shared" si="3"/>
        <v>7</v>
      </c>
      <c r="AC44" s="13" t="str">
        <f t="shared" si="4"/>
        <v>Mono</v>
      </c>
      <c r="AD44" s="35">
        <f t="shared" si="5"/>
        <v>0.67136044350635937</v>
      </c>
      <c r="AE44" s="14"/>
    </row>
    <row r="45" spans="1:31" s="13" customFormat="1">
      <c r="A45" s="29" t="s">
        <v>164</v>
      </c>
      <c r="B45" s="35">
        <v>0.66257521702406119</v>
      </c>
      <c r="C45"/>
      <c r="D45"/>
      <c r="E45"/>
      <c r="F45"/>
      <c r="J45" s="13">
        <f t="shared" ref="J45:J71" si="6">LEN(A46)</f>
        <v>9</v>
      </c>
      <c r="K45" s="13" t="str">
        <f t="shared" ref="K45:K71" si="7">RIGHT(A46,J45-3)</f>
        <v>Alpine</v>
      </c>
      <c r="L45" s="35">
        <f t="shared" ref="L45:L71" si="8">B46</f>
        <v>0.66202868286556282</v>
      </c>
      <c r="O45"/>
      <c r="P45"/>
      <c r="Q45"/>
      <c r="R45"/>
      <c r="S45" s="29" t="s">
        <v>164</v>
      </c>
      <c r="T45" s="35">
        <v>0.66257521702406119</v>
      </c>
      <c r="U45"/>
      <c r="V45"/>
      <c r="W45"/>
      <c r="X45"/>
      <c r="Y45"/>
      <c r="AB45" s="13">
        <f t="shared" si="3"/>
        <v>9</v>
      </c>
      <c r="AC45" s="13" t="str">
        <f t="shared" si="4"/>
        <v>Tehama</v>
      </c>
      <c r="AD45" s="35">
        <f t="shared" si="5"/>
        <v>0.66257521702406119</v>
      </c>
      <c r="AE45" s="14"/>
    </row>
    <row r="46" spans="1:31" s="13" customFormat="1">
      <c r="A46" s="29" t="s">
        <v>173</v>
      </c>
      <c r="B46" s="35">
        <v>0.66202868286556282</v>
      </c>
      <c r="C46"/>
      <c r="D46"/>
      <c r="E46"/>
      <c r="F46"/>
      <c r="J46" s="13">
        <f t="shared" si="6"/>
        <v>10</v>
      </c>
      <c r="K46" s="13" t="str">
        <f t="shared" si="7"/>
        <v>Alameda</v>
      </c>
      <c r="L46" s="35">
        <f t="shared" si="8"/>
        <v>0.65972914021499374</v>
      </c>
      <c r="O46"/>
      <c r="P46"/>
      <c r="Q46"/>
      <c r="R46"/>
      <c r="S46" s="29" t="s">
        <v>173</v>
      </c>
      <c r="T46" s="35">
        <v>0.66202868286556282</v>
      </c>
      <c r="U46"/>
      <c r="V46"/>
      <c r="W46"/>
      <c r="X46"/>
      <c r="Y46"/>
      <c r="AB46" s="13">
        <f t="shared" si="3"/>
        <v>9</v>
      </c>
      <c r="AC46" s="13" t="str">
        <f t="shared" si="4"/>
        <v>Alpine</v>
      </c>
      <c r="AD46" s="35">
        <f t="shared" si="5"/>
        <v>0.66202868286556282</v>
      </c>
      <c r="AE46" s="14"/>
    </row>
    <row r="47" spans="1:31" s="13" customFormat="1">
      <c r="A47" s="29" t="s">
        <v>172</v>
      </c>
      <c r="B47" s="35">
        <v>0.65972914021499374</v>
      </c>
      <c r="C47"/>
      <c r="D47"/>
      <c r="E47"/>
      <c r="F47"/>
      <c r="J47" s="13">
        <f t="shared" si="6"/>
        <v>12</v>
      </c>
      <c r="K47" s="13" t="str">
        <f t="shared" si="7"/>
        <v>El Dorado</v>
      </c>
      <c r="L47" s="35">
        <f t="shared" si="8"/>
        <v>0.65780542448289747</v>
      </c>
      <c r="O47"/>
      <c r="P47"/>
      <c r="Q47"/>
      <c r="R47"/>
      <c r="S47" s="29" t="s">
        <v>172</v>
      </c>
      <c r="T47" s="35">
        <v>0.65972914021499374</v>
      </c>
      <c r="U47"/>
      <c r="V47"/>
      <c r="W47"/>
      <c r="X47"/>
      <c r="Y47"/>
      <c r="AB47" s="13">
        <f t="shared" si="3"/>
        <v>10</v>
      </c>
      <c r="AC47" s="13" t="str">
        <f t="shared" si="4"/>
        <v>Alameda</v>
      </c>
      <c r="AD47" s="35">
        <f t="shared" si="5"/>
        <v>0.65972914021499374</v>
      </c>
      <c r="AE47" s="14"/>
    </row>
    <row r="48" spans="1:31" s="13" customFormat="1">
      <c r="A48" s="29" t="s">
        <v>180</v>
      </c>
      <c r="B48" s="35">
        <v>0.65780542448289747</v>
      </c>
      <c r="C48"/>
      <c r="D48"/>
      <c r="E48"/>
      <c r="F48"/>
      <c r="J48" s="13">
        <f t="shared" si="6"/>
        <v>16</v>
      </c>
      <c r="K48" s="13" t="str">
        <f t="shared" si="7"/>
        <v>San Francisco</v>
      </c>
      <c r="L48" s="35">
        <f t="shared" si="8"/>
        <v>0.65602762967099149</v>
      </c>
      <c r="O48"/>
      <c r="P48"/>
      <c r="Q48"/>
      <c r="R48"/>
      <c r="S48" s="29" t="s">
        <v>180</v>
      </c>
      <c r="T48" s="35">
        <v>0.65780542448289747</v>
      </c>
      <c r="U48"/>
      <c r="V48"/>
      <c r="W48"/>
      <c r="X48"/>
      <c r="Y48"/>
      <c r="AB48" s="13">
        <f t="shared" si="3"/>
        <v>12</v>
      </c>
      <c r="AC48" s="13" t="str">
        <f t="shared" si="4"/>
        <v>El Dorado</v>
      </c>
      <c r="AD48" s="35">
        <f t="shared" si="5"/>
        <v>0.65780542448289747</v>
      </c>
      <c r="AE48" s="14"/>
    </row>
    <row r="49" spans="1:31" s="13" customFormat="1">
      <c r="A49" s="29" t="s">
        <v>150</v>
      </c>
      <c r="B49" s="35">
        <v>0.65602762967099149</v>
      </c>
      <c r="C49"/>
      <c r="D49"/>
      <c r="E49"/>
      <c r="F49"/>
      <c r="J49" s="13">
        <f t="shared" si="6"/>
        <v>9</v>
      </c>
      <c r="K49" s="13" t="str">
        <f t="shared" si="7"/>
        <v>Sonoma</v>
      </c>
      <c r="L49" s="35">
        <f t="shared" si="8"/>
        <v>0.65466029685810867</v>
      </c>
      <c r="O49"/>
      <c r="P49"/>
      <c r="Q49"/>
      <c r="R49"/>
      <c r="S49" s="29" t="s">
        <v>150</v>
      </c>
      <c r="T49" s="35">
        <v>0.65602762967099149</v>
      </c>
      <c r="U49"/>
      <c r="V49"/>
      <c r="W49"/>
      <c r="X49"/>
      <c r="Y49"/>
      <c r="AB49" s="13">
        <f t="shared" si="3"/>
        <v>16</v>
      </c>
      <c r="AC49" s="13" t="str">
        <f t="shared" si="4"/>
        <v>San Francisco</v>
      </c>
      <c r="AD49" s="35">
        <f t="shared" si="5"/>
        <v>0.65602762967099149</v>
      </c>
      <c r="AE49" s="14"/>
    </row>
    <row r="50" spans="1:31" s="13" customFormat="1">
      <c r="A50" s="29" t="s">
        <v>161</v>
      </c>
      <c r="B50" s="35">
        <v>0.65466029685810867</v>
      </c>
      <c r="C50"/>
      <c r="D50"/>
      <c r="E50"/>
      <c r="F50"/>
      <c r="J50" s="13">
        <f t="shared" si="6"/>
        <v>12</v>
      </c>
      <c r="K50" s="13" t="str">
        <f t="shared" si="7"/>
        <v>Mendocino</v>
      </c>
      <c r="L50" s="35">
        <f t="shared" si="8"/>
        <v>0.64924075286613914</v>
      </c>
      <c r="O50"/>
      <c r="P50"/>
      <c r="Q50"/>
      <c r="R50"/>
      <c r="S50" s="29" t="s">
        <v>161</v>
      </c>
      <c r="T50" s="35">
        <v>0.65466029685810867</v>
      </c>
      <c r="U50"/>
      <c r="V50"/>
      <c r="W50"/>
      <c r="X50"/>
      <c r="Y50"/>
      <c r="AB50" s="13">
        <f t="shared" si="3"/>
        <v>9</v>
      </c>
      <c r="AC50" s="13" t="str">
        <f t="shared" si="4"/>
        <v>Sonoma</v>
      </c>
      <c r="AD50" s="35">
        <f t="shared" si="5"/>
        <v>0.65466029685810867</v>
      </c>
      <c r="AE50" s="14"/>
    </row>
    <row r="51" spans="1:31" s="13" customFormat="1">
      <c r="A51" s="29" t="s">
        <v>135</v>
      </c>
      <c r="B51" s="35">
        <v>0.64924075286613914</v>
      </c>
      <c r="C51"/>
      <c r="D51"/>
      <c r="E51"/>
      <c r="F51"/>
      <c r="J51" s="13">
        <f t="shared" si="6"/>
        <v>14</v>
      </c>
      <c r="K51" s="13" t="str">
        <f t="shared" si="7"/>
        <v>Los Angeles</v>
      </c>
      <c r="L51" s="35">
        <f t="shared" si="8"/>
        <v>0.64907713761538643</v>
      </c>
      <c r="O51"/>
      <c r="P51"/>
      <c r="Q51"/>
      <c r="R51"/>
      <c r="S51" s="29" t="s">
        <v>135</v>
      </c>
      <c r="T51" s="35">
        <v>0.64924075286613914</v>
      </c>
      <c r="U51"/>
      <c r="V51"/>
      <c r="W51"/>
      <c r="X51"/>
      <c r="Y51"/>
      <c r="AB51" s="13">
        <f t="shared" si="3"/>
        <v>12</v>
      </c>
      <c r="AC51" s="13" t="str">
        <f t="shared" si="4"/>
        <v>Mendocino</v>
      </c>
      <c r="AD51" s="35">
        <f t="shared" si="5"/>
        <v>0.64924075286613914</v>
      </c>
      <c r="AE51" s="14"/>
    </row>
    <row r="52" spans="1:31" s="13" customFormat="1">
      <c r="A52" s="29" t="s">
        <v>131</v>
      </c>
      <c r="B52" s="35">
        <v>0.64907713761538643</v>
      </c>
      <c r="C52"/>
      <c r="D52"/>
      <c r="E52"/>
      <c r="F52"/>
      <c r="J52" s="13">
        <f t="shared" si="6"/>
        <v>11</v>
      </c>
      <c r="K52" s="13" t="str">
        <f t="shared" si="7"/>
        <v>Siskiyou</v>
      </c>
      <c r="L52" s="35">
        <f t="shared" si="8"/>
        <v>0.6374779888999258</v>
      </c>
      <c r="O52"/>
      <c r="P52"/>
      <c r="Q52"/>
      <c r="R52"/>
      <c r="S52" s="29" t="s">
        <v>131</v>
      </c>
      <c r="T52" s="35">
        <v>0.64907713761538643</v>
      </c>
      <c r="U52"/>
      <c r="V52"/>
      <c r="W52"/>
      <c r="X52"/>
      <c r="Y52"/>
      <c r="AB52" s="13">
        <f t="shared" si="3"/>
        <v>14</v>
      </c>
      <c r="AC52" s="13" t="str">
        <f t="shared" si="4"/>
        <v>Los Angeles</v>
      </c>
      <c r="AD52" s="35">
        <f t="shared" si="5"/>
        <v>0.64907713761538643</v>
      </c>
      <c r="AE52" s="14"/>
    </row>
    <row r="53" spans="1:31" s="13" customFormat="1">
      <c r="A53" s="29" t="s">
        <v>159</v>
      </c>
      <c r="B53" s="35">
        <v>0.6374779888999258</v>
      </c>
      <c r="C53"/>
      <c r="D53"/>
      <c r="E53"/>
      <c r="F53"/>
      <c r="J53" s="13">
        <f t="shared" si="6"/>
        <v>11</v>
      </c>
      <c r="K53" s="13" t="str">
        <f t="shared" si="7"/>
        <v>Humboldt</v>
      </c>
      <c r="L53" s="35">
        <f t="shared" si="8"/>
        <v>0.63535420192838332</v>
      </c>
      <c r="O53"/>
      <c r="P53"/>
      <c r="Q53"/>
      <c r="R53"/>
      <c r="S53" s="29" t="s">
        <v>159</v>
      </c>
      <c r="T53" s="35">
        <v>0.6374779888999258</v>
      </c>
      <c r="U53"/>
      <c r="V53"/>
      <c r="W53"/>
      <c r="X53"/>
      <c r="Y53"/>
      <c r="AB53" s="13">
        <f t="shared" si="3"/>
        <v>11</v>
      </c>
      <c r="AC53" s="13" t="str">
        <f t="shared" si="4"/>
        <v>Siskiyou</v>
      </c>
      <c r="AD53" s="35">
        <f t="shared" si="5"/>
        <v>0.6374779888999258</v>
      </c>
      <c r="AE53" s="14"/>
    </row>
    <row r="54" spans="1:31" s="13" customFormat="1">
      <c r="A54" s="29" t="s">
        <v>124</v>
      </c>
      <c r="B54" s="35">
        <v>0.63535420192838332</v>
      </c>
      <c r="C54"/>
      <c r="D54"/>
      <c r="E54"/>
      <c r="F54"/>
      <c r="J54" s="13">
        <f t="shared" si="6"/>
        <v>11</v>
      </c>
      <c r="K54" s="13" t="str">
        <f t="shared" si="7"/>
        <v>Mariposa</v>
      </c>
      <c r="L54" s="35">
        <f t="shared" si="8"/>
        <v>0.63395687671125978</v>
      </c>
      <c r="O54"/>
      <c r="P54"/>
      <c r="Q54"/>
      <c r="R54"/>
      <c r="S54" s="29" t="s">
        <v>124</v>
      </c>
      <c r="T54" s="35">
        <v>0.63535420192838332</v>
      </c>
      <c r="U54"/>
      <c r="V54"/>
      <c r="W54"/>
      <c r="X54"/>
      <c r="Y54"/>
      <c r="AB54" s="13">
        <f t="shared" si="3"/>
        <v>11</v>
      </c>
      <c r="AC54" s="13" t="str">
        <f t="shared" si="4"/>
        <v>Humboldt</v>
      </c>
      <c r="AD54" s="35">
        <f t="shared" si="5"/>
        <v>0.63535420192838332</v>
      </c>
      <c r="AE54" s="14"/>
    </row>
    <row r="55" spans="1:31" s="13" customFormat="1">
      <c r="A55" s="29" t="s">
        <v>134</v>
      </c>
      <c r="B55" s="35">
        <v>0.63395687671125978</v>
      </c>
      <c r="C55"/>
      <c r="D55"/>
      <c r="E55"/>
      <c r="F55"/>
      <c r="J55" s="13">
        <f t="shared" si="6"/>
        <v>8</v>
      </c>
      <c r="K55" s="13" t="str">
        <f t="shared" si="7"/>
        <v>Butte</v>
      </c>
      <c r="L55" s="35">
        <f t="shared" si="8"/>
        <v>0.6327823483995374</v>
      </c>
      <c r="O55"/>
      <c r="P55"/>
      <c r="Q55"/>
      <c r="R55"/>
      <c r="S55" s="29" t="s">
        <v>134</v>
      </c>
      <c r="T55" s="35">
        <v>0.63395687671125978</v>
      </c>
      <c r="U55"/>
      <c r="V55"/>
      <c r="W55"/>
      <c r="X55"/>
      <c r="Y55"/>
      <c r="AB55" s="13">
        <f t="shared" si="3"/>
        <v>11</v>
      </c>
      <c r="AC55" s="13" t="str">
        <f t="shared" si="4"/>
        <v>Mariposa</v>
      </c>
      <c r="AD55" s="35">
        <f t="shared" si="5"/>
        <v>0.63395687671125978</v>
      </c>
      <c r="AE55" s="14"/>
    </row>
    <row r="56" spans="1:31" s="13" customFormat="1">
      <c r="A56" s="29" t="s">
        <v>175</v>
      </c>
      <c r="B56" s="35">
        <v>0.6327823483995374</v>
      </c>
      <c r="C56"/>
      <c r="D56"/>
      <c r="E56"/>
      <c r="F56"/>
      <c r="J56" s="13">
        <f t="shared" si="6"/>
        <v>9</v>
      </c>
      <c r="K56" s="13" t="str">
        <f t="shared" si="7"/>
        <v>Sierra</v>
      </c>
      <c r="L56" s="35">
        <f t="shared" si="8"/>
        <v>0.63037509363759825</v>
      </c>
      <c r="O56"/>
      <c r="P56"/>
      <c r="Q56"/>
      <c r="R56"/>
      <c r="S56" s="29" t="s">
        <v>175</v>
      </c>
      <c r="T56" s="35">
        <v>0.6327823483995374</v>
      </c>
      <c r="U56"/>
      <c r="V56"/>
      <c r="W56"/>
      <c r="X56"/>
      <c r="Y56"/>
      <c r="AB56" s="13">
        <f t="shared" si="3"/>
        <v>8</v>
      </c>
      <c r="AC56" s="13" t="str">
        <f t="shared" si="4"/>
        <v>Butte</v>
      </c>
      <c r="AD56" s="35">
        <f t="shared" si="5"/>
        <v>0.6327823483995374</v>
      </c>
      <c r="AE56" s="14"/>
    </row>
    <row r="57" spans="1:31" s="13" customFormat="1">
      <c r="A57" s="29" t="s">
        <v>158</v>
      </c>
      <c r="B57" s="35">
        <v>0.63037509363759825</v>
      </c>
      <c r="C57"/>
      <c r="D57"/>
      <c r="E57"/>
      <c r="F57"/>
      <c r="J57" s="13">
        <f t="shared" si="6"/>
        <v>8</v>
      </c>
      <c r="K57" s="13" t="str">
        <f t="shared" si="7"/>
        <v>Glenn</v>
      </c>
      <c r="L57" s="35">
        <f t="shared" si="8"/>
        <v>0.62930299485295238</v>
      </c>
      <c r="O57"/>
      <c r="P57"/>
      <c r="Q57"/>
      <c r="R57"/>
      <c r="S57" s="29" t="s">
        <v>158</v>
      </c>
      <c r="T57" s="35">
        <v>0.63037509363759825</v>
      </c>
      <c r="U57"/>
      <c r="V57"/>
      <c r="W57"/>
      <c r="X57"/>
      <c r="Y57"/>
      <c r="AB57" s="13">
        <f t="shared" si="3"/>
        <v>9</v>
      </c>
      <c r="AC57" s="13" t="str">
        <f t="shared" si="4"/>
        <v>Sierra</v>
      </c>
      <c r="AD57" s="35">
        <f t="shared" si="5"/>
        <v>0.63037509363759825</v>
      </c>
      <c r="AE57" s="14"/>
    </row>
    <row r="58" spans="1:31" s="13" customFormat="1">
      <c r="A58" s="29" t="s">
        <v>123</v>
      </c>
      <c r="B58" s="35">
        <v>0.62930299485295238</v>
      </c>
      <c r="C58"/>
      <c r="D58"/>
      <c r="E58"/>
      <c r="F58"/>
      <c r="J58" s="13">
        <f t="shared" si="6"/>
        <v>15</v>
      </c>
      <c r="K58" s="13" t="str">
        <f t="shared" si="7"/>
        <v>Contra Costa</v>
      </c>
      <c r="L58" s="35">
        <f t="shared" si="8"/>
        <v>0.62908731910841476</v>
      </c>
      <c r="O58"/>
      <c r="P58"/>
      <c r="Q58"/>
      <c r="R58"/>
      <c r="S58" s="29" t="s">
        <v>123</v>
      </c>
      <c r="T58" s="35">
        <v>0.62930299485295238</v>
      </c>
      <c r="U58"/>
      <c r="V58"/>
      <c r="W58"/>
      <c r="X58"/>
      <c r="Y58"/>
      <c r="AB58" s="13">
        <f t="shared" si="3"/>
        <v>8</v>
      </c>
      <c r="AC58" s="13" t="str">
        <f t="shared" si="4"/>
        <v>Glenn</v>
      </c>
      <c r="AD58" s="35">
        <f t="shared" si="5"/>
        <v>0.62930299485295238</v>
      </c>
      <c r="AE58" s="14"/>
    </row>
    <row r="59" spans="1:31" s="13" customFormat="1">
      <c r="A59" s="29" t="s">
        <v>178</v>
      </c>
      <c r="B59" s="35">
        <v>0.62908731910841476</v>
      </c>
      <c r="C59"/>
      <c r="D59"/>
      <c r="E59"/>
      <c r="F59"/>
      <c r="J59" s="13">
        <f t="shared" si="6"/>
        <v>11</v>
      </c>
      <c r="K59" s="13" t="str">
        <f t="shared" si="7"/>
        <v>Tuolumne</v>
      </c>
      <c r="L59" s="35">
        <f t="shared" si="8"/>
        <v>0.61382734172807729</v>
      </c>
      <c r="O59"/>
      <c r="P59"/>
      <c r="Q59"/>
      <c r="R59"/>
      <c r="S59" s="29" t="s">
        <v>178</v>
      </c>
      <c r="T59" s="35">
        <v>0.62908731910841476</v>
      </c>
      <c r="U59"/>
      <c r="V59"/>
      <c r="W59"/>
      <c r="X59"/>
      <c r="Y59"/>
      <c r="AB59" s="13">
        <f t="shared" si="3"/>
        <v>15</v>
      </c>
      <c r="AC59" s="13" t="str">
        <f t="shared" si="4"/>
        <v>Contra Costa</v>
      </c>
      <c r="AD59" s="35">
        <f t="shared" si="5"/>
        <v>0.62908731910841476</v>
      </c>
      <c r="AE59" s="14"/>
    </row>
    <row r="60" spans="1:31" s="13" customFormat="1">
      <c r="A60" s="29" t="s">
        <v>167</v>
      </c>
      <c r="B60" s="35">
        <v>0.61382734172807729</v>
      </c>
      <c r="C60"/>
      <c r="D60"/>
      <c r="E60"/>
      <c r="F60"/>
      <c r="J60" s="13">
        <f t="shared" si="6"/>
        <v>12</v>
      </c>
      <c r="K60" s="13" t="str">
        <f t="shared" si="7"/>
        <v>San Diego</v>
      </c>
      <c r="L60" s="35">
        <f t="shared" si="8"/>
        <v>0.61108753941230021</v>
      </c>
      <c r="O60"/>
      <c r="P60"/>
      <c r="Q60"/>
      <c r="R60"/>
      <c r="S60" s="29" t="s">
        <v>167</v>
      </c>
      <c r="T60" s="35">
        <v>0.61382734172807729</v>
      </c>
      <c r="U60"/>
      <c r="V60"/>
      <c r="W60"/>
      <c r="X60"/>
      <c r="Y60"/>
      <c r="AB60" s="13">
        <f t="shared" si="3"/>
        <v>11</v>
      </c>
      <c r="AC60" s="13" t="str">
        <f t="shared" si="4"/>
        <v>Tuolumne</v>
      </c>
      <c r="AD60" s="35">
        <f t="shared" si="5"/>
        <v>0.61382734172807729</v>
      </c>
      <c r="AE60" s="14"/>
    </row>
    <row r="61" spans="1:31" s="13" customFormat="1">
      <c r="A61" s="29" t="s">
        <v>149</v>
      </c>
      <c r="B61" s="35">
        <v>0.61108753941230021</v>
      </c>
      <c r="C61"/>
      <c r="D61"/>
      <c r="E61"/>
      <c r="F61"/>
      <c r="J61" s="13">
        <f t="shared" si="6"/>
        <v>16</v>
      </c>
      <c r="K61" s="13" t="str">
        <f t="shared" si="7"/>
        <v>Santa Barbara</v>
      </c>
      <c r="L61" s="35">
        <f t="shared" si="8"/>
        <v>0.60274515876352186</v>
      </c>
      <c r="O61"/>
      <c r="P61"/>
      <c r="Q61"/>
      <c r="R61"/>
      <c r="S61" s="29" t="s">
        <v>149</v>
      </c>
      <c r="T61" s="35">
        <v>0.61108753941230021</v>
      </c>
      <c r="U61"/>
      <c r="V61"/>
      <c r="W61"/>
      <c r="X61"/>
      <c r="Y61"/>
      <c r="AB61" s="13">
        <f t="shared" si="3"/>
        <v>12</v>
      </c>
      <c r="AC61" s="13" t="str">
        <f t="shared" si="4"/>
        <v>San Diego</v>
      </c>
      <c r="AD61" s="35">
        <f t="shared" si="5"/>
        <v>0.61108753941230021</v>
      </c>
      <c r="AE61" s="14"/>
    </row>
    <row r="62" spans="1:31" s="13" customFormat="1">
      <c r="A62" s="29" t="s">
        <v>154</v>
      </c>
      <c r="B62" s="35">
        <v>0.60274515876352186</v>
      </c>
      <c r="C62"/>
      <c r="D62"/>
      <c r="E62"/>
      <c r="F62"/>
      <c r="J62" s="13">
        <f t="shared" si="6"/>
        <v>14</v>
      </c>
      <c r="K62" s="13" t="str">
        <f t="shared" si="7"/>
        <v>Santa Clara</v>
      </c>
      <c r="L62" s="35">
        <f t="shared" si="8"/>
        <v>0.57522677671240685</v>
      </c>
      <c r="O62"/>
      <c r="P62"/>
      <c r="Q62"/>
      <c r="R62"/>
      <c r="S62" s="29" t="s">
        <v>154</v>
      </c>
      <c r="T62" s="35">
        <v>0.60274515876352186</v>
      </c>
      <c r="U62"/>
      <c r="V62"/>
      <c r="W62"/>
      <c r="X62"/>
      <c r="Y62"/>
      <c r="AB62" s="13">
        <f t="shared" si="3"/>
        <v>16</v>
      </c>
      <c r="AC62" s="13" t="str">
        <f t="shared" si="4"/>
        <v>Santa Barbara</v>
      </c>
      <c r="AD62" s="35">
        <f t="shared" si="5"/>
        <v>0.60274515876352186</v>
      </c>
      <c r="AE62" s="14"/>
    </row>
    <row r="63" spans="1:31" s="13" customFormat="1">
      <c r="A63" s="29" t="s">
        <v>155</v>
      </c>
      <c r="B63" s="35">
        <v>0.57522677671240685</v>
      </c>
      <c r="C63"/>
      <c r="D63"/>
      <c r="E63"/>
      <c r="F63"/>
      <c r="J63" s="13">
        <f t="shared" si="6"/>
        <v>12</v>
      </c>
      <c r="K63" s="13" t="str">
        <f t="shared" si="7"/>
        <v>San Mateo</v>
      </c>
      <c r="L63" s="35">
        <f t="shared" si="8"/>
        <v>0.55247618470566817</v>
      </c>
      <c r="O63"/>
      <c r="P63"/>
      <c r="Q63"/>
      <c r="R63"/>
      <c r="S63" s="29" t="s">
        <v>155</v>
      </c>
      <c r="T63" s="35">
        <v>0.57522677671240685</v>
      </c>
      <c r="U63"/>
      <c r="V63"/>
      <c r="W63"/>
      <c r="X63"/>
      <c r="Y63"/>
      <c r="AB63" s="13">
        <f t="shared" si="3"/>
        <v>14</v>
      </c>
      <c r="AC63" s="13" t="str">
        <f t="shared" si="4"/>
        <v>Santa Clara</v>
      </c>
      <c r="AD63" s="35">
        <f t="shared" si="5"/>
        <v>0.57522677671240685</v>
      </c>
      <c r="AE63" s="14"/>
    </row>
    <row r="64" spans="1:31" s="13" customFormat="1">
      <c r="A64" s="29" t="s">
        <v>153</v>
      </c>
      <c r="B64" s="35">
        <v>0.55247618470566817</v>
      </c>
      <c r="C64"/>
      <c r="D64"/>
      <c r="E64"/>
      <c r="F64"/>
      <c r="J64" s="13">
        <f t="shared" si="6"/>
        <v>10</v>
      </c>
      <c r="K64" s="13" t="str">
        <f t="shared" si="7"/>
        <v>Trinity</v>
      </c>
      <c r="L64" s="35">
        <f t="shared" si="8"/>
        <v>0.5510194894712902</v>
      </c>
      <c r="O64"/>
      <c r="P64"/>
      <c r="Q64"/>
      <c r="R64"/>
      <c r="S64" s="29" t="s">
        <v>153</v>
      </c>
      <c r="T64" s="35">
        <v>0.55247618470566817</v>
      </c>
      <c r="U64"/>
      <c r="V64"/>
      <c r="W64"/>
      <c r="X64"/>
      <c r="Y64"/>
      <c r="AB64" s="13">
        <f t="shared" si="3"/>
        <v>12</v>
      </c>
      <c r="AC64" s="13" t="str">
        <f t="shared" si="4"/>
        <v>San Mateo</v>
      </c>
      <c r="AD64" s="35">
        <f t="shared" si="5"/>
        <v>0.55247618470566817</v>
      </c>
      <c r="AE64" s="14"/>
    </row>
    <row r="65" spans="1:31" s="13" customFormat="1">
      <c r="A65" s="29" t="s">
        <v>165</v>
      </c>
      <c r="B65" s="35">
        <v>0.5510194894712902</v>
      </c>
      <c r="C65"/>
      <c r="D65"/>
      <c r="E65"/>
      <c r="F65"/>
      <c r="J65" s="13">
        <f t="shared" si="6"/>
        <v>18</v>
      </c>
      <c r="K65" s="13" t="str">
        <f t="shared" si="7"/>
        <v>San Luis Obispo</v>
      </c>
      <c r="L65" s="35">
        <f t="shared" si="8"/>
        <v>0.51797463481204253</v>
      </c>
      <c r="O65"/>
      <c r="P65"/>
      <c r="Q65"/>
      <c r="R65"/>
      <c r="S65" s="29" t="s">
        <v>165</v>
      </c>
      <c r="T65" s="35">
        <v>0.5510194894712902</v>
      </c>
      <c r="U65"/>
      <c r="V65"/>
      <c r="W65"/>
      <c r="X65"/>
      <c r="Y65"/>
      <c r="AB65" s="13">
        <f t="shared" si="3"/>
        <v>10</v>
      </c>
      <c r="AC65" s="13" t="str">
        <f t="shared" si="4"/>
        <v>Trinity</v>
      </c>
      <c r="AD65" s="35">
        <f t="shared" si="5"/>
        <v>0.5510194894712902</v>
      </c>
      <c r="AE65" s="14"/>
    </row>
    <row r="66" spans="1:31" s="13" customFormat="1">
      <c r="A66" s="29" t="s">
        <v>152</v>
      </c>
      <c r="B66" s="35">
        <v>0.51797463481204253</v>
      </c>
      <c r="C66"/>
      <c r="D66"/>
      <c r="E66"/>
      <c r="F66"/>
      <c r="J66" s="13">
        <f t="shared" si="6"/>
        <v>9</v>
      </c>
      <c r="K66" s="13" t="str">
        <f t="shared" si="7"/>
        <v>Placer</v>
      </c>
      <c r="L66" s="35">
        <f t="shared" si="8"/>
        <v>0.50704503236481235</v>
      </c>
      <c r="O66"/>
      <c r="P66"/>
      <c r="Q66"/>
      <c r="R66"/>
      <c r="S66" s="29" t="s">
        <v>152</v>
      </c>
      <c r="T66" s="35">
        <v>0.51797463481204253</v>
      </c>
      <c r="U66"/>
      <c r="V66"/>
      <c r="W66"/>
      <c r="X66"/>
      <c r="Y66"/>
      <c r="AB66" s="13">
        <f t="shared" si="3"/>
        <v>18</v>
      </c>
      <c r="AC66" s="13" t="str">
        <f t="shared" si="4"/>
        <v>San Luis Obispo</v>
      </c>
      <c r="AD66" s="35">
        <f t="shared" si="5"/>
        <v>0.51797463481204253</v>
      </c>
      <c r="AE66" s="14"/>
    </row>
    <row r="67" spans="1:31" s="13" customFormat="1">
      <c r="A67" s="29" t="s">
        <v>143</v>
      </c>
      <c r="B67" s="35">
        <v>0.50704503236481235</v>
      </c>
      <c r="C67"/>
      <c r="D67"/>
      <c r="E67"/>
      <c r="F67"/>
      <c r="J67" s="13">
        <f t="shared" si="6"/>
        <v>8</v>
      </c>
      <c r="K67" s="13" t="str">
        <f t="shared" si="7"/>
        <v>Marin</v>
      </c>
      <c r="L67" s="35">
        <f t="shared" si="8"/>
        <v>0.50107384148219314</v>
      </c>
      <c r="O67"/>
      <c r="P67"/>
      <c r="Q67"/>
      <c r="R67"/>
      <c r="S67" s="29" t="s">
        <v>143</v>
      </c>
      <c r="T67" s="35">
        <v>0.50704503236481235</v>
      </c>
      <c r="U67"/>
      <c r="V67"/>
      <c r="W67"/>
      <c r="X67"/>
      <c r="Y67"/>
      <c r="AB67" s="13">
        <f t="shared" si="3"/>
        <v>9</v>
      </c>
      <c r="AC67" s="13" t="str">
        <f t="shared" si="4"/>
        <v>Placer</v>
      </c>
      <c r="AD67" s="35">
        <f t="shared" si="5"/>
        <v>0.50704503236481235</v>
      </c>
      <c r="AE67" s="14"/>
    </row>
    <row r="68" spans="1:31" s="13" customFormat="1">
      <c r="A68" s="29" t="s">
        <v>133</v>
      </c>
      <c r="B68" s="35">
        <v>0.50107384148219314</v>
      </c>
      <c r="C68"/>
      <c r="D68"/>
      <c r="E68"/>
      <c r="F68"/>
      <c r="J68" s="13">
        <f t="shared" si="6"/>
        <v>9</v>
      </c>
      <c r="K68" s="13" t="str">
        <f t="shared" si="7"/>
        <v>Nevada</v>
      </c>
      <c r="L68" s="35">
        <f t="shared" si="8"/>
        <v>0.48699999999999999</v>
      </c>
      <c r="O68"/>
      <c r="P68"/>
      <c r="Q68"/>
      <c r="R68"/>
      <c r="S68" s="29" t="s">
        <v>133</v>
      </c>
      <c r="T68" s="35">
        <v>0.50107384148219314</v>
      </c>
      <c r="U68"/>
      <c r="V68"/>
      <c r="W68"/>
      <c r="X68"/>
      <c r="Y68"/>
      <c r="AB68" s="13">
        <f t="shared" si="3"/>
        <v>8</v>
      </c>
      <c r="AC68" s="13" t="str">
        <f t="shared" si="4"/>
        <v>Marin</v>
      </c>
      <c r="AD68" s="35">
        <f t="shared" si="5"/>
        <v>0.50107384148219314</v>
      </c>
      <c r="AE68" s="14"/>
    </row>
    <row r="69" spans="1:31" s="13" customFormat="1">
      <c r="A69" s="29" t="s">
        <v>141</v>
      </c>
      <c r="B69" s="35">
        <v>0.48699999999999999</v>
      </c>
      <c r="C69"/>
      <c r="D69"/>
      <c r="E69"/>
      <c r="F69"/>
      <c r="J69" s="13">
        <f t="shared" si="6"/>
        <v>7</v>
      </c>
      <c r="K69" s="13" t="str">
        <f t="shared" si="7"/>
        <v>Yolo</v>
      </c>
      <c r="L69" s="35">
        <f t="shared" si="8"/>
        <v>0.45214665360477702</v>
      </c>
      <c r="O69"/>
      <c r="P69"/>
      <c r="Q69"/>
      <c r="R69"/>
      <c r="S69" s="29" t="s">
        <v>141</v>
      </c>
      <c r="T69" s="35">
        <v>0.48699999999999999</v>
      </c>
      <c r="U69"/>
      <c r="V69"/>
      <c r="W69"/>
      <c r="X69"/>
      <c r="Y69"/>
      <c r="AB69" s="13">
        <f t="shared" si="3"/>
        <v>9</v>
      </c>
      <c r="AC69" s="13" t="str">
        <f t="shared" si="4"/>
        <v>Nevada</v>
      </c>
      <c r="AD69" s="35">
        <f t="shared" si="5"/>
        <v>0.48699999999999999</v>
      </c>
      <c r="AE69" s="14"/>
    </row>
    <row r="70" spans="1:31" s="13" customFormat="1">
      <c r="A70" s="29" t="s">
        <v>169</v>
      </c>
      <c r="B70" s="35">
        <v>0.45214665360477702</v>
      </c>
      <c r="C70"/>
      <c r="D70"/>
      <c r="E70"/>
      <c r="F70"/>
      <c r="J70" s="13">
        <f t="shared" si="6"/>
        <v>7</v>
      </c>
      <c r="K70" s="13" t="str">
        <f t="shared" si="7"/>
        <v>Napa</v>
      </c>
      <c r="L70" s="35">
        <f t="shared" si="8"/>
        <v>0.432</v>
      </c>
      <c r="O70"/>
      <c r="P70"/>
      <c r="Q70"/>
      <c r="R70"/>
      <c r="S70" s="29" t="s">
        <v>169</v>
      </c>
      <c r="T70" s="35">
        <v>0.45214665360477702</v>
      </c>
      <c r="U70"/>
      <c r="V70"/>
      <c r="W70"/>
      <c r="X70"/>
      <c r="Y70"/>
      <c r="AB70" s="13">
        <f t="shared" si="3"/>
        <v>7</v>
      </c>
      <c r="AC70" s="13" t="str">
        <f t="shared" si="4"/>
        <v>Yolo</v>
      </c>
      <c r="AD70" s="35">
        <f t="shared" si="5"/>
        <v>0.45214665360477702</v>
      </c>
      <c r="AE70" s="14"/>
    </row>
    <row r="71" spans="1:31" s="13" customFormat="1">
      <c r="A71" s="29" t="s">
        <v>140</v>
      </c>
      <c r="B71" s="35">
        <v>0.432</v>
      </c>
      <c r="C71"/>
      <c r="D71"/>
      <c r="E71"/>
      <c r="F71"/>
      <c r="J71" s="13">
        <f t="shared" si="6"/>
        <v>9</v>
      </c>
      <c r="K71" s="13" t="str">
        <f t="shared" si="7"/>
        <v>Colusa</v>
      </c>
      <c r="L71" s="35">
        <f t="shared" si="8"/>
        <v>0.41331202391880584</v>
      </c>
      <c r="O71"/>
      <c r="P71"/>
      <c r="Q71"/>
      <c r="R71"/>
      <c r="S71" s="29" t="s">
        <v>140</v>
      </c>
      <c r="T71" s="35">
        <v>0.432</v>
      </c>
      <c r="U71"/>
      <c r="V71"/>
      <c r="W71"/>
      <c r="X71"/>
      <c r="Y71"/>
      <c r="AB71" s="13">
        <f t="shared" si="3"/>
        <v>7</v>
      </c>
      <c r="AC71" s="13" t="str">
        <f t="shared" si="4"/>
        <v>Napa</v>
      </c>
      <c r="AD71" s="35">
        <f t="shared" si="5"/>
        <v>0.432</v>
      </c>
      <c r="AE71" s="14"/>
    </row>
    <row r="72" spans="1:31" s="13" customFormat="1">
      <c r="A72" s="29" t="s">
        <v>177</v>
      </c>
      <c r="B72" s="35">
        <v>0.41331202391880584</v>
      </c>
      <c r="C72"/>
      <c r="D72"/>
      <c r="E72"/>
      <c r="F72"/>
      <c r="L72"/>
      <c r="O72"/>
      <c r="P72"/>
      <c r="Q72"/>
      <c r="R72"/>
      <c r="S72" s="29" t="s">
        <v>177</v>
      </c>
      <c r="T72" s="35">
        <v>0.41331202391880584</v>
      </c>
      <c r="U72"/>
      <c r="V72"/>
      <c r="W72"/>
      <c r="X72"/>
      <c r="Y72"/>
      <c r="Z72"/>
      <c r="AB72" s="13">
        <f t="shared" si="3"/>
        <v>9</v>
      </c>
      <c r="AC72" s="13" t="str">
        <f>RIGHT(S72,AB72-3)</f>
        <v>Colusa</v>
      </c>
      <c r="AD72" s="35">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28" t="s">
        <v>191</v>
      </c>
      <c r="B82" s="83" t="s">
        <v>192</v>
      </c>
    </row>
    <row r="84" spans="1:63">
      <c r="A84" s="28" t="s">
        <v>201</v>
      </c>
      <c r="B84" s="28" t="s">
        <v>85</v>
      </c>
    </row>
    <row r="85" spans="1:63">
      <c r="A85" s="28" t="s">
        <v>84</v>
      </c>
      <c r="B85" s="83" t="s">
        <v>172</v>
      </c>
      <c r="C85" s="83" t="s">
        <v>178</v>
      </c>
      <c r="D85" s="83" t="s">
        <v>133</v>
      </c>
    </row>
    <row r="86" spans="1:63">
      <c r="A86" s="29">
        <v>2016</v>
      </c>
      <c r="B86" s="35">
        <v>0.65972914021499374</v>
      </c>
      <c r="C86" s="35">
        <v>0.62908731910841476</v>
      </c>
      <c r="D86" s="35">
        <v>0.50107384148219314</v>
      </c>
      <c r="BI86" s="35"/>
      <c r="BJ86" s="35"/>
      <c r="BK86" s="35"/>
    </row>
    <row r="87" spans="1:63">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245</v>
      </c>
      <c r="J125" s="13">
        <f t="shared" ref="J125:J142" si="9">LEN(A126)</f>
        <v>12</v>
      </c>
      <c r="K125" s="13" t="str">
        <f t="shared" ref="K125:K142" si="10">RIGHT(A126,J125-3)</f>
        <v>Del Norte</v>
      </c>
      <c r="L125" s="35">
        <f t="shared" ref="L125:L142" si="11">B126</f>
        <v>0.96925774654620334</v>
      </c>
      <c r="S125" s="28" t="s">
        <v>84</v>
      </c>
      <c r="T125" s="83" t="s">
        <v>245</v>
      </c>
      <c r="AE125" s="50" t="s">
        <v>181</v>
      </c>
    </row>
    <row r="126" spans="1:31">
      <c r="A126" s="29" t="s">
        <v>179</v>
      </c>
      <c r="B126" s="35">
        <v>0.96925774654620334</v>
      </c>
      <c r="J126" s="13">
        <f t="shared" si="9"/>
        <v>7</v>
      </c>
      <c r="K126" s="13" t="str">
        <f t="shared" si="10"/>
        <v>Inyo</v>
      </c>
      <c r="L126" s="35">
        <f t="shared" si="11"/>
        <v>0.91778084566239737</v>
      </c>
      <c r="S126" s="29" t="s">
        <v>179</v>
      </c>
      <c r="T126" s="35">
        <v>0.96925774654620334</v>
      </c>
      <c r="AB126" s="13">
        <f>LEN(S126)</f>
        <v>12</v>
      </c>
      <c r="AC126" s="13" t="str">
        <f>RIGHT(S126,AB126-3)</f>
        <v>Del Norte</v>
      </c>
      <c r="AD126" s="35">
        <f>T126</f>
        <v>0.96925774654620334</v>
      </c>
      <c r="AE126" s="14">
        <v>1</v>
      </c>
    </row>
    <row r="127" spans="1:31">
      <c r="A127" s="29" t="s">
        <v>126</v>
      </c>
      <c r="B127" s="35">
        <v>0.91778084566239737</v>
      </c>
      <c r="J127" s="13">
        <f t="shared" si="9"/>
        <v>9</v>
      </c>
      <c r="K127" s="13" t="str">
        <f t="shared" si="10"/>
        <v>Lassen</v>
      </c>
      <c r="L127" s="35">
        <f t="shared" si="11"/>
        <v>0.82849757067377616</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130</v>
      </c>
      <c r="B128" s="35">
        <v>0.82849757067377616</v>
      </c>
      <c r="J128" s="13">
        <f t="shared" si="9"/>
        <v>12</v>
      </c>
      <c r="K128" s="13" t="str">
        <f t="shared" si="10"/>
        <v>Calaveras</v>
      </c>
      <c r="L128" s="35">
        <f t="shared" si="11"/>
        <v>0.7873203616433192</v>
      </c>
      <c r="S128" s="29" t="s">
        <v>130</v>
      </c>
      <c r="T128" s="35">
        <v>0.82849757067377616</v>
      </c>
      <c r="AB128" s="13">
        <f t="shared" si="12"/>
        <v>9</v>
      </c>
      <c r="AC128" s="13" t="str">
        <f t="shared" si="13"/>
        <v>Lassen</v>
      </c>
      <c r="AD128" s="35">
        <f t="shared" si="14"/>
        <v>0.82849757067377616</v>
      </c>
      <c r="AE128" s="14">
        <v>3</v>
      </c>
    </row>
    <row r="129" spans="1:31">
      <c r="A129" s="29" t="s">
        <v>176</v>
      </c>
      <c r="B129" s="35">
        <v>0.7873203616433192</v>
      </c>
      <c r="J129" s="13">
        <f t="shared" si="9"/>
        <v>9</v>
      </c>
      <c r="K129" s="13" t="str">
        <f t="shared" si="10"/>
        <v>Amador</v>
      </c>
      <c r="L129" s="35">
        <f t="shared" si="11"/>
        <v>0.74956223475570083</v>
      </c>
      <c r="S129" s="29" t="s">
        <v>176</v>
      </c>
      <c r="T129" s="35">
        <v>0.7873203616433192</v>
      </c>
      <c r="AB129" s="13">
        <f t="shared" si="12"/>
        <v>12</v>
      </c>
      <c r="AC129" s="13" t="str">
        <f t="shared" si="13"/>
        <v>Calaveras</v>
      </c>
      <c r="AD129" s="35">
        <f t="shared" si="14"/>
        <v>0.7873203616433192</v>
      </c>
      <c r="AE129" s="14">
        <v>4</v>
      </c>
    </row>
    <row r="130" spans="1:31">
      <c r="A130" s="29" t="s">
        <v>174</v>
      </c>
      <c r="B130" s="35">
        <v>0.74956223475570083</v>
      </c>
      <c r="J130" s="13">
        <f t="shared" si="9"/>
        <v>9</v>
      </c>
      <c r="K130" s="13" t="str">
        <f t="shared" si="10"/>
        <v>Plumas</v>
      </c>
      <c r="L130" s="35">
        <f t="shared" si="11"/>
        <v>0.74369432666367929</v>
      </c>
      <c r="S130" s="29" t="s">
        <v>174</v>
      </c>
      <c r="T130" s="35">
        <v>0.74956223475570083</v>
      </c>
      <c r="AB130" s="13">
        <f t="shared" si="12"/>
        <v>9</v>
      </c>
      <c r="AC130" s="13" t="str">
        <f t="shared" si="13"/>
        <v>Amador</v>
      </c>
      <c r="AD130" s="35">
        <f t="shared" si="14"/>
        <v>0.74956223475570083</v>
      </c>
      <c r="AE130" s="14">
        <v>5</v>
      </c>
    </row>
    <row r="131" spans="1:31">
      <c r="A131" s="29" t="s">
        <v>144</v>
      </c>
      <c r="B131" s="35">
        <v>0.74369432666367929</v>
      </c>
      <c r="J131" s="13">
        <f t="shared" si="9"/>
        <v>13</v>
      </c>
      <c r="K131" s="13" t="str">
        <f t="shared" si="10"/>
        <v>San Benito</v>
      </c>
      <c r="L131" s="35">
        <f t="shared" si="11"/>
        <v>0.72577428023409074</v>
      </c>
      <c r="S131" s="29" t="s">
        <v>144</v>
      </c>
      <c r="T131" s="35">
        <v>0.74369432666367929</v>
      </c>
      <c r="AB131" s="13">
        <f t="shared" si="12"/>
        <v>9</v>
      </c>
      <c r="AC131" s="13" t="str">
        <f t="shared" si="13"/>
        <v>Plumas</v>
      </c>
      <c r="AD131" s="35">
        <f t="shared" si="14"/>
        <v>0.74369432666367929</v>
      </c>
      <c r="AE131" s="14">
        <v>6</v>
      </c>
    </row>
    <row r="132" spans="1:31">
      <c r="A132" s="29" t="s">
        <v>147</v>
      </c>
      <c r="B132" s="35">
        <v>0.72577428023409074</v>
      </c>
      <c r="J132" s="13">
        <f t="shared" si="9"/>
        <v>8</v>
      </c>
      <c r="K132" s="13" t="str">
        <f t="shared" si="10"/>
        <v>Modoc</v>
      </c>
      <c r="L132" s="35">
        <f t="shared" si="11"/>
        <v>0.67317691312255723</v>
      </c>
      <c r="S132" s="29" t="s">
        <v>147</v>
      </c>
      <c r="T132" s="35">
        <v>0.72577428023409074</v>
      </c>
      <c r="AB132" s="13">
        <f t="shared" si="12"/>
        <v>13</v>
      </c>
      <c r="AC132" s="13" t="str">
        <f t="shared" si="13"/>
        <v>San Benito</v>
      </c>
      <c r="AD132" s="35">
        <f t="shared" si="14"/>
        <v>0.72577428023409074</v>
      </c>
      <c r="AE132" s="14">
        <v>7</v>
      </c>
    </row>
    <row r="133" spans="1:31">
      <c r="A133" s="29" t="s">
        <v>137</v>
      </c>
      <c r="B133" s="35">
        <v>0.67317691312255723</v>
      </c>
      <c r="J133" s="13">
        <f t="shared" si="9"/>
        <v>7</v>
      </c>
      <c r="K133" s="13" t="str">
        <f t="shared" si="10"/>
        <v>Mono</v>
      </c>
      <c r="L133" s="35">
        <f t="shared" si="11"/>
        <v>0.67136044350635937</v>
      </c>
      <c r="S133" s="29" t="s">
        <v>137</v>
      </c>
      <c r="T133" s="35">
        <v>0.67317691312255723</v>
      </c>
      <c r="AB133" s="13">
        <f t="shared" si="12"/>
        <v>8</v>
      </c>
      <c r="AC133" s="13" t="str">
        <f t="shared" si="13"/>
        <v>Modoc</v>
      </c>
      <c r="AD133" s="35">
        <f t="shared" si="14"/>
        <v>0.67317691312255723</v>
      </c>
      <c r="AE133" s="14">
        <v>8</v>
      </c>
    </row>
    <row r="134" spans="1:31">
      <c r="A134" s="29" t="s">
        <v>138</v>
      </c>
      <c r="B134" s="35">
        <v>0.67136044350635937</v>
      </c>
      <c r="J134" s="13">
        <f t="shared" si="9"/>
        <v>9</v>
      </c>
      <c r="K134" s="13" t="str">
        <f t="shared" si="10"/>
        <v>Tehama</v>
      </c>
      <c r="L134" s="35">
        <f t="shared" si="11"/>
        <v>0.66257521702406119</v>
      </c>
      <c r="S134" s="29" t="s">
        <v>138</v>
      </c>
      <c r="T134" s="35">
        <v>0.67136044350635937</v>
      </c>
      <c r="AB134" s="13">
        <f t="shared" si="12"/>
        <v>7</v>
      </c>
      <c r="AC134" s="13" t="str">
        <f t="shared" si="13"/>
        <v>Mono</v>
      </c>
      <c r="AD134" s="35">
        <f t="shared" si="14"/>
        <v>0.67136044350635937</v>
      </c>
      <c r="AE134" s="14">
        <v>9</v>
      </c>
    </row>
    <row r="135" spans="1:31">
      <c r="A135" s="29" t="s">
        <v>164</v>
      </c>
      <c r="B135" s="35">
        <v>0.66257521702406119</v>
      </c>
      <c r="J135" s="13">
        <f t="shared" si="9"/>
        <v>9</v>
      </c>
      <c r="K135" s="13" t="str">
        <f t="shared" si="10"/>
        <v>Alpine</v>
      </c>
      <c r="L135" s="35">
        <f t="shared" si="11"/>
        <v>0.66202868286556282</v>
      </c>
      <c r="S135" s="29" t="s">
        <v>164</v>
      </c>
      <c r="T135" s="35">
        <v>0.66257521702406119</v>
      </c>
      <c r="AB135" s="13">
        <f t="shared" si="12"/>
        <v>9</v>
      </c>
      <c r="AC135" s="13" t="str">
        <f t="shared" si="13"/>
        <v>Tehama</v>
      </c>
      <c r="AD135" s="35">
        <f t="shared" si="14"/>
        <v>0.66257521702406119</v>
      </c>
      <c r="AE135" s="14">
        <v>10</v>
      </c>
    </row>
    <row r="136" spans="1:31">
      <c r="A136" s="29" t="s">
        <v>173</v>
      </c>
      <c r="B136" s="35">
        <v>0.66202868286556282</v>
      </c>
      <c r="J136" s="13">
        <f t="shared" si="9"/>
        <v>11</v>
      </c>
      <c r="K136" s="13" t="str">
        <f t="shared" si="10"/>
        <v>Siskiyou</v>
      </c>
      <c r="L136" s="35">
        <f t="shared" si="11"/>
        <v>0.6374779888999258</v>
      </c>
      <c r="S136" s="29" t="s">
        <v>173</v>
      </c>
      <c r="T136" s="35">
        <v>0.66202868286556282</v>
      </c>
      <c r="AB136" s="13">
        <f t="shared" si="12"/>
        <v>9</v>
      </c>
      <c r="AC136" s="13" t="str">
        <f t="shared" si="13"/>
        <v>Alpine</v>
      </c>
      <c r="AD136" s="35">
        <f t="shared" si="14"/>
        <v>0.66202868286556282</v>
      </c>
      <c r="AE136" s="14">
        <v>11</v>
      </c>
    </row>
    <row r="137" spans="1:31">
      <c r="A137" s="29" t="s">
        <v>159</v>
      </c>
      <c r="B137" s="35">
        <v>0.6374779888999258</v>
      </c>
      <c r="J137" s="13">
        <f t="shared" si="9"/>
        <v>11</v>
      </c>
      <c r="K137" s="13" t="str">
        <f t="shared" si="10"/>
        <v>Mariposa</v>
      </c>
      <c r="L137" s="35">
        <f t="shared" si="11"/>
        <v>0.63395687671125978</v>
      </c>
      <c r="S137" s="29" t="s">
        <v>159</v>
      </c>
      <c r="T137" s="35">
        <v>0.6374779888999258</v>
      </c>
      <c r="AB137" s="13">
        <f t="shared" si="12"/>
        <v>11</v>
      </c>
      <c r="AC137" s="13" t="str">
        <f t="shared" si="13"/>
        <v>Siskiyou</v>
      </c>
      <c r="AD137" s="35">
        <f t="shared" si="14"/>
        <v>0.6374779888999258</v>
      </c>
      <c r="AE137" s="14">
        <v>12</v>
      </c>
    </row>
    <row r="138" spans="1:31">
      <c r="A138" s="29" t="s">
        <v>134</v>
      </c>
      <c r="B138" s="35">
        <v>0.63395687671125978</v>
      </c>
      <c r="J138" s="13">
        <f t="shared" si="9"/>
        <v>9</v>
      </c>
      <c r="K138" s="13" t="str">
        <f t="shared" si="10"/>
        <v>Sierra</v>
      </c>
      <c r="L138" s="35">
        <f t="shared" si="11"/>
        <v>0.63037509363759825</v>
      </c>
      <c r="S138" s="29" t="s">
        <v>134</v>
      </c>
      <c r="T138" s="35">
        <v>0.63395687671125978</v>
      </c>
      <c r="AB138" s="13">
        <f t="shared" si="12"/>
        <v>11</v>
      </c>
      <c r="AC138" s="13" t="str">
        <f t="shared" si="13"/>
        <v>Mariposa</v>
      </c>
      <c r="AD138" s="35">
        <f t="shared" si="14"/>
        <v>0.63395687671125978</v>
      </c>
      <c r="AE138" s="14">
        <v>13</v>
      </c>
    </row>
    <row r="139" spans="1:31">
      <c r="A139" s="29" t="s">
        <v>158</v>
      </c>
      <c r="B139" s="35">
        <v>0.63037509363759825</v>
      </c>
      <c r="J139" s="13">
        <f t="shared" si="9"/>
        <v>8</v>
      </c>
      <c r="K139" s="13" t="str">
        <f t="shared" si="10"/>
        <v>Glenn</v>
      </c>
      <c r="L139" s="35">
        <f t="shared" si="11"/>
        <v>0.62930299485295238</v>
      </c>
      <c r="S139" s="29" t="s">
        <v>158</v>
      </c>
      <c r="T139" s="35">
        <v>0.63037509363759825</v>
      </c>
      <c r="AB139" s="13">
        <f t="shared" si="12"/>
        <v>9</v>
      </c>
      <c r="AC139" s="13" t="str">
        <f t="shared" si="13"/>
        <v>Sierra</v>
      </c>
      <c r="AD139" s="35">
        <f t="shared" si="14"/>
        <v>0.63037509363759825</v>
      </c>
      <c r="AE139" s="14">
        <v>14</v>
      </c>
    </row>
    <row r="140" spans="1:31">
      <c r="A140" s="29" t="s">
        <v>123</v>
      </c>
      <c r="B140" s="35">
        <v>0.62930299485295238</v>
      </c>
      <c r="J140" s="13">
        <f t="shared" si="9"/>
        <v>11</v>
      </c>
      <c r="K140" s="13" t="str">
        <f t="shared" si="10"/>
        <v>Tuolumne</v>
      </c>
      <c r="L140" s="35">
        <f t="shared" si="11"/>
        <v>0.61382734172807729</v>
      </c>
      <c r="S140" s="29" t="s">
        <v>123</v>
      </c>
      <c r="T140" s="35">
        <v>0.62930299485295238</v>
      </c>
      <c r="AB140" s="13">
        <f t="shared" si="12"/>
        <v>8</v>
      </c>
      <c r="AC140" s="13" t="str">
        <f t="shared" si="13"/>
        <v>Glenn</v>
      </c>
      <c r="AD140" s="35">
        <f t="shared" si="14"/>
        <v>0.62930299485295238</v>
      </c>
      <c r="AE140" s="14">
        <v>15</v>
      </c>
    </row>
    <row r="141" spans="1:31">
      <c r="A141" s="29" t="s">
        <v>167</v>
      </c>
      <c r="B141" s="35">
        <v>0.61382734172807729</v>
      </c>
      <c r="J141" s="13">
        <f t="shared" si="9"/>
        <v>10</v>
      </c>
      <c r="K141" s="13" t="str">
        <f t="shared" si="10"/>
        <v>Trinity</v>
      </c>
      <c r="L141" s="35">
        <f t="shared" si="11"/>
        <v>0.5510194894712902</v>
      </c>
      <c r="S141" s="29" t="s">
        <v>167</v>
      </c>
      <c r="T141" s="35">
        <v>0.61382734172807729</v>
      </c>
      <c r="AB141" s="13">
        <f t="shared" si="12"/>
        <v>11</v>
      </c>
      <c r="AC141" s="13" t="str">
        <f t="shared" si="13"/>
        <v>Tuolumne</v>
      </c>
      <c r="AD141" s="35">
        <f t="shared" si="14"/>
        <v>0.61382734172807729</v>
      </c>
      <c r="AE141" s="14">
        <v>16</v>
      </c>
    </row>
    <row r="142" spans="1:31">
      <c r="A142" s="29" t="s">
        <v>165</v>
      </c>
      <c r="B142" s="35">
        <v>0.5510194894712902</v>
      </c>
      <c r="J142" s="13">
        <f t="shared" si="9"/>
        <v>9</v>
      </c>
      <c r="K142" s="13" t="str">
        <f t="shared" si="10"/>
        <v>Colusa</v>
      </c>
      <c r="L142" s="35">
        <f t="shared" si="11"/>
        <v>0.41331202391880584</v>
      </c>
      <c r="S142" s="29" t="s">
        <v>165</v>
      </c>
      <c r="T142" s="35">
        <v>0.5510194894712902</v>
      </c>
      <c r="AB142" s="13">
        <f t="shared" si="12"/>
        <v>10</v>
      </c>
      <c r="AC142" s="13" t="str">
        <f t="shared" si="13"/>
        <v>Trinity</v>
      </c>
      <c r="AD142" s="35">
        <f t="shared" si="14"/>
        <v>0.5510194894712902</v>
      </c>
      <c r="AE142" s="14">
        <v>17</v>
      </c>
    </row>
    <row r="143" spans="1:31">
      <c r="A143" s="29" t="s">
        <v>177</v>
      </c>
      <c r="B143" s="35">
        <v>0.41331202391880584</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2012 - 2016</v>
      </c>
    </row>
    <row r="157" spans="1:20">
      <c r="A157" s="28" t="s">
        <v>191</v>
      </c>
      <c r="B157" s="83" t="s">
        <v>193</v>
      </c>
    </row>
    <row r="158" spans="1:20">
      <c r="A158" s="28" t="s">
        <v>90</v>
      </c>
      <c r="B158" s="83" t="s">
        <v>202</v>
      </c>
    </row>
    <row r="160" spans="1:20">
      <c r="A160" s="28" t="s">
        <v>201</v>
      </c>
      <c r="B160" s="28" t="s">
        <v>85</v>
      </c>
    </row>
    <row r="161" spans="1:4">
      <c r="A161" s="28" t="s">
        <v>84</v>
      </c>
      <c r="B161" s="83" t="s">
        <v>130</v>
      </c>
      <c r="C161" s="83" t="s">
        <v>134</v>
      </c>
      <c r="D161" s="83" t="s">
        <v>137</v>
      </c>
    </row>
    <row r="162" spans="1:4">
      <c r="A162" s="29" t="s">
        <v>245</v>
      </c>
      <c r="B162" s="35">
        <v>0.82849757067377616</v>
      </c>
      <c r="C162" s="35">
        <v>0.63395687671125978</v>
      </c>
      <c r="D162" s="35">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956FDA8-7C45-4158-9626-AAC1867B06D5}">
  <ds:schemaRefs>
    <ds:schemaRef ds:uri="http://schemas.microsoft.com/DataMashup"/>
  </ds:schemaRefs>
</ds:datastoreItem>
</file>

<file path=customXml/itemProps2.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3.xml><?xml version="1.0" encoding="utf-8"?>
<ds:datastoreItem xmlns:ds="http://schemas.openxmlformats.org/officeDocument/2006/customXml" ds:itemID="{1E79122F-2F28-413E-AC53-62A05189709D}">
  <ds:schemaRefs>
    <ds:schemaRef ds:uri="9591c96b-b330-4d03-ae3c-f84da89bedce"/>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2019-02-28T17:33:33Z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