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9A683ABB-3E01-4A8F-858B-F7F76B6E2E2F}" xr6:coauthVersionLast="36" xr6:coauthVersionMax="36" xr10:uidLastSave="{00000000-0000-0000-0000-000000000000}"/>
  <bookViews>
    <workbookView xWindow="0" yWindow="0" windowWidth="23100" windowHeight="11610" tabRatio="890" firstSheet="2"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state="hidden"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ErrorRateRawSource!$A$10:$M$5048</definedName>
    <definedName name="_xlnm._FilterDatabase" localSheetId="31" hidden="1">Every_Mth!$A$10:$AC$3727</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57" r:id="rId50"/>
    <pivotCache cacheId="62" r:id="rId51"/>
    <pivotCache cacheId="67" r:id="rId52"/>
    <pivotCache cacheId="72" r:id="rId53"/>
    <pivotCache cacheId="77"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<sst xmlns="http://schemas.openxmlformats.org/spreadsheetml/2006/main" count="46137" uniqueCount="460">
  <si>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</si>
  <si>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</si>
  <si>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</si>
  <si>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</si>
  <si>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</si>
  <si>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</si>
  <si>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</si>
  <si>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</si>
  <si>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</si>
  <si>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</si>
  <si>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</si>
  <si>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</si>
  <si>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</si>
  <si>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</si>
  <si>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</si>
  <si>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</si>
  <si>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</si>
  <si>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</si>
  <si>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</si>
  <si>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</si>
  <si>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</si>
  <si>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</si>
  <si>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</si>
  <si>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</si>
  <si>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</si>
  <si>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</si>
  <si>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</si>
  <si>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</si>
  <si>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</si>
  <si>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</si>
  <si>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</si>
  <si>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</si>
  <si>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</si>
  <si>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</si>
  <si>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</si>
  <si>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</si>
  <si>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</si>
  <si>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</si>
  <si>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</si>
  <si>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</si>
  <si>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</si>
  <si>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</si>
  <si>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</si>
  <si>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</si>
  <si>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</si>
  <si>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</si>
  <si>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</si>
  <si>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</si>
  <si>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</si>
  <si>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</si>
  <si>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</si>
  <si>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</si>
  <si>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</si>
  <si>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</si>
  <si>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</si>
  <si>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</si>
  <si>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</si>
  <si>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</si>
  <si>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</si>
  <si>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</si>
  <si>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</si>
  <si>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</si>
  <si>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</si>
  <si>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</si>
  <si>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</si>
  <si>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</si>
  <si>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</si>
  <si>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</si>
  <si>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</si>
  <si>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</si>
  <si>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</si>
  <si>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</si>
  <si>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</si>
  <si>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</si>
  <si>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</si>
  <si>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</si>
  <si>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</si>
  <si>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</si>
  <si>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</si>
  <si>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</si>
  <si>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</si>
  <si>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</si>
  <si>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</si>
  <si>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</si>
  <si>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</si>
  <si>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</si>
  <si>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</si>
  <si>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</si>
  <si>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</si>
  <si>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</si>
  <si>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</si>
  <si>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</si>
  <si>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</si>
  <si>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</si>
  <si>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</si>
  <si>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</si>
  <si>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</si>
  <si>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</si>
  <si>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</si>
  <si>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</si>
  <si>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</si>
  <si>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</si>
  <si>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</si>
  <si>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</si>
  <si>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</si>
  <si>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</si>
  <si>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</si>
  <si>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</si>
  <si>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</si>
  <si>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</si>
  <si>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</si>
  <si>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</si>
  <si>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</si>
  <si>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</si>
  <si>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</si>
  <si>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</si>
  <si>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</si>
  <si>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</si>
  <si>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</si>
  <si>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</si>
  <si>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</si>
  <si>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</si>
  <si>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</si>
  <si>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</si>
  <si>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</si>
  <si>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</si>
  <si>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</si>
  <si>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</si>
  <si>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</si>
  <si>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</si>
  <si>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</si>
  <si>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</si>
  <si>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</si>
  <si>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</si>
  <si>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</si>
  <si>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</si>
  <si>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</si>
  <si>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</si>
  <si>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</si>
  <si>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</si>
  <si>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</si>
  <si>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</si>
  <si>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</si>
  <si>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</si>
  <si>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</si>
  <si>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</si>
  <si>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</si>
  <si>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</si>
  <si>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</si>
  <si>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</si>
  <si>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</si>
  <si>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</si>
  <si>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</si>
  <si>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</si>
  <si>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</si>
  <si>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</si>
  <si>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</si>
  <si>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</si>
  <si>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</si>
  <si>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</si>
  <si>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</si>
  <si>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</si>
  <si>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</si>
  <si>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</si>
  <si>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</si>
  <si>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</si>
  <si>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</si>
  <si>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</si>
  <si>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</si>
  <si>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</si>
  <si>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</si>
  <si>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</si>
  <si>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</si>
  <si>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</si>
  <si>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</si>
  <si>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</si>
  <si>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</si>
  <si>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</si>
  <si>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</si>
  <si>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</si>
  <si>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</si>
  <si>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</si>
  <si>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</si>
  <si>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</si>
  <si>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</si>
  <si>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</si>
  <si>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</si>
  <si>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</si>
  <si>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</si>
  <si>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</si>
  <si>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</si>
  <si>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</si>
  <si>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</si>
  <si>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</si>
  <si>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</si>
  <si>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</si>
  <si>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</si>
  <si>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</si>
  <si>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</si>
  <si>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</si>
  <si>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</si>
  <si>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</si>
  <si>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</si>
  <si>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</si>
  <si>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</si>
  <si>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</si>
  <si>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</si>
  <si>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</si>
  <si>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</si>
  <si>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</si>
  <si>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</si>
  <si>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</si>
  <si>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</si>
  <si>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</si>
  <si>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</si>
  <si>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</si>
  <si>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</si>
  <si>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</si>
  <si>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</si>
  <si>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</si>
  <si>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</si>
  <si>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</si>
  <si>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</si>
  <si>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</si>
  <si>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</si>
  <si>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</si>
  <si>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</si>
  <si>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</si>
  <si>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</si>
  <si>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</si>
  <si>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</si>
  <si>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</si>
  <si>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</si>
  <si>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</si>
  <si>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</si>
  <si>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</si>
  <si>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</si>
  <si>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</si>
  <si>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</si>
  <si>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</si>
  <si>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</si>
  <si>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</si>
  <si>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</si>
  <si>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</si>
  <si>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</si>
  <si>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</si>
  <si>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</si>
  <si>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</si>
  <si>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</si>
  <si>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</si>
  <si>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</si>
  <si>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</si>
  <si>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</si>
  <si>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</si>
  <si>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</si>
  <si>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</si>
  <si>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</si>
  <si>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</si>
  <si>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</si>
  <si>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</si>
  <si>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</si>
  <si>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</si>
  <si>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</si>
  <si>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</si>
  <si>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</si>
  <si>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</si>
  <si>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</si>
  <si>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</si>
  <si>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</si>
  <si>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</si>
  <si>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</si>
  <si>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</si>
  <si>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</si>
  <si>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</si>
  <si>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</si>
  <si>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</si>
  <si>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</si>
  <si>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</si>
  <si>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</si>
  <si>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</si>
  <si>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</si>
  <si>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</si>
  <si>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</si>
  <si>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</si>
  <si>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</si>
  <si>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</si>
  <si>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</si>
  <si>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</si>
  <si>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</si>
  <si>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</si>
  <si>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</si>
  <si>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</si>
  <si>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</si>
  <si>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</si>
  <si>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</si>
  <si>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</si>
  <si>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</si>
  <si>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</si>
  <si>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</si>
  <si>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</si>
  <si>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</si>
  <si>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</si>
  <si>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</si>
  <si>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</si>
  <si>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</si>
  <si>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</si>
  <si>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</si>
  <si>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</si>
  <si>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</si>
  <si>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</si>
  <si>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</si>
  <si>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</si>
  <si>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</si>
  <si>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</si>
  <si>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</si>
  <si>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</si>
  <si>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</si>
  <si>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</si>
  <si>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</si>
  <si>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</si>
  <si>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</si>
  <si>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</si>
  <si>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</si>
  <si>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</si>
  <si>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</si>
  <si>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</si>
  <si>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</si>
  <si>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</si>
  <si>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</si>
  <si>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</si>
  <si>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</si>
  <si>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</si>
  <si>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</si>
  <si>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</si>
  <si>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</si>
  <si>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</si>
  <si>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</si>
  <si>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</si>
  <si>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</si>
  <si>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</si>
  <si>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</si>
  <si>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</si>
  <si>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</si>
  <si>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</si>
  <si>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</si>
  <si>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</si>
  <si>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</si>
  <si>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</si>
  <si>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</si>
  <si>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</si>
  <si>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</si>
  <si>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</si>
  <si>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</si>
  <si>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</si>
  <si>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</si>
  <si>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</si>
  <si>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</si>
  <si>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</si>
  <si>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</si>
  <si>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</si>
  <si>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</si>
  <si>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</si>
  <si>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</si>
  <si>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</si>
  <si>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</si>
  <si>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</si>
  <si>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</si>
  <si>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</si>
  <si>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</si>
  <si>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</si>
  <si>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</si>
  <si>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</si>
  <si>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</si>
  <si>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</si>
  <si>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</si>
  <si>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</si>
  <si>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</si>
  <si>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</si>
  <si>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</si>
  <si>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</si>
  <si>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</si>
  <si>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</si>
  <si>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</si>
  <si>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</si>
  <si>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</si>
  <si>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</si>
  <si>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</si>
  <si>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</si>
  <si>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</si>
  <si>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</si>
  <si>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</si>
  <si>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</si>
  <si>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</si>
  <si>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</si>
  <si>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</si>
  <si>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</si>
  <si>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</si>
  <si>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</si>
  <si>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</si>
  <si>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</si>
  <si>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</si>
  <si>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</si>
  <si>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</si>
  <si>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</si>
  <si>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</si>
  <si>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</si>
  <si>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</si>
  <si>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</si>
  <si>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</si>
  <si>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</si>
  <si>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</si>
  <si>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</si>
  <si>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</si>
  <si>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</si>
  <si>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</si>
  <si>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</si>
  <si>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</si>
  <si>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</si>
  <si>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</si>
  <si>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</si>
  <si>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</si>
  <si>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</si>
  <si>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</si>
  <si>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</si>
  <si>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</si>
  <si>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</si>
  <si>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</si>
  <si>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</si>
  <si>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</si>
  <si>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</si>
  <si>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</si>
  <si>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</si>
  <si>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</si>
  <si>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</si>
  <si>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</si>
  <si>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</si>
  <si>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</si>
  <si>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</si>
  <si>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</si>
  <si>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</si>
  <si>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</si>
  <si>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</si>
  <si>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</si>
  <si>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</si>
  <si>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</si>
  <si>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</si>
  <si>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</si>
  <si>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</si>
  <si>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</si>
  <si>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</si>
  <si>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</si>
  <si>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</si>
  <si>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</si>
  <si>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</si>
  <si>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</si>
  <si>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</si>
  <si>
    <t xml:space="preserve">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</si>
  <si>
    <t xml:space="preserve">
*Final CF Households data (February 2019)
*Final CF Persons data (February 2019)
*Final Total Applications Received data (February 2019)
*Final Online Applications Received data (February 2019)
*Final 30-Day Timeliness data (February 2019)
*Final ES Timeliness data (February 2019)</t>
  </si>
  <si>
    <t xml:space="preserve">December </t>
  </si>
  <si>
    <t>*Preliminary CF Households data (March 2019)
* Preliminary CF Persons data (March 2019)
* Preliminary Total Applications Received data (March 2019)
* Preliminary Online Applications Received data (March 2019)
* Preliminary 30-Day Timeliness data (March 2019)
* Preliminary ES Timeliness data (March 2019)
*Active Error Rate (December 2018)
*Active Error Rate (December 2018)
* CF Child-Only Households &amp; Persons, Monthly updated (January-September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</si>
</sst>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2">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78" fillId="39" borderId="23" xfId="0" applyFont="1" applyFill="1" applyBorder="1" applyAlignment="1">
      <alignment vertical="center"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304">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9" formatCode="_(* #,##0_);_(* \(#,##0\);_(* &quot;-&quot;??_);_(@_)"/>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3" formatCode="#,##0"/>
    </dxf>
    <dxf>
      <numFmt numFmtId="3" formatCode="#,##0"/>
    </dxf>
    <dxf>
      <numFmt numFmtId="169" formatCode="_(* #,##0_);_(* \(#,##0\);_(* &quot;-&quot;??_);_(@_)"/>
    </dxf>
    <dxf>
      <numFmt numFmtId="169" formatCode="_(* #,##0_);_(* \(#,##0\);_(* &quot;-&quot;??_);_(@_)"/>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March</c:v>
                  </c:pt>
                </c:lvl>
                <c:lvl>
                  <c:pt idx="0">
                    <c:v>2019</c:v>
                  </c:pt>
                </c:lvl>
              </c:multiLvlStrCache>
            </c:multiLvlStrRef>
          </c:cat>
          <c:val>
            <c:numRef>
              <c:f>Pivot_Persons_Mth!$A$8</c:f>
              <c:numCache>
                <c:formatCode>_(* #,##0_);_(* \(#,##0\);_(* "-"??_);_(@_)</c:formatCode>
                <c:ptCount val="1"/>
                <c:pt idx="0">
                  <c:v>3704578</c:v>
                </c:pt>
              </c:numCache>
            </c:numRef>
          </c:val>
          <c:extLst>
            <c:ext xmlns:c16="http://schemas.microsoft.com/office/drawing/2014/chart" uri="{C3380CC4-5D6E-409C-BE32-E72D297353CC}">
              <c16:uniqueId val="{00000000-73DC-4181-943D-DDD7AF5E5C32}"/>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March</c:v>
                  </c:pt>
                </c:lvl>
                <c:lvl>
                  <c:pt idx="0">
                    <c:v>2019</c:v>
                  </c:pt>
                </c:lvl>
              </c:multiLvlStrCache>
            </c:multiLvlStrRef>
          </c:cat>
          <c:val>
            <c:numRef>
              <c:f>Pivot_Persons_Mth!$C$14</c:f>
              <c:numCache>
                <c:formatCode>_(* #,##0_);_(* \(#,##0\);_(* "-"??_);_(@_)</c:formatCode>
                <c:ptCount val="1"/>
                <c:pt idx="0">
                  <c:v>3704578</c:v>
                </c:pt>
              </c:numCache>
            </c:numRef>
          </c:val>
          <c:extLst>
            <c:ext xmlns:c16="http://schemas.microsoft.com/office/drawing/2014/chart" uri="{C3380CC4-5D6E-409C-BE32-E72D297353CC}">
              <c16:uniqueId val="{00000000-EB8E-45D7-B769-0526211E98F5}"/>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Pivot_Timeliness_Mthly!$B$111:$B$112</c:f>
              <c:numCache>
                <c:formatCode>General</c:formatCode>
                <c:ptCount val="1"/>
                <c:pt idx="0">
                  <c:v>2.2200000000000001E-2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Pivot_Timeliness_Mthly!$C$111:$C$112</c:f>
              <c:numCache>
                <c:formatCode>General</c:formatCode>
                <c:ptCount val="1"/>
                <c:pt idx="0">
                  <c:v>2.2200000000000001E-2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Pivot_NegErrorRt!$B$7:$B$8</c:f>
              <c:numCache>
                <c:formatCode>0.0%</c:formatCode>
                <c:ptCount val="1"/>
                <c:pt idx="0">
                  <c:v>0.33300000000000002</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Pivot_NegErrorRt!$C$7:$C$8</c:f>
              <c:numCache>
                <c:formatCode>0.0%</c:formatCode>
                <c:ptCount val="1"/>
                <c:pt idx="0">
                  <c:v>0.33300000000000002</c:v>
                </c:pt>
              </c:numCache>
            </c:numRef>
          </c:val>
          <c:smooth val="0"/>
          <c:extLst>
            <c:ext xmlns:c16="http://schemas.microsoft.com/office/drawing/2014/chart" uri="{C3380CC4-5D6E-409C-BE32-E72D297353CC}">
              <c16:uniqueId val="{00000000-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04/30/19 -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419100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523875</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5.602340740741"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5.602342361111"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5.602346874999"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Blank="1" containsMixedTypes="1" containsNumber="1" minValue="0" maxValue="0.2485"/>
    </cacheField>
    <cacheField name="_90_Day_Churn_Pct_of_Reapps" numFmtId="10">
      <sharedItems containsBlank="1" containsMixedTypes="1" containsNumber="1" minValue="0" maxValue="0.4"/>
    </cacheField>
    <cacheField name="_30_Day_Pct_of_Sched_Recerts" numFmtId="10">
      <sharedItems containsBlank="1" containsMixedTypes="1" containsNumber="1" minValue="0" maxValue="0.45270000000000005"/>
    </cacheField>
    <cacheField name="_90_Day_Pct_of_Sched_Recerts" numFmtId="10">
      <sharedItems containsBlank="1"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5.602349074077" missingItemsLimit="0" createdVersion="4" refreshedVersion="6" minRefreshableVersion="3" recordCount="3717"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0955" maxValue="312932"/>
    </cacheField>
    <cacheField name="Fed_NA_HHs" numFmtId="0">
      <sharedItems containsString="0" containsBlank="1" containsNumber="1" containsInteger="1" minValue="338067" maxValue="1857833"/>
    </cacheField>
    <cacheField name="CFAP_PA_HHs" numFmtId="0">
      <sharedItems containsString="0" containsBlank="1" containsNumber="1" containsInteger="1" minValue="375" maxValue="2244"/>
    </cacheField>
    <cacheField name="CFAP_NA_HHs" numFmtId="0">
      <sharedItems containsString="0" containsBlank="1" containsNumber="1" containsInteger="1" minValue="2598" maxValue="19346"/>
    </cacheField>
    <cacheField name="All_PA_HHs" numFmtId="0">
      <sharedItems containsString="0" containsBlank="1" containsNumber="1" containsInteger="1" minValue="41330" maxValue="314865"/>
    </cacheField>
    <cacheField name="All_NA_HHs" numFmtId="0">
      <sharedItems containsString="0" containsBlank="1" containsNumber="1" containsInteger="1" minValue="340665" maxValue="1876566"/>
    </cacheField>
    <cacheField name="CF_HHs" numFmtId="3">
      <sharedItems containsSemiMixedTypes="0" containsString="0" containsNumber="1" containsInteger="1" minValue="0" maxValue="2155380"/>
    </cacheField>
    <cacheField name="CF_Persons" numFmtId="3">
      <sharedItems containsSemiMixedTypes="0" containsString="0" containsNumber="1" containsInteger="1" minValue="0" maxValue="4501646"/>
    </cacheField>
    <cacheField name="Fed_PA_Persons" numFmtId="0">
      <sharedItems containsString="0" containsBlank="1" containsNumber="1" containsInteger="1" minValue="104384" maxValue="787684"/>
    </cacheField>
    <cacheField name="Fed_ NA_Persons" numFmtId="0">
      <sharedItems containsString="0" containsBlank="1" containsNumber="1" containsInteger="1" minValue="664563" maxValue="3752062"/>
    </cacheField>
    <cacheField name="All_Fed_Persons" numFmtId="0">
      <sharedItems containsString="0" containsBlank="1" containsNumber="1" containsInteger="1" minValue="768947" maxValue="4453733"/>
    </cacheField>
    <cacheField name="CFAP_PA_Persons" numFmtId="0">
      <sharedItems containsString="0" containsBlank="1" containsNumber="1" containsInteger="1" minValue="1129" maxValue="7280"/>
    </cacheField>
    <cacheField name="CFAP_NA_Persons" numFmtId="0">
      <sharedItems containsString="0" containsBlank="1" containsNumber="1" containsInteger="1" minValue="5691" maxValue="42090"/>
    </cacheField>
    <cacheField name="All_CFAP_Persons" numFmtId="0">
      <sharedItems containsString="0" containsBlank="1" containsNumber="1" containsInteger="1" minValue="6820" maxValue="49171"/>
    </cacheField>
    <cacheField name="All_PA_Persons" numFmtId="0">
      <sharedItems containsString="0" containsBlank="1" containsNumber="1" containsInteger="1" minValue="105513" maxValue="793999"/>
    </cacheField>
    <cacheField name="All_NA_Persons" numFmtId="0">
      <sharedItems containsString="0" containsBlank="1" containsNumber="1" containsInteger="1" minValue="67025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5.602353009257" createdVersion="6" refreshedVersion="6" minRefreshableVersion="3" recordCount="5038"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3">
        <s v="January"/>
        <s v="February"/>
        <s v="March"/>
        <s v="April"/>
        <s v="May"/>
        <s v="June"/>
        <s v="July"/>
        <s v="August"/>
        <s v="September"/>
        <s v="October"/>
        <s v="November"/>
        <s v="December"/>
        <s v="December "/>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m/>
    <m/>
    <m/>
    <m/>
    <n v="8066"/>
    <n v="6823"/>
    <n v="3061"/>
  </r>
  <r>
    <x v="1"/>
    <s v="CalWIN"/>
    <x v="3"/>
    <x v="6"/>
    <n v="2019"/>
    <s v="2018/19"/>
    <m/>
    <m/>
    <m/>
    <m/>
    <m/>
    <n v="135"/>
    <n v="182"/>
    <n v="69"/>
  </r>
  <r>
    <x v="2"/>
    <s v="C-IV"/>
    <x v="3"/>
    <x v="6"/>
    <n v="2019"/>
    <s v="2018/19"/>
    <m/>
    <m/>
    <m/>
    <m/>
    <m/>
    <n v="531"/>
    <n v="421"/>
    <n v="207"/>
  </r>
  <r>
    <x v="3"/>
    <s v="C-IV"/>
    <x v="3"/>
    <x v="6"/>
    <n v="2019"/>
    <s v="2018/19"/>
    <m/>
    <m/>
    <m/>
    <m/>
    <m/>
    <n v="531"/>
    <n v="421"/>
    <n v="207"/>
  </r>
  <r>
    <x v="4"/>
    <s v="C-IV"/>
    <x v="3"/>
    <x v="6"/>
    <n v="2019"/>
    <s v="2018/19"/>
    <m/>
    <m/>
    <m/>
    <m/>
    <m/>
    <n v="115"/>
    <n v="87"/>
    <n v="47"/>
  </r>
  <r>
    <x v="5"/>
    <s v="C-IV"/>
    <x v="3"/>
    <x v="6"/>
    <n v="2019"/>
    <s v="2018/19"/>
    <m/>
    <m/>
    <m/>
    <m/>
    <m/>
    <n v="531"/>
    <n v="421"/>
    <n v="207"/>
  </r>
  <r>
    <x v="6"/>
    <s v="C-IV"/>
    <x v="3"/>
    <x v="6"/>
    <n v="2019"/>
    <s v="2018/19"/>
    <m/>
    <m/>
    <m/>
    <m/>
    <m/>
    <n v="531"/>
    <n v="421"/>
    <n v="207"/>
  </r>
  <r>
    <x v="7"/>
    <s v="CalWIN"/>
    <x v="3"/>
    <x v="6"/>
    <n v="2019"/>
    <s v="2018/19"/>
    <m/>
    <m/>
    <m/>
    <m/>
    <m/>
    <n v="72"/>
    <n v="68"/>
    <n v="24"/>
  </r>
  <r>
    <x v="8"/>
    <s v="C-IV"/>
    <x v="3"/>
    <x v="6"/>
    <n v="2019"/>
    <s v="2018/19"/>
    <m/>
    <m/>
    <m/>
    <m/>
    <m/>
    <n v="531"/>
    <n v="421"/>
    <n v="207"/>
  </r>
  <r>
    <x v="9"/>
    <s v="C-IV"/>
    <x v="3"/>
    <x v="6"/>
    <n v="2019"/>
    <s v="2018/19"/>
    <m/>
    <m/>
    <m/>
    <m/>
    <m/>
    <n v="531"/>
    <n v="421"/>
    <n v="207"/>
  </r>
  <r>
    <x v="10"/>
    <s v="CalWIN"/>
    <x v="3"/>
    <x v="6"/>
    <n v="2019"/>
    <s v="2018/19"/>
    <m/>
    <m/>
    <m/>
    <m/>
    <m/>
    <n v="106"/>
    <n v="134"/>
    <n v="63"/>
  </r>
  <r>
    <x v="11"/>
    <s v="C-IV"/>
    <x v="3"/>
    <x v="6"/>
    <n v="2019"/>
    <s v="2018/19"/>
    <m/>
    <m/>
    <m/>
    <m/>
    <m/>
    <n v="531"/>
    <n v="421"/>
    <n v="207"/>
  </r>
  <r>
    <x v="12"/>
    <s v="C-IV"/>
    <x v="3"/>
    <x v="6"/>
    <n v="2019"/>
    <s v="2018/19"/>
    <m/>
    <m/>
    <m/>
    <m/>
    <m/>
    <n v="58"/>
    <n v="45"/>
    <n v="19"/>
  </r>
  <r>
    <x v="13"/>
    <s v="C-IV"/>
    <x v="3"/>
    <x v="6"/>
    <n v="2019"/>
    <s v="2018/19"/>
    <m/>
    <m/>
    <m/>
    <m/>
    <m/>
    <n v="33"/>
    <n v="21"/>
    <n v="15"/>
  </r>
  <r>
    <x v="14"/>
    <s v="C-IV"/>
    <x v="3"/>
    <x v="6"/>
    <n v="2019"/>
    <s v="2018/19"/>
    <m/>
    <m/>
    <m/>
    <m/>
    <m/>
    <n v="531"/>
    <n v="421"/>
    <n v="207"/>
  </r>
  <r>
    <x v="15"/>
    <s v="C-IV"/>
    <x v="3"/>
    <x v="6"/>
    <n v="2019"/>
    <s v="2018/19"/>
    <m/>
    <m/>
    <m/>
    <m/>
    <m/>
    <n v="427"/>
    <n v="361"/>
    <n v="209"/>
  </r>
  <r>
    <x v="16"/>
    <s v="C-IV"/>
    <x v="3"/>
    <x v="6"/>
    <n v="2019"/>
    <s v="2018/19"/>
    <m/>
    <m/>
    <m/>
    <m/>
    <m/>
    <n v="30"/>
    <n v="23"/>
    <n v="14"/>
  </r>
  <r>
    <x v="17"/>
    <s v="C-IV"/>
    <x v="3"/>
    <x v="6"/>
    <n v="2019"/>
    <s v="2018/19"/>
    <m/>
    <m/>
    <m/>
    <m/>
    <m/>
    <n v="531"/>
    <n v="421"/>
    <n v="207"/>
  </r>
  <r>
    <x v="18"/>
    <s v="C-IV"/>
    <x v="3"/>
    <x v="6"/>
    <n v="2019"/>
    <s v="2018/19"/>
    <m/>
    <m/>
    <m/>
    <m/>
    <m/>
    <n v="531"/>
    <n v="421"/>
    <n v="207"/>
  </r>
  <r>
    <x v="19"/>
    <s v="LRS"/>
    <x v="3"/>
    <x v="6"/>
    <n v="2019"/>
    <s v="2018/19"/>
    <m/>
    <m/>
    <m/>
    <m/>
    <m/>
    <n v="2076"/>
    <n v="1363"/>
    <n v="522"/>
  </r>
  <r>
    <x v="20"/>
    <s v="C-IV"/>
    <x v="3"/>
    <x v="6"/>
    <n v="2019"/>
    <s v="2018/19"/>
    <m/>
    <m/>
    <m/>
    <m/>
    <m/>
    <n v="48"/>
    <n v="41"/>
    <n v="20"/>
  </r>
  <r>
    <x v="21"/>
    <s v="C-IV"/>
    <x v="3"/>
    <x v="6"/>
    <n v="2019"/>
    <s v="2018/19"/>
    <m/>
    <m/>
    <m/>
    <m/>
    <m/>
    <n v="531"/>
    <n v="421"/>
    <n v="207"/>
  </r>
  <r>
    <x v="22"/>
    <s v="C-IV"/>
    <x v="3"/>
    <x v="6"/>
    <n v="2019"/>
    <s v="2018/19"/>
    <m/>
    <m/>
    <m/>
    <m/>
    <m/>
    <n v="531"/>
    <n v="421"/>
    <n v="207"/>
  </r>
  <r>
    <x v="23"/>
    <s v="C-IV"/>
    <x v="3"/>
    <x v="6"/>
    <n v="2019"/>
    <s v="2018/19"/>
    <m/>
    <m/>
    <m/>
    <m/>
    <m/>
    <n v="531"/>
    <n v="421"/>
    <n v="207"/>
  </r>
  <r>
    <x v="24"/>
    <s v="C-IV"/>
    <x v="3"/>
    <x v="6"/>
    <n v="2019"/>
    <s v="2018/19"/>
    <m/>
    <m/>
    <m/>
    <m/>
    <m/>
    <n v="113"/>
    <n v="93"/>
    <n v="50"/>
  </r>
  <r>
    <x v="25"/>
    <s v="C-IV"/>
    <x v="3"/>
    <x v="6"/>
    <n v="2019"/>
    <s v="2018/19"/>
    <m/>
    <m/>
    <m/>
    <m/>
    <m/>
    <n v="531"/>
    <n v="421"/>
    <n v="207"/>
  </r>
  <r>
    <x v="26"/>
    <s v="C-IV"/>
    <x v="3"/>
    <x v="6"/>
    <n v="2019"/>
    <s v="2018/19"/>
    <m/>
    <m/>
    <m/>
    <m/>
    <m/>
    <n v="531"/>
    <n v="421"/>
    <n v="207"/>
  </r>
  <r>
    <x v="27"/>
    <s v="C-IV"/>
    <x v="3"/>
    <x v="6"/>
    <n v="2019"/>
    <s v="2018/19"/>
    <m/>
    <m/>
    <m/>
    <m/>
    <m/>
    <n v="101"/>
    <n v="73"/>
    <n v="33"/>
  </r>
  <r>
    <x v="28"/>
    <s v="C-IV"/>
    <x v="3"/>
    <x v="6"/>
    <n v="2019"/>
    <s v="2018/19"/>
    <m/>
    <m/>
    <m/>
    <m/>
    <m/>
    <n v="531"/>
    <n v="421"/>
    <n v="207"/>
  </r>
  <r>
    <x v="29"/>
    <s v="C-IV"/>
    <x v="3"/>
    <x v="6"/>
    <n v="2019"/>
    <s v="2018/19"/>
    <m/>
    <m/>
    <m/>
    <m/>
    <m/>
    <n v="531"/>
    <n v="421"/>
    <n v="207"/>
  </r>
  <r>
    <x v="30"/>
    <s v="CalWIN"/>
    <x v="3"/>
    <x v="6"/>
    <n v="2019"/>
    <s v="2018/19"/>
    <m/>
    <m/>
    <m/>
    <m/>
    <m/>
    <n v="187"/>
    <n v="281"/>
    <n v="102"/>
  </r>
  <r>
    <x v="31"/>
    <s v="CalWIN"/>
    <x v="3"/>
    <x v="6"/>
    <n v="2019"/>
    <s v="2018/19"/>
    <m/>
    <m/>
    <m/>
    <m/>
    <m/>
    <n v="531"/>
    <n v="421"/>
    <n v="207"/>
  </r>
  <r>
    <x v="32"/>
    <s v="C-IV"/>
    <x v="3"/>
    <x v="6"/>
    <n v="2019"/>
    <s v="2018/19"/>
    <m/>
    <m/>
    <m/>
    <m/>
    <m/>
    <n v="531"/>
    <n v="421"/>
    <n v="207"/>
  </r>
  <r>
    <x v="33"/>
    <s v="C-IV"/>
    <x v="3"/>
    <x v="6"/>
    <n v="2019"/>
    <s v="2018/19"/>
    <m/>
    <m/>
    <m/>
    <m/>
    <m/>
    <n v="1368"/>
    <n v="1134"/>
    <n v="484"/>
  </r>
  <r>
    <x v="34"/>
    <s v="CalWIN"/>
    <x v="3"/>
    <x v="6"/>
    <n v="2019"/>
    <s v="2018/19"/>
    <m/>
    <m/>
    <m/>
    <m/>
    <m/>
    <n v="188"/>
    <n v="227"/>
    <n v="122"/>
  </r>
  <r>
    <x v="35"/>
    <s v="C-IV"/>
    <x v="3"/>
    <x v="6"/>
    <n v="2019"/>
    <s v="2018/19"/>
    <m/>
    <m/>
    <m/>
    <m/>
    <m/>
    <n v="531"/>
    <n v="421"/>
    <n v="207"/>
  </r>
  <r>
    <x v="36"/>
    <s v="C-IV"/>
    <x v="3"/>
    <x v="6"/>
    <n v="2019"/>
    <s v="2018/19"/>
    <m/>
    <m/>
    <m/>
    <m/>
    <m/>
    <n v="1114"/>
    <n v="917"/>
    <n v="441"/>
  </r>
  <r>
    <x v="37"/>
    <s v="CalWIN"/>
    <x v="3"/>
    <x v="6"/>
    <n v="2019"/>
    <s v="2018/19"/>
    <m/>
    <m/>
    <m/>
    <m/>
    <m/>
    <n v="266"/>
    <n v="341"/>
    <n v="138"/>
  </r>
  <r>
    <x v="38"/>
    <s v="CalWIN"/>
    <x v="3"/>
    <x v="6"/>
    <n v="2019"/>
    <s v="2018/19"/>
    <m/>
    <m/>
    <m/>
    <m/>
    <m/>
    <n v="71"/>
    <n v="80"/>
    <n v="43"/>
  </r>
  <r>
    <x v="39"/>
    <s v="C-IV"/>
    <x v="3"/>
    <x v="6"/>
    <n v="2019"/>
    <s v="2018/19"/>
    <m/>
    <m/>
    <m/>
    <m/>
    <m/>
    <n v="364"/>
    <n v="282"/>
    <n v="136"/>
  </r>
  <r>
    <x v="40"/>
    <s v="CalWIN"/>
    <x v="3"/>
    <x v="6"/>
    <n v="2019"/>
    <s v="2018/19"/>
    <m/>
    <m/>
    <m/>
    <m/>
    <m/>
    <n v="531"/>
    <n v="421"/>
    <n v="207"/>
  </r>
  <r>
    <x v="41"/>
    <s v="CalWIN"/>
    <x v="3"/>
    <x v="6"/>
    <n v="2019"/>
    <s v="2018/19"/>
    <m/>
    <m/>
    <m/>
    <m/>
    <m/>
    <n v="25"/>
    <n v="29"/>
    <n v="16"/>
  </r>
  <r>
    <x v="42"/>
    <s v="CalWIN"/>
    <x v="3"/>
    <x v="6"/>
    <n v="2019"/>
    <s v="2018/19"/>
    <m/>
    <m/>
    <m/>
    <m/>
    <m/>
    <n v="27"/>
    <n v="36"/>
    <n v="11"/>
  </r>
  <r>
    <x v="43"/>
    <s v="CalWIN"/>
    <x v="3"/>
    <x v="6"/>
    <n v="2019"/>
    <s v="2018/19"/>
    <m/>
    <m/>
    <m/>
    <m/>
    <m/>
    <n v="74"/>
    <n v="81"/>
    <n v="31"/>
  </r>
  <r>
    <x v="44"/>
    <s v="CalWIN"/>
    <x v="3"/>
    <x v="6"/>
    <n v="2019"/>
    <s v="2018/19"/>
    <m/>
    <m/>
    <m/>
    <m/>
    <m/>
    <n v="30"/>
    <n v="19"/>
    <n v="19"/>
  </r>
  <r>
    <x v="45"/>
    <s v="C-IV"/>
    <x v="3"/>
    <x v="6"/>
    <n v="2019"/>
    <s v="2018/19"/>
    <m/>
    <m/>
    <m/>
    <m/>
    <m/>
    <n v="99"/>
    <n v="84"/>
    <n v="52"/>
  </r>
  <r>
    <x v="46"/>
    <s v="C-IV"/>
    <x v="3"/>
    <x v="6"/>
    <n v="2019"/>
    <s v="2018/19"/>
    <m/>
    <m/>
    <m/>
    <m/>
    <m/>
    <n v="531"/>
    <n v="421"/>
    <n v="207"/>
  </r>
  <r>
    <x v="47"/>
    <s v="C-IV"/>
    <x v="3"/>
    <x v="6"/>
    <n v="2019"/>
    <s v="2018/19"/>
    <m/>
    <m/>
    <m/>
    <m/>
    <m/>
    <n v="531"/>
    <n v="421"/>
    <n v="207"/>
  </r>
  <r>
    <x v="48"/>
    <s v="CalWIN"/>
    <x v="3"/>
    <x v="6"/>
    <n v="2019"/>
    <s v="2018/19"/>
    <m/>
    <m/>
    <m/>
    <m/>
    <m/>
    <n v="41"/>
    <n v="44"/>
    <n v="21"/>
  </r>
  <r>
    <x v="49"/>
    <s v="CalWIN"/>
    <x v="3"/>
    <x v="6"/>
    <n v="2019"/>
    <s v="2018/19"/>
    <m/>
    <m/>
    <m/>
    <m/>
    <m/>
    <n v="36"/>
    <n v="58"/>
    <n v="21"/>
  </r>
  <r>
    <x v="50"/>
    <s v="C-IV"/>
    <x v="3"/>
    <x v="6"/>
    <n v="2019"/>
    <s v="2018/19"/>
    <m/>
    <m/>
    <m/>
    <m/>
    <m/>
    <n v="236"/>
    <n v="186"/>
    <n v="81"/>
  </r>
  <r>
    <x v="51"/>
    <s v="C-IV"/>
    <x v="3"/>
    <x v="6"/>
    <n v="2019"/>
    <s v="2018/19"/>
    <m/>
    <m/>
    <m/>
    <m/>
    <m/>
    <n v="531"/>
    <n v="421"/>
    <n v="207"/>
  </r>
  <r>
    <x v="52"/>
    <s v="C-IV"/>
    <x v="3"/>
    <x v="6"/>
    <n v="2019"/>
    <s v="2018/19"/>
    <m/>
    <m/>
    <m/>
    <m/>
    <m/>
    <n v="531"/>
    <n v="421"/>
    <n v="207"/>
  </r>
  <r>
    <x v="53"/>
    <s v="C-IV"/>
    <x v="3"/>
    <x v="6"/>
    <n v="2019"/>
    <s v="2018/19"/>
    <m/>
    <m/>
    <m/>
    <m/>
    <m/>
    <n v="531"/>
    <n v="421"/>
    <n v="207"/>
  </r>
  <r>
    <x v="54"/>
    <s v="CalWIN"/>
    <x v="3"/>
    <x v="6"/>
    <n v="2019"/>
    <s v="2018/19"/>
    <m/>
    <m/>
    <m/>
    <m/>
    <m/>
    <n v="32"/>
    <n v="38"/>
    <n v="19"/>
  </r>
  <r>
    <x v="55"/>
    <s v="C-IV"/>
    <x v="3"/>
    <x v="6"/>
    <n v="2019"/>
    <s v="2018/19"/>
    <m/>
    <m/>
    <m/>
    <m/>
    <m/>
    <n v="531"/>
    <n v="421"/>
    <n v="207"/>
  </r>
  <r>
    <x v="56"/>
    <s v="CalWIN"/>
    <x v="3"/>
    <x v="6"/>
    <n v="2019"/>
    <s v="2018/19"/>
    <m/>
    <m/>
    <m/>
    <m/>
    <m/>
    <n v="63"/>
    <n v="74"/>
    <n v="32"/>
  </r>
  <r>
    <x v="57"/>
    <s v="CalWIN"/>
    <x v="3"/>
    <x v="6"/>
    <n v="2019"/>
    <s v="2018/19"/>
    <m/>
    <m/>
    <m/>
    <m/>
    <m/>
    <n v="531"/>
    <n v="421"/>
    <n v="207"/>
  </r>
  <r>
    <x v="58"/>
    <s v="C-IV"/>
    <x v="3"/>
    <x v="6"/>
    <n v="2019"/>
    <s v="2018/19"/>
    <m/>
    <m/>
    <m/>
    <m/>
    <m/>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7">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n v="239326"/>
    <n v="516497"/>
  </r>
  <r>
    <x v="1"/>
    <s v="CalWIN"/>
    <x v="8"/>
    <x v="4"/>
    <n v="2018"/>
    <s v="2018/19"/>
    <m/>
    <m/>
    <m/>
    <m/>
    <m/>
    <m/>
    <n v="54088"/>
    <n v="99547"/>
    <m/>
    <m/>
    <m/>
    <m/>
    <m/>
    <m/>
    <m/>
    <m/>
    <m/>
    <m/>
    <m/>
    <n v="0.99029126213592233"/>
    <n v="0.9908561928512053"/>
    <n v="0.6"/>
    <n v="3.7900000000000003E-2"/>
    <n v="5261"/>
    <n v="2350"/>
    <n v="5465"/>
    <n v="10781"/>
  </r>
  <r>
    <x v="2"/>
    <s v="C-IV"/>
    <x v="8"/>
    <x v="4"/>
    <n v="2018"/>
    <s v="2018/19"/>
    <m/>
    <m/>
    <m/>
    <m/>
    <m/>
    <m/>
    <n v="67"/>
    <n v="114"/>
    <m/>
    <m/>
    <m/>
    <m/>
    <m/>
    <m/>
    <m/>
    <m/>
    <m/>
    <m/>
    <m/>
    <n v="1"/>
    <n v="1"/>
    <n v="0.44900000000000001"/>
    <n v="0.15290000000000001"/>
    <n v="2"/>
    <n v="0"/>
    <n v="2"/>
    <n v="2"/>
  </r>
  <r>
    <x v="3"/>
    <s v="C-IV"/>
    <x v="8"/>
    <x v="4"/>
    <n v="2018"/>
    <s v="2018/19"/>
    <m/>
    <m/>
    <m/>
    <m/>
    <m/>
    <m/>
    <n v="1479"/>
    <n v="2614"/>
    <m/>
    <m/>
    <m/>
    <m/>
    <m/>
    <m/>
    <m/>
    <m/>
    <m/>
    <m/>
    <m/>
    <n v="1"/>
    <n v="1"/>
    <n v="0.44900000000000001"/>
    <n v="0.15290000000000001"/>
    <n v="122"/>
    <n v="23"/>
    <n v="33"/>
    <n v="56"/>
  </r>
  <r>
    <x v="4"/>
    <s v="C-IV"/>
    <x v="8"/>
    <x v="4"/>
    <n v="2018"/>
    <s v="2018/19"/>
    <m/>
    <m/>
    <m/>
    <m/>
    <m/>
    <m/>
    <n v="16571"/>
    <n v="30060"/>
    <m/>
    <m/>
    <m/>
    <m/>
    <m/>
    <m/>
    <m/>
    <m/>
    <m/>
    <m/>
    <m/>
    <n v="0.92105263157894735"/>
    <n v="0.9467353951890034"/>
    <n v="0.44900000000000001"/>
    <n v="0.15290000000000001"/>
    <n v="1945"/>
    <n v="1211"/>
    <n v="739"/>
    <n v="1269"/>
  </r>
  <r>
    <x v="5"/>
    <s v="C-IV"/>
    <x v="8"/>
    <x v="4"/>
    <n v="2018"/>
    <s v="2018/19"/>
    <m/>
    <m/>
    <m/>
    <m/>
    <m/>
    <m/>
    <n v="2697"/>
    <n v="4758"/>
    <m/>
    <m/>
    <m/>
    <m/>
    <m/>
    <m/>
    <m/>
    <m/>
    <m/>
    <m/>
    <m/>
    <n v="0.94392523364485981"/>
    <n v="0.92647058823529416"/>
    <n v="0.44900000000000001"/>
    <n v="0.15290000000000001"/>
    <n v="161"/>
    <n v="38"/>
    <n v="53"/>
    <n v="93"/>
  </r>
  <r>
    <x v="6"/>
    <s v="C-IV"/>
    <x v="8"/>
    <x v="4"/>
    <n v="2018"/>
    <s v="2018/19"/>
    <m/>
    <m/>
    <m/>
    <m/>
    <m/>
    <m/>
    <n v="610"/>
    <n v="1306"/>
    <m/>
    <m/>
    <m/>
    <m/>
    <m/>
    <m/>
    <m/>
    <m/>
    <m/>
    <m/>
    <m/>
    <n v="0.90909090909090906"/>
    <n v="1"/>
    <n v="0.44900000000000001"/>
    <n v="0.15290000000000001"/>
    <n v="71"/>
    <n v="24"/>
    <n v="89"/>
    <n v="201"/>
  </r>
  <r>
    <x v="7"/>
    <s v="CalWIN"/>
    <x v="8"/>
    <x v="4"/>
    <n v="2018"/>
    <s v="2018/19"/>
    <m/>
    <m/>
    <m/>
    <m/>
    <m/>
    <m/>
    <n v="30072"/>
    <n v="59098"/>
    <m/>
    <m/>
    <m/>
    <m/>
    <m/>
    <m/>
    <m/>
    <m/>
    <m/>
    <m/>
    <m/>
    <n v="0.92611862643080123"/>
    <n v="0.97603485838779958"/>
    <n v="0.61499999999999999"/>
    <n v="2.5100000000000001E-2"/>
    <n v="2409"/>
    <n v="1211"/>
    <n v="3771"/>
    <n v="7683"/>
  </r>
  <r>
    <x v="8"/>
    <s v="C-IV"/>
    <x v="8"/>
    <x v="4"/>
    <n v="2018"/>
    <s v="2018/19"/>
    <m/>
    <m/>
    <m/>
    <m/>
    <m/>
    <m/>
    <n v="2464"/>
    <n v="4845"/>
    <m/>
    <m/>
    <m/>
    <m/>
    <m/>
    <m/>
    <m/>
    <m/>
    <m/>
    <m/>
    <m/>
    <n v="1"/>
    <n v="0.92207792207792205"/>
    <n v="0.44900000000000001"/>
    <n v="0.15290000000000001"/>
    <n v="176"/>
    <n v="24"/>
    <n v="97"/>
    <n v="176"/>
  </r>
  <r>
    <x v="9"/>
    <s v="C-IV"/>
    <x v="8"/>
    <x v="4"/>
    <n v="2018"/>
    <s v="2018/19"/>
    <m/>
    <m/>
    <m/>
    <m/>
    <m/>
    <m/>
    <n v="6321"/>
    <n v="10767"/>
    <m/>
    <m/>
    <m/>
    <m/>
    <m/>
    <m/>
    <m/>
    <m/>
    <m/>
    <m/>
    <m/>
    <n v="0.99604743083003955"/>
    <n v="0.99479166666666663"/>
    <n v="0.44900000000000001"/>
    <n v="0.15290000000000001"/>
    <n v="509"/>
    <n v="116"/>
    <n v="318"/>
    <n v="633"/>
  </r>
  <r>
    <x v="10"/>
    <s v="CalWIN"/>
    <x v="8"/>
    <x v="4"/>
    <n v="2018"/>
    <s v="2018/19"/>
    <m/>
    <m/>
    <m/>
    <m/>
    <m/>
    <m/>
    <n v="91284"/>
    <n v="208864"/>
    <m/>
    <m/>
    <m/>
    <m/>
    <m/>
    <m/>
    <m/>
    <m/>
    <m/>
    <m/>
    <m/>
    <n v="0.96411912450663795"/>
    <n v="0.91563786008230452"/>
    <n v="0.51400000000000001"/>
    <n v="4.19E-2"/>
    <n v="4430"/>
    <n v="1803"/>
    <n v="11400"/>
    <n v="26141"/>
  </r>
  <r>
    <x v="11"/>
    <s v="C-IV"/>
    <x v="8"/>
    <x v="4"/>
    <n v="2018"/>
    <s v="2018/19"/>
    <m/>
    <m/>
    <m/>
    <m/>
    <m/>
    <m/>
    <n v="1503"/>
    <n v="3263"/>
    <m/>
    <m/>
    <m/>
    <m/>
    <m/>
    <m/>
    <m/>
    <m/>
    <m/>
    <m/>
    <m/>
    <n v="0.96666666666666667"/>
    <n v="0.93877551020408168"/>
    <n v="0.44900000000000001"/>
    <n v="0.15290000000000001"/>
    <n v="117"/>
    <n v="33"/>
    <n v="146"/>
    <n v="313"/>
  </r>
  <r>
    <x v="12"/>
    <s v="C-IV"/>
    <x v="8"/>
    <x v="4"/>
    <n v="2018"/>
    <s v="2018/19"/>
    <m/>
    <m/>
    <m/>
    <m/>
    <m/>
    <m/>
    <n v="11764"/>
    <n v="19455"/>
    <m/>
    <m/>
    <m/>
    <m/>
    <m/>
    <m/>
    <m/>
    <m/>
    <m/>
    <m/>
    <m/>
    <n v="0.9821428571428571"/>
    <n v="0.95508274231678492"/>
    <n v="0.44900000000000001"/>
    <n v="0.15290000000000001"/>
    <n v="1264"/>
    <n v="353"/>
    <n v="441"/>
    <n v="848"/>
  </r>
  <r>
    <x v="13"/>
    <s v="C-IV"/>
    <x v="8"/>
    <x v="4"/>
    <n v="2018"/>
    <s v="2018/19"/>
    <m/>
    <m/>
    <m/>
    <m/>
    <m/>
    <m/>
    <n v="16974"/>
    <n v="39951"/>
    <m/>
    <m/>
    <m/>
    <m/>
    <m/>
    <m/>
    <m/>
    <m/>
    <m/>
    <m/>
    <m/>
    <n v="0.98705035971223021"/>
    <n v="0.92413793103448272"/>
    <n v="0.44900000000000001"/>
    <n v="0.15290000000000001"/>
    <n v="1060"/>
    <n v="154"/>
    <n v="838"/>
    <n v="1690"/>
  </r>
  <r>
    <x v="14"/>
    <s v="C-IV"/>
    <x v="8"/>
    <x v="4"/>
    <n v="2018"/>
    <s v="2018/19"/>
    <m/>
    <m/>
    <m/>
    <m/>
    <m/>
    <m/>
    <n v="991"/>
    <n v="1843"/>
    <m/>
    <m/>
    <m/>
    <m/>
    <m/>
    <m/>
    <m/>
    <m/>
    <m/>
    <m/>
    <m/>
    <n v="1"/>
    <n v="0.96153846153846156"/>
    <n v="0.44900000000000001"/>
    <n v="0.15290000000000001"/>
    <n v="58"/>
    <n v="1"/>
    <n v="46"/>
    <n v="95"/>
  </r>
  <r>
    <x v="15"/>
    <s v="C-IV"/>
    <x v="8"/>
    <x v="4"/>
    <n v="2018"/>
    <s v="2018/19"/>
    <m/>
    <m/>
    <m/>
    <m/>
    <m/>
    <m/>
    <n v="66695"/>
    <n v="152773"/>
    <m/>
    <m/>
    <m/>
    <m/>
    <m/>
    <m/>
    <m/>
    <m/>
    <m/>
    <m/>
    <m/>
    <n v="0.98359621451104096"/>
    <n v="0.91504247876061973"/>
    <n v="0.33300000000000002"/>
    <n v="2.01E-2"/>
    <n v="5050"/>
    <n v="1735"/>
    <n v="8926"/>
    <n v="20818"/>
  </r>
  <r>
    <x v="16"/>
    <s v="C-IV"/>
    <x v="8"/>
    <x v="4"/>
    <n v="2018"/>
    <s v="2018/19"/>
    <m/>
    <m/>
    <m/>
    <m/>
    <m/>
    <m/>
    <n v="10379"/>
    <n v="22835"/>
    <m/>
    <m/>
    <m/>
    <m/>
    <m/>
    <m/>
    <m/>
    <m/>
    <m/>
    <m/>
    <m/>
    <n v="0.99750000000000005"/>
    <n v="0.97202797202797198"/>
    <n v="0.44900000000000001"/>
    <n v="0.15290000000000001"/>
    <n v="675"/>
    <n v="132"/>
    <n v="1088"/>
    <n v="2641"/>
  </r>
  <r>
    <x v="17"/>
    <s v="C-IV"/>
    <x v="8"/>
    <x v="4"/>
    <n v="2018"/>
    <s v="2018/19"/>
    <m/>
    <m/>
    <m/>
    <m/>
    <m/>
    <m/>
    <n v="6247"/>
    <n v="11319"/>
    <m/>
    <m/>
    <m/>
    <m/>
    <m/>
    <m/>
    <m/>
    <m/>
    <m/>
    <m/>
    <m/>
    <n v="0.91515151515151516"/>
    <n v="0.86567164179104472"/>
    <n v="0.44900000000000001"/>
    <n v="0.15290000000000001"/>
    <n v="443"/>
    <n v="76"/>
    <n v="321"/>
    <n v="617"/>
  </r>
  <r>
    <x v="18"/>
    <s v="C-IV"/>
    <x v="8"/>
    <x v="4"/>
    <n v="2018"/>
    <s v="2018/19"/>
    <m/>
    <m/>
    <m/>
    <m/>
    <m/>
    <m/>
    <n v="1444"/>
    <n v="2892"/>
    <m/>
    <m/>
    <m/>
    <m/>
    <m/>
    <m/>
    <m/>
    <m/>
    <m/>
    <m/>
    <m/>
    <n v="0.98113207547169812"/>
    <n v="0.82926829268292679"/>
    <n v="0.44900000000000001"/>
    <n v="0.15290000000000001"/>
    <n v="117"/>
    <n v="19"/>
    <n v="82"/>
    <n v="164"/>
  </r>
  <r>
    <x v="19"/>
    <s v="LRS"/>
    <x v="8"/>
    <x v="4"/>
    <n v="2018"/>
    <s v="2018/19"/>
    <m/>
    <m/>
    <m/>
    <m/>
    <m/>
    <m/>
    <n v="550057"/>
    <n v="1066428"/>
    <m/>
    <m/>
    <m/>
    <m/>
    <m/>
    <m/>
    <m/>
    <m/>
    <m/>
    <m/>
    <m/>
    <n v="0.99054857637931715"/>
    <n v="0.9006808169803765"/>
    <n v="0.57799999999999996"/>
    <n v="7.7600000000000002E-2"/>
    <n v="36706"/>
    <n v="18711"/>
    <n v="81459"/>
    <n v="170006"/>
  </r>
  <r>
    <x v="20"/>
    <s v="C-IV"/>
    <x v="8"/>
    <x v="4"/>
    <n v="2018"/>
    <s v="2018/19"/>
    <m/>
    <m/>
    <m/>
    <m/>
    <m/>
    <m/>
    <n v="10844"/>
    <n v="25974"/>
    <m/>
    <m/>
    <m/>
    <m/>
    <m/>
    <m/>
    <m/>
    <m/>
    <m/>
    <m/>
    <m/>
    <n v="0.99715909090909094"/>
    <n v="0.97777777777777775"/>
    <n v="0.44900000000000001"/>
    <n v="0.15290000000000001"/>
    <n v="541"/>
    <n v="61"/>
    <n v="2202"/>
    <n v="5497"/>
  </r>
  <r>
    <x v="21"/>
    <s v="C-IV"/>
    <x v="8"/>
    <x v="4"/>
    <n v="2018"/>
    <s v="2018/19"/>
    <m/>
    <m/>
    <m/>
    <m/>
    <m/>
    <m/>
    <n v="5905"/>
    <n v="9590"/>
    <m/>
    <m/>
    <m/>
    <m/>
    <m/>
    <m/>
    <m/>
    <m/>
    <m/>
    <m/>
    <m/>
    <n v="0.98283261802575106"/>
    <n v="0.90909090909090906"/>
    <n v="0.44900000000000001"/>
    <n v="0.15290000000000001"/>
    <n v="414"/>
    <n v="146"/>
    <n v="978"/>
    <n v="1800"/>
  </r>
  <r>
    <x v="22"/>
    <s v="C-IV"/>
    <x v="8"/>
    <x v="4"/>
    <n v="2018"/>
    <s v="2018/19"/>
    <m/>
    <m/>
    <m/>
    <m/>
    <m/>
    <m/>
    <n v="1014"/>
    <n v="1835"/>
    <m/>
    <m/>
    <m/>
    <m/>
    <m/>
    <m/>
    <m/>
    <m/>
    <m/>
    <m/>
    <m/>
    <n v="1"/>
    <n v="1"/>
    <n v="0.44900000000000001"/>
    <n v="0.15290000000000001"/>
    <n v="60"/>
    <n v="12"/>
    <n v="20"/>
    <n v="37"/>
  </r>
  <r>
    <x v="23"/>
    <s v="C-IV"/>
    <x v="8"/>
    <x v="4"/>
    <n v="2018"/>
    <s v="2018/19"/>
    <m/>
    <m/>
    <m/>
    <m/>
    <m/>
    <m/>
    <n v="6002"/>
    <n v="11051"/>
    <m/>
    <m/>
    <m/>
    <m/>
    <m/>
    <m/>
    <m/>
    <m/>
    <m/>
    <m/>
    <m/>
    <n v="0.95945945945945943"/>
    <n v="0.84976525821596249"/>
    <n v="0.44900000000000001"/>
    <n v="0.15290000000000001"/>
    <n v="445"/>
    <n v="63"/>
    <n v="419"/>
    <n v="956"/>
  </r>
  <r>
    <x v="24"/>
    <s v="C-IV"/>
    <x v="8"/>
    <x v="4"/>
    <n v="2018"/>
    <s v="2018/19"/>
    <m/>
    <m/>
    <m/>
    <m/>
    <m/>
    <m/>
    <n v="22475"/>
    <n v="50700"/>
    <m/>
    <m/>
    <m/>
    <m/>
    <m/>
    <m/>
    <m/>
    <m/>
    <m/>
    <m/>
    <m/>
    <n v="0.99743260590500638"/>
    <n v="0.971830985915493"/>
    <n v="0.66700000000000004"/>
    <n v="2.47E-2"/>
    <n v="1466"/>
    <n v="374"/>
    <n v="2939"/>
    <n v="6880"/>
  </r>
  <r>
    <x v="25"/>
    <s v="C-IV"/>
    <x v="8"/>
    <x v="4"/>
    <n v="2018"/>
    <s v="2018/19"/>
    <m/>
    <m/>
    <m/>
    <m/>
    <m/>
    <m/>
    <n v="596"/>
    <n v="1209"/>
    <m/>
    <m/>
    <m/>
    <m/>
    <m/>
    <m/>
    <m/>
    <m/>
    <m/>
    <m/>
    <m/>
    <n v="0.96551724137931039"/>
    <n v="0.9"/>
    <n v="0.44900000000000001"/>
    <n v="0.15290000000000001"/>
    <n v="44"/>
    <n v="4"/>
    <n v="35"/>
    <n v="59"/>
  </r>
  <r>
    <x v="26"/>
    <s v="C-IV"/>
    <x v="8"/>
    <x v="4"/>
    <n v="2018"/>
    <s v="2018/19"/>
    <m/>
    <m/>
    <m/>
    <m/>
    <m/>
    <m/>
    <n v="379"/>
    <n v="648"/>
    <m/>
    <m/>
    <m/>
    <m/>
    <m/>
    <m/>
    <m/>
    <m/>
    <m/>
    <m/>
    <m/>
    <n v="1"/>
    <n v="1"/>
    <n v="0.44900000000000001"/>
    <n v="0.15290000000000001"/>
    <n v="41"/>
    <n v="10"/>
    <n v="39"/>
    <n v="86"/>
  </r>
  <r>
    <x v="27"/>
    <s v="C-IV"/>
    <x v="8"/>
    <x v="4"/>
    <n v="2018"/>
    <s v="2018/19"/>
    <m/>
    <m/>
    <m/>
    <m/>
    <m/>
    <m/>
    <n v="17557"/>
    <n v="37925"/>
    <m/>
    <m/>
    <m/>
    <m/>
    <m/>
    <m/>
    <m/>
    <m/>
    <m/>
    <m/>
    <m/>
    <n v="0.99543378995433796"/>
    <n v="0.952755905511811"/>
    <n v="0.222"/>
    <n v="6.9000000000000006E-2"/>
    <n v="1655"/>
    <n v="559"/>
    <n v="4564"/>
    <n v="10818"/>
  </r>
  <r>
    <x v="28"/>
    <s v="C-IV"/>
    <x v="8"/>
    <x v="4"/>
    <n v="2018"/>
    <s v="2018/19"/>
    <m/>
    <m/>
    <m/>
    <m/>
    <m/>
    <m/>
    <n v="2772"/>
    <n v="5446"/>
    <m/>
    <m/>
    <m/>
    <m/>
    <m/>
    <m/>
    <m/>
    <m/>
    <m/>
    <m/>
    <m/>
    <n v="0.92929292929292928"/>
    <n v="0.92982456140350878"/>
    <n v="0.44900000000000001"/>
    <n v="0.15290000000000001"/>
    <n v="234"/>
    <n v="64"/>
    <n v="522"/>
    <n v="1114"/>
  </r>
  <r>
    <x v="29"/>
    <s v="C-IV"/>
    <x v="8"/>
    <x v="4"/>
    <n v="2018"/>
    <s v="2018/19"/>
    <m/>
    <m/>
    <m/>
    <m/>
    <m/>
    <m/>
    <n v="4227"/>
    <n v="7189"/>
    <m/>
    <m/>
    <m/>
    <m/>
    <m/>
    <m/>
    <m/>
    <m/>
    <m/>
    <m/>
    <m/>
    <n v="0.87830687830687837"/>
    <n v="0.81060606060606055"/>
    <n v="0.44900000000000001"/>
    <n v="0.15290000000000001"/>
    <n v="359"/>
    <n v="140"/>
    <n v="103"/>
    <n v="184"/>
  </r>
  <r>
    <x v="30"/>
    <s v="CalWIN"/>
    <x v="8"/>
    <x v="4"/>
    <n v="2018"/>
    <s v="2018/19"/>
    <m/>
    <m/>
    <m/>
    <m/>
    <m/>
    <m/>
    <n v="107215"/>
    <n v="212839"/>
    <m/>
    <m/>
    <m/>
    <m/>
    <m/>
    <m/>
    <m/>
    <m/>
    <m/>
    <m/>
    <m/>
    <n v="0.99047165316817531"/>
    <n v="0.99801291604570297"/>
    <n v="0.59499999999999997"/>
    <n v="7.3999999999999996E-2"/>
    <n v="7583"/>
    <n v="3033"/>
    <n v="20174"/>
    <n v="44960"/>
  </r>
  <r>
    <x v="31"/>
    <s v="CalWIN"/>
    <x v="8"/>
    <x v="4"/>
    <n v="2018"/>
    <s v="2018/19"/>
    <m/>
    <m/>
    <m/>
    <m/>
    <m/>
    <m/>
    <n v="8375"/>
    <n v="14564"/>
    <m/>
    <m/>
    <m/>
    <m/>
    <m/>
    <m/>
    <m/>
    <m/>
    <m/>
    <m/>
    <m/>
    <n v="0.98473282442748089"/>
    <n v="0.89880952380952384"/>
    <n v="0.44900000000000001"/>
    <n v="0.15290000000000001"/>
    <n v="618"/>
    <n v="373"/>
    <n v="501"/>
    <n v="1057"/>
  </r>
  <r>
    <x v="32"/>
    <s v="C-IV"/>
    <x v="8"/>
    <x v="4"/>
    <n v="2018"/>
    <s v="2018/19"/>
    <m/>
    <m/>
    <m/>
    <m/>
    <m/>
    <m/>
    <n v="1065"/>
    <n v="1945"/>
    <m/>
    <m/>
    <m/>
    <m/>
    <m/>
    <m/>
    <m/>
    <m/>
    <m/>
    <m/>
    <m/>
    <n v="1"/>
    <n v="0.94339622641509435"/>
    <n v="0.44900000000000001"/>
    <n v="0.15290000000000001"/>
    <n v="99"/>
    <n v="20"/>
    <n v="36"/>
    <n v="60"/>
  </r>
  <r>
    <x v="33"/>
    <s v="C-IV"/>
    <x v="8"/>
    <x v="4"/>
    <n v="2018"/>
    <s v="2018/19"/>
    <m/>
    <m/>
    <m/>
    <m/>
    <m/>
    <m/>
    <n v="115016"/>
    <n v="249349"/>
    <m/>
    <m/>
    <m/>
    <m/>
    <m/>
    <m/>
    <m/>
    <m/>
    <m/>
    <m/>
    <m/>
    <n v="0.98096371207614519"/>
    <n v="0.8313856427378965"/>
    <n v="0.55600000000000005"/>
    <n v="4.6199999999999998E-2"/>
    <n v="9697"/>
    <n v="3366"/>
    <n v="11539"/>
    <n v="26808"/>
  </r>
  <r>
    <x v="34"/>
    <s v="CalWIN"/>
    <x v="8"/>
    <x v="4"/>
    <n v="2018"/>
    <s v="2018/19"/>
    <m/>
    <m/>
    <m/>
    <m/>
    <m/>
    <m/>
    <n v="93960"/>
    <n v="194200"/>
    <m/>
    <m/>
    <m/>
    <m/>
    <m/>
    <m/>
    <m/>
    <m/>
    <m/>
    <m/>
    <m/>
    <n v="0.99668141592920356"/>
    <n v="0.92942453854505969"/>
    <n v="0.55000000000000004"/>
    <n v="6.1600000000000002E-2"/>
    <n v="7798"/>
    <n v="3182"/>
    <n v="6852"/>
    <n v="13856"/>
  </r>
  <r>
    <x v="35"/>
    <s v="C-IV"/>
    <x v="8"/>
    <x v="4"/>
    <n v="2018"/>
    <s v="2018/19"/>
    <m/>
    <m/>
    <m/>
    <m/>
    <m/>
    <m/>
    <n v="2102"/>
    <n v="4473"/>
    <m/>
    <m/>
    <m/>
    <m/>
    <m/>
    <m/>
    <m/>
    <m/>
    <m/>
    <m/>
    <m/>
    <n v="0.95918367346938771"/>
    <n v="0.97959183673469385"/>
    <n v="0.44900000000000001"/>
    <n v="0.15290000000000001"/>
    <n v="141"/>
    <n v="32"/>
    <n v="255"/>
    <n v="618"/>
  </r>
  <r>
    <x v="36"/>
    <s v="C-IV"/>
    <x v="8"/>
    <x v="4"/>
    <n v="2018"/>
    <s v="2018/19"/>
    <m/>
    <m/>
    <m/>
    <m/>
    <m/>
    <m/>
    <n v="154979"/>
    <n v="334211"/>
    <m/>
    <m/>
    <m/>
    <m/>
    <m/>
    <m/>
    <m/>
    <m/>
    <m/>
    <m/>
    <m/>
    <n v="0.99005823036500495"/>
    <n v="0.94573144573144574"/>
    <n v="0.45500000000000002"/>
    <n v="6.0400000000000002E-2"/>
    <n v="10594"/>
    <n v="3317"/>
    <n v="15440"/>
    <n v="33635"/>
  </r>
  <r>
    <x v="37"/>
    <s v="CalWIN"/>
    <x v="8"/>
    <x v="4"/>
    <n v="2018"/>
    <s v="2018/19"/>
    <m/>
    <m/>
    <m/>
    <m/>
    <m/>
    <m/>
    <n v="132156"/>
    <n v="258120"/>
    <m/>
    <m/>
    <m/>
    <m/>
    <m/>
    <m/>
    <m/>
    <m/>
    <m/>
    <m/>
    <m/>
    <n v="0.97703585938880055"/>
    <n v="0.97124735729386891"/>
    <n v="0.57099999999999995"/>
    <n v="3.6600000000000001E-2"/>
    <n v="11835"/>
    <n v="5949"/>
    <n v="11801"/>
    <n v="24620"/>
  </r>
  <r>
    <x v="38"/>
    <s v="CalWIN"/>
    <x v="8"/>
    <x v="4"/>
    <n v="2018"/>
    <s v="2018/19"/>
    <m/>
    <m/>
    <m/>
    <m/>
    <m/>
    <m/>
    <n v="32677"/>
    <n v="48009"/>
    <m/>
    <m/>
    <m/>
    <m/>
    <m/>
    <m/>
    <m/>
    <m/>
    <m/>
    <m/>
    <m/>
    <n v="0.97172859450726978"/>
    <n v="0.87323943661971826"/>
    <n v="0.41699999999999998"/>
    <n v="7.6899999999999996E-2"/>
    <n v="2769"/>
    <n v="1265"/>
    <n v="2995"/>
    <n v="5001"/>
  </r>
  <r>
    <x v="39"/>
    <s v="C-IV"/>
    <x v="8"/>
    <x v="4"/>
    <n v="2018"/>
    <s v="2018/19"/>
    <m/>
    <m/>
    <m/>
    <m/>
    <m/>
    <m/>
    <n v="44909"/>
    <n v="97748"/>
    <m/>
    <m/>
    <m/>
    <m/>
    <m/>
    <m/>
    <m/>
    <m/>
    <m/>
    <m/>
    <m/>
    <n v="0.98549042367962858"/>
    <n v="0.90893169877408053"/>
    <n v="0.313"/>
    <n v="3.0800000000000001E-2"/>
    <n v="2897"/>
    <n v="1045"/>
    <n v="5228"/>
    <n v="11470"/>
  </r>
  <r>
    <x v="40"/>
    <s v="CalWIN"/>
    <x v="8"/>
    <x v="4"/>
    <n v="2018"/>
    <s v="2018/19"/>
    <m/>
    <m/>
    <m/>
    <m/>
    <m/>
    <m/>
    <n v="8887"/>
    <n v="15221"/>
    <m/>
    <m/>
    <m/>
    <m/>
    <m/>
    <m/>
    <m/>
    <m/>
    <m/>
    <m/>
    <m/>
    <n v="0.9779005524861879"/>
    <n v="0.95370370370370372"/>
    <n v="0.44900000000000001"/>
    <n v="0.15290000000000001"/>
    <n v="787"/>
    <n v="284"/>
    <n v="807"/>
    <n v="1755"/>
  </r>
  <r>
    <x v="41"/>
    <s v="CalWIN"/>
    <x v="8"/>
    <x v="4"/>
    <n v="2018"/>
    <s v="2018/19"/>
    <m/>
    <m/>
    <m/>
    <m/>
    <m/>
    <m/>
    <n v="11958"/>
    <n v="22465"/>
    <m/>
    <m/>
    <m/>
    <m/>
    <m/>
    <m/>
    <m/>
    <m/>
    <m/>
    <m/>
    <m/>
    <n v="0.98349056603773588"/>
    <n v="0.92481203007518797"/>
    <n v="0.44900000000000001"/>
    <n v="0.15290000000000001"/>
    <n v="1037"/>
    <n v="418"/>
    <n v="2361"/>
    <n v="4799"/>
  </r>
  <r>
    <x v="42"/>
    <s v="CalWIN"/>
    <x v="8"/>
    <x v="4"/>
    <n v="2018"/>
    <s v="2018/19"/>
    <m/>
    <m/>
    <m/>
    <m/>
    <m/>
    <m/>
    <n v="19273"/>
    <n v="36808"/>
    <m/>
    <m/>
    <m/>
    <m/>
    <m/>
    <m/>
    <m/>
    <m/>
    <m/>
    <m/>
    <m/>
    <n v="0.91291866028708135"/>
    <n v="0.89169675090252709"/>
    <n v="0.44900000000000001"/>
    <n v="0.15290000000000001"/>
    <n v="2472"/>
    <n v="1539"/>
    <n v="3535"/>
    <n v="8338"/>
  </r>
  <r>
    <x v="43"/>
    <s v="CalWIN"/>
    <x v="8"/>
    <x v="4"/>
    <n v="2018"/>
    <s v="2018/19"/>
    <m/>
    <m/>
    <m/>
    <m/>
    <m/>
    <m/>
    <n v="41441"/>
    <n v="77911"/>
    <m/>
    <m/>
    <m/>
    <m/>
    <m/>
    <m/>
    <m/>
    <m/>
    <m/>
    <m/>
    <m/>
    <n v="0.99161585365853655"/>
    <n v="0.97222222222222221"/>
    <n v="0.78600000000000003"/>
    <n v="6.25E-2"/>
    <n v="2850"/>
    <n v="1096"/>
    <n v="6414"/>
    <n v="13350"/>
  </r>
  <r>
    <x v="44"/>
    <s v="CalWIN"/>
    <x v="8"/>
    <x v="4"/>
    <n v="2018"/>
    <s v="2018/19"/>
    <m/>
    <m/>
    <m/>
    <m/>
    <m/>
    <m/>
    <n v="13686"/>
    <n v="23519"/>
    <m/>
    <m/>
    <m/>
    <m/>
    <m/>
    <m/>
    <m/>
    <m/>
    <m/>
    <m/>
    <m/>
    <n v="0.98913043478260865"/>
    <n v="0.97687861271676302"/>
    <n v="0.44900000000000001"/>
    <n v="0.15290000000000001"/>
    <n v="1102"/>
    <n v="598"/>
    <n v="1787"/>
    <n v="3827"/>
  </r>
  <r>
    <x v="45"/>
    <s v="C-IV"/>
    <x v="8"/>
    <x v="4"/>
    <n v="2018"/>
    <s v="2018/19"/>
    <m/>
    <m/>
    <m/>
    <m/>
    <m/>
    <m/>
    <n v="11837"/>
    <n v="21913"/>
    <m/>
    <m/>
    <m/>
    <m/>
    <m/>
    <m/>
    <m/>
    <m/>
    <m/>
    <m/>
    <m/>
    <n v="0.96442687747035571"/>
    <n v="0.89724310776942351"/>
    <n v="0.44900000000000001"/>
    <n v="0.15290000000000001"/>
    <n v="1032"/>
    <n v="270"/>
    <s v="*"/>
    <s v="*"/>
  </r>
  <r>
    <x v="46"/>
    <s v="C-IV"/>
    <x v="8"/>
    <x v="4"/>
    <n v="2018"/>
    <s v="2018/19"/>
    <m/>
    <m/>
    <m/>
    <m/>
    <m/>
    <m/>
    <n v="133"/>
    <n v="221"/>
    <m/>
    <m/>
    <m/>
    <m/>
    <m/>
    <m/>
    <m/>
    <m/>
    <m/>
    <m/>
    <m/>
    <n v="1"/>
    <n v="1"/>
    <n v="0.44900000000000001"/>
    <n v="0.15290000000000001"/>
    <n v="15"/>
    <n v="1"/>
    <n v="479"/>
    <n v="801"/>
  </r>
  <r>
    <x v="47"/>
    <s v="C-IV"/>
    <x v="8"/>
    <x v="4"/>
    <n v="2018"/>
    <s v="2018/19"/>
    <m/>
    <m/>
    <m/>
    <m/>
    <m/>
    <m/>
    <n v="3120"/>
    <n v="6329"/>
    <m/>
    <m/>
    <m/>
    <m/>
    <m/>
    <m/>
    <m/>
    <m/>
    <m/>
    <m/>
    <m/>
    <n v="0.984375"/>
    <n v="0.95238095238095233"/>
    <n v="0.44900000000000001"/>
    <n v="0.15290000000000001"/>
    <n v="245"/>
    <n v="97"/>
    <n v="153"/>
    <n v="278"/>
  </r>
  <r>
    <x v="48"/>
    <s v="CalWIN"/>
    <x v="8"/>
    <x v="4"/>
    <n v="2018"/>
    <s v="2018/19"/>
    <m/>
    <m/>
    <m/>
    <m/>
    <m/>
    <m/>
    <n v="20009"/>
    <n v="36898"/>
    <m/>
    <m/>
    <m/>
    <m/>
    <m/>
    <m/>
    <m/>
    <m/>
    <m/>
    <m/>
    <m/>
    <n v="0.98874824191279886"/>
    <n v="0.95145631067961167"/>
    <n v="0.33300000000000002"/>
    <n v="2.2800000000000001E-2"/>
    <n v="1484"/>
    <n v="579"/>
    <n v="1717"/>
    <n v="3490"/>
  </r>
  <r>
    <x v="49"/>
    <s v="CalWIN"/>
    <x v="8"/>
    <x v="4"/>
    <n v="2018"/>
    <s v="2018/19"/>
    <m/>
    <m/>
    <m/>
    <m/>
    <m/>
    <m/>
    <n v="15906"/>
    <n v="27371"/>
    <m/>
    <m/>
    <m/>
    <m/>
    <m/>
    <m/>
    <m/>
    <m/>
    <m/>
    <m/>
    <m/>
    <n v="0.98991935483870963"/>
    <n v="0.78640776699029125"/>
    <n v="0.44900000000000001"/>
    <n v="0.15290000000000001"/>
    <n v="983"/>
    <n v="481"/>
    <n v="2236"/>
    <n v="4697"/>
  </r>
  <r>
    <x v="50"/>
    <s v="C-IV"/>
    <x v="8"/>
    <x v="4"/>
    <n v="2018"/>
    <s v="2018/19"/>
    <m/>
    <m/>
    <m/>
    <m/>
    <m/>
    <m/>
    <n v="36191"/>
    <n v="75154"/>
    <m/>
    <m/>
    <m/>
    <m/>
    <m/>
    <m/>
    <m/>
    <m/>
    <m/>
    <m/>
    <m/>
    <n v="0.94886363636363635"/>
    <n v="0.91272051996285974"/>
    <n v="0.375"/>
    <n v="5.0099999999999999E-2"/>
    <n v="2605"/>
    <n v="644"/>
    <n v="3479"/>
    <n v="7727"/>
  </r>
  <r>
    <x v="51"/>
    <s v="C-IV"/>
    <x v="8"/>
    <x v="4"/>
    <n v="2018"/>
    <s v="2018/19"/>
    <m/>
    <m/>
    <m/>
    <m/>
    <m/>
    <m/>
    <n v="5001"/>
    <n v="11295"/>
    <m/>
    <m/>
    <m/>
    <m/>
    <m/>
    <m/>
    <m/>
    <m/>
    <m/>
    <m/>
    <m/>
    <n v="0.98369565217391308"/>
    <n v="0.92810457516339873"/>
    <n v="0.44900000000000001"/>
    <n v="0.15290000000000001"/>
    <n v="377"/>
    <n v="115"/>
    <n v="454"/>
    <n v="1024"/>
  </r>
  <r>
    <x v="52"/>
    <s v="C-IV"/>
    <x v="8"/>
    <x v="4"/>
    <n v="2018"/>
    <s v="2018/19"/>
    <m/>
    <m/>
    <m/>
    <m/>
    <m/>
    <m/>
    <n v="4125"/>
    <n v="8724"/>
    <m/>
    <m/>
    <m/>
    <m/>
    <m/>
    <m/>
    <m/>
    <m/>
    <m/>
    <m/>
    <m/>
    <n v="0.90640394088669951"/>
    <n v="0.95270270270270274"/>
    <n v="0.44900000000000001"/>
    <n v="0.15290000000000001"/>
    <n v="352"/>
    <n v="80"/>
    <n v="364"/>
    <n v="814"/>
  </r>
  <r>
    <x v="53"/>
    <s v="C-IV"/>
    <x v="8"/>
    <x v="4"/>
    <n v="2018"/>
    <s v="2018/19"/>
    <m/>
    <m/>
    <m/>
    <m/>
    <m/>
    <m/>
    <n v="960"/>
    <n v="1655"/>
    <m/>
    <m/>
    <m/>
    <m/>
    <m/>
    <m/>
    <m/>
    <m/>
    <m/>
    <m/>
    <m/>
    <n v="1"/>
    <n v="0.96"/>
    <n v="0.44900000000000001"/>
    <n v="0.15290000000000001"/>
    <n v="61"/>
    <n v="19"/>
    <n v="33"/>
    <n v="49"/>
  </r>
  <r>
    <x v="54"/>
    <s v="CalWIN"/>
    <x v="8"/>
    <x v="4"/>
    <n v="2018"/>
    <s v="2018/19"/>
    <m/>
    <m/>
    <m/>
    <m/>
    <m/>
    <m/>
    <n v="49299"/>
    <n v="112819"/>
    <m/>
    <m/>
    <m/>
    <m/>
    <m/>
    <m/>
    <m/>
    <m/>
    <m/>
    <m/>
    <m/>
    <n v="0.9667673716012084"/>
    <n v="0.85059171597633132"/>
    <n v="0.33300000000000002"/>
    <n v="5.04E-2"/>
    <n v="2469"/>
    <n v="237"/>
    <n v="7131"/>
    <n v="16986"/>
  </r>
  <r>
    <x v="55"/>
    <s v="C-IV"/>
    <x v="8"/>
    <x v="4"/>
    <n v="2018"/>
    <s v="2018/19"/>
    <m/>
    <m/>
    <m/>
    <m/>
    <m/>
    <m/>
    <n v="2706"/>
    <n v="4651"/>
    <m/>
    <m/>
    <m/>
    <m/>
    <m/>
    <m/>
    <m/>
    <m/>
    <m/>
    <m/>
    <m/>
    <n v="0.9779411764705882"/>
    <n v="0.98837209302325579"/>
    <n v="0.44900000000000001"/>
    <n v="0.15290000000000001"/>
    <n v="176"/>
    <n v="23"/>
    <n v="82"/>
    <n v="134"/>
  </r>
  <r>
    <x v="56"/>
    <s v="CalWIN"/>
    <x v="8"/>
    <x v="4"/>
    <n v="2018"/>
    <s v="2018/19"/>
    <m/>
    <m/>
    <m/>
    <m/>
    <m/>
    <m/>
    <n v="33233"/>
    <n v="64134"/>
    <m/>
    <m/>
    <m/>
    <m/>
    <m/>
    <m/>
    <m/>
    <m/>
    <m/>
    <m/>
    <m/>
    <n v="0.98502139800285304"/>
    <n v="0.95867768595041325"/>
    <n v="0.35299999999999998"/>
    <n v="5.04E-2"/>
    <n v="2640"/>
    <n v="674"/>
    <n v="5215"/>
    <n v="12408"/>
  </r>
  <r>
    <x v="57"/>
    <s v="CalWIN"/>
    <x v="8"/>
    <x v="4"/>
    <n v="2018"/>
    <s v="2018/19"/>
    <m/>
    <m/>
    <m/>
    <m/>
    <m/>
    <m/>
    <n v="9695"/>
    <n v="17417"/>
    <m/>
    <m/>
    <m/>
    <m/>
    <m/>
    <m/>
    <m/>
    <m/>
    <m/>
    <m/>
    <m/>
    <n v="0.88300220750551872"/>
    <n v="0.94886363636363635"/>
    <n v="0.44900000000000001"/>
    <n v="0.15290000000000001"/>
    <n v="1429"/>
    <n v="768"/>
    <n v="709"/>
    <n v="1431"/>
  </r>
  <r>
    <x v="58"/>
    <s v="C-IV"/>
    <x v="8"/>
    <x v="4"/>
    <n v="2018"/>
    <s v="2018/19"/>
    <m/>
    <m/>
    <m/>
    <m/>
    <m/>
    <m/>
    <n v="6018"/>
    <n v="12752"/>
    <m/>
    <m/>
    <m/>
    <m/>
    <m/>
    <m/>
    <m/>
    <m/>
    <m/>
    <m/>
    <m/>
    <n v="0.98101265822784811"/>
    <n v="0.90336134453781514"/>
    <n v="0.44900000000000001"/>
    <n v="0.15290000000000001"/>
    <n v="444"/>
    <n v="88"/>
    <n v="414"/>
    <n v="846"/>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n v="0.33500000000000002"/>
    <n v="6.8199999999999997E-2"/>
    <n v="128908"/>
    <n v="51663"/>
    <m/>
    <m/>
  </r>
  <r>
    <x v="1"/>
    <s v="CalWIN"/>
    <x v="11"/>
    <x v="4"/>
    <n v="2019"/>
    <s v="2018/19"/>
    <m/>
    <m/>
    <m/>
    <m/>
    <m/>
    <m/>
    <n v="53319"/>
    <n v="97312"/>
    <m/>
    <m/>
    <m/>
    <m/>
    <m/>
    <m/>
    <m/>
    <m/>
    <m/>
    <m/>
    <m/>
    <n v="0.9945119560956488"/>
    <n v="0.98716773602199814"/>
    <n v="0.33300000000000002"/>
    <n v="2.93E-2"/>
    <n v="4152"/>
    <n v="1579"/>
    <m/>
    <m/>
  </r>
  <r>
    <x v="2"/>
    <s v="C-IV"/>
    <x v="11"/>
    <x v="4"/>
    <n v="2019"/>
    <s v="2018/19"/>
    <m/>
    <m/>
    <m/>
    <m/>
    <m/>
    <m/>
    <n v="70"/>
    <n v="113"/>
    <m/>
    <m/>
    <m/>
    <m/>
    <m/>
    <m/>
    <m/>
    <m/>
    <m/>
    <m/>
    <m/>
    <n v="1"/>
    <n v="1"/>
    <n v="0.33300000000000002"/>
    <n v="2.2200000000000001E-2"/>
    <n v="4"/>
    <n v="2"/>
    <m/>
    <m/>
  </r>
  <r>
    <x v="3"/>
    <s v="C-IV"/>
    <x v="11"/>
    <x v="4"/>
    <n v="2019"/>
    <s v="2018/19"/>
    <m/>
    <m/>
    <m/>
    <m/>
    <m/>
    <m/>
    <n v="1441"/>
    <n v="2530"/>
    <m/>
    <m/>
    <m/>
    <m/>
    <m/>
    <m/>
    <m/>
    <m/>
    <m/>
    <m/>
    <m/>
    <n v="1"/>
    <n v="1"/>
    <n v="0.33300000000000002"/>
    <n v="2.2200000000000001E-2"/>
    <n v="110"/>
    <n v="20"/>
    <m/>
    <m/>
  </r>
  <r>
    <x v="4"/>
    <s v="C-IV"/>
    <x v="11"/>
    <x v="4"/>
    <n v="2019"/>
    <s v="2018/19"/>
    <m/>
    <m/>
    <m/>
    <m/>
    <m/>
    <m/>
    <n v="16688"/>
    <n v="29896"/>
    <m/>
    <m/>
    <m/>
    <m/>
    <m/>
    <m/>
    <m/>
    <m/>
    <m/>
    <m/>
    <m/>
    <n v="0.93561643835616437"/>
    <n v="0.68188512518409428"/>
    <n v="0.33300000000000002"/>
    <n v="2.2200000000000001E-2"/>
    <n v="2241"/>
    <n v="709"/>
    <m/>
    <m/>
  </r>
  <r>
    <x v="5"/>
    <s v="C-IV"/>
    <x v="11"/>
    <x v="4"/>
    <n v="2019"/>
    <s v="2018/19"/>
    <m/>
    <m/>
    <m/>
    <m/>
    <m/>
    <m/>
    <n v="2595"/>
    <n v="4539"/>
    <m/>
    <m/>
    <m/>
    <m/>
    <m/>
    <m/>
    <m/>
    <m/>
    <m/>
    <m/>
    <m/>
    <n v="0.98449612403100772"/>
    <n v="0.97590361445783136"/>
    <n v="0.33300000000000002"/>
    <n v="2.2200000000000001E-2"/>
    <n v="170"/>
    <n v="31"/>
    <m/>
    <m/>
  </r>
  <r>
    <x v="6"/>
    <s v="C-IV"/>
    <x v="11"/>
    <x v="4"/>
    <n v="2019"/>
    <s v="2018/19"/>
    <m/>
    <m/>
    <m/>
    <m/>
    <m/>
    <m/>
    <n v="627"/>
    <n v="1336"/>
    <m/>
    <m/>
    <m/>
    <m/>
    <m/>
    <m/>
    <m/>
    <m/>
    <m/>
    <m/>
    <m/>
    <n v="1"/>
    <n v="0.95833333333333337"/>
    <n v="0.33300000000000002"/>
    <n v="2.2200000000000001E-2"/>
    <n v="56"/>
    <n v="15"/>
    <m/>
    <m/>
  </r>
  <r>
    <x v="7"/>
    <s v="CalWIN"/>
    <x v="11"/>
    <x v="4"/>
    <n v="2019"/>
    <s v="2018/19"/>
    <m/>
    <m/>
    <m/>
    <m/>
    <m/>
    <m/>
    <n v="29652"/>
    <n v="58120"/>
    <m/>
    <m/>
    <m/>
    <m/>
    <m/>
    <m/>
    <m/>
    <m/>
    <m/>
    <m/>
    <m/>
    <n v="0.95302013422818788"/>
    <n v="0.98257080610021785"/>
    <n v="0.33300000000000002"/>
    <n v="1.3899999999999999E-2"/>
    <n v="2006"/>
    <n v="889"/>
    <m/>
    <m/>
  </r>
  <r>
    <x v="8"/>
    <s v="C-IV"/>
    <x v="11"/>
    <x v="4"/>
    <n v="2019"/>
    <s v="2018/19"/>
    <m/>
    <m/>
    <m/>
    <m/>
    <m/>
    <m/>
    <n v="2490"/>
    <n v="4847"/>
    <m/>
    <m/>
    <m/>
    <m/>
    <m/>
    <m/>
    <m/>
    <m/>
    <m/>
    <m/>
    <m/>
    <n v="1"/>
    <n v="0.9642857142857143"/>
    <n v="0.33300000000000002"/>
    <n v="2.2200000000000001E-2"/>
    <n v="129"/>
    <n v="19"/>
    <m/>
    <m/>
  </r>
  <r>
    <x v="9"/>
    <s v="C-IV"/>
    <x v="11"/>
    <x v="4"/>
    <n v="2019"/>
    <s v="2018/19"/>
    <m/>
    <m/>
    <m/>
    <m/>
    <m/>
    <m/>
    <n v="6234"/>
    <n v="10594"/>
    <m/>
    <m/>
    <m/>
    <m/>
    <m/>
    <m/>
    <m/>
    <m/>
    <m/>
    <m/>
    <m/>
    <n v="0.98076923076923073"/>
    <n v="0.99277978339350181"/>
    <n v="0.33300000000000002"/>
    <n v="2.2200000000000001E-2"/>
    <n v="572"/>
    <n v="23"/>
    <m/>
    <m/>
  </r>
  <r>
    <x v="10"/>
    <s v="CalWIN"/>
    <x v="11"/>
    <x v="4"/>
    <n v="2019"/>
    <s v="2018/19"/>
    <m/>
    <m/>
    <m/>
    <m/>
    <m/>
    <m/>
    <n v="89413"/>
    <n v="204382"/>
    <m/>
    <m/>
    <m/>
    <m/>
    <m/>
    <m/>
    <m/>
    <m/>
    <m/>
    <m/>
    <m/>
    <n v="0.96319597357659636"/>
    <n v="0.94141769185705915"/>
    <n v="0.57099999999999995"/>
    <n v="4.2500000000000003E-2"/>
    <n v="4504"/>
    <n v="1639"/>
    <m/>
    <m/>
  </r>
  <r>
    <x v="11"/>
    <s v="C-IV"/>
    <x v="11"/>
    <x v="4"/>
    <n v="2019"/>
    <s v="2018/19"/>
    <m/>
    <m/>
    <m/>
    <m/>
    <m/>
    <m/>
    <n v="1472"/>
    <n v="3200"/>
    <m/>
    <m/>
    <m/>
    <m/>
    <m/>
    <m/>
    <m/>
    <m/>
    <m/>
    <m/>
    <m/>
    <n v="0.93442622950819676"/>
    <n v="0.84782608695652173"/>
    <n v="0.33300000000000002"/>
    <n v="2.2200000000000001E-2"/>
    <n v="106"/>
    <n v="14"/>
    <m/>
    <m/>
  </r>
  <r>
    <x v="12"/>
    <s v="C-IV"/>
    <x v="11"/>
    <x v="4"/>
    <n v="2019"/>
    <s v="2018/19"/>
    <m/>
    <m/>
    <m/>
    <m/>
    <m/>
    <m/>
    <n v="11973"/>
    <n v="19639"/>
    <m/>
    <m/>
    <m/>
    <m/>
    <m/>
    <m/>
    <m/>
    <m/>
    <m/>
    <m/>
    <m/>
    <n v="0.98027613412228798"/>
    <n v="0.97347480106100792"/>
    <n v="0.33300000000000002"/>
    <n v="2.2200000000000001E-2"/>
    <n v="966"/>
    <n v="249"/>
    <m/>
    <m/>
  </r>
  <r>
    <x v="13"/>
    <s v="C-IV"/>
    <x v="11"/>
    <x v="4"/>
    <n v="2019"/>
    <s v="2018/19"/>
    <m/>
    <m/>
    <m/>
    <m/>
    <m/>
    <m/>
    <n v="16757"/>
    <n v="39283"/>
    <m/>
    <m/>
    <m/>
    <m/>
    <m/>
    <m/>
    <m/>
    <m/>
    <m/>
    <m/>
    <m/>
    <n v="0.97834645669291342"/>
    <n v="0.93235294117647061"/>
    <n v="0.33300000000000002"/>
    <n v="2.2200000000000001E-2"/>
    <n v="736"/>
    <n v="107"/>
    <m/>
    <m/>
  </r>
  <r>
    <x v="14"/>
    <s v="C-IV"/>
    <x v="11"/>
    <x v="4"/>
    <n v="2019"/>
    <s v="2018/19"/>
    <m/>
    <m/>
    <m/>
    <m/>
    <m/>
    <m/>
    <n v="993"/>
    <n v="1821"/>
    <m/>
    <m/>
    <m/>
    <m/>
    <m/>
    <m/>
    <m/>
    <m/>
    <m/>
    <m/>
    <m/>
    <n v="0.97560975609756095"/>
    <n v="0.91666666666666663"/>
    <n v="0.33300000000000002"/>
    <n v="2.2200000000000001E-2"/>
    <n v="60"/>
    <n v="2"/>
    <m/>
    <m/>
  </r>
  <r>
    <x v="15"/>
    <s v="C-IV"/>
    <x v="11"/>
    <x v="4"/>
    <n v="2019"/>
    <s v="2018/19"/>
    <m/>
    <m/>
    <m/>
    <m/>
    <m/>
    <m/>
    <n v="65593"/>
    <n v="149594"/>
    <m/>
    <m/>
    <m/>
    <m/>
    <m/>
    <m/>
    <m/>
    <m/>
    <m/>
    <m/>
    <m/>
    <n v="0.98803903053194841"/>
    <n v="0.93458823529411761"/>
    <n v="0.2"/>
    <n v="1.77E-2"/>
    <n v="4421"/>
    <n v="1356"/>
    <m/>
    <m/>
  </r>
  <r>
    <x v="16"/>
    <s v="C-IV"/>
    <x v="11"/>
    <x v="4"/>
    <n v="2019"/>
    <s v="2018/19"/>
    <m/>
    <m/>
    <m/>
    <m/>
    <m/>
    <m/>
    <n v="10289"/>
    <n v="22780"/>
    <m/>
    <m/>
    <m/>
    <m/>
    <m/>
    <m/>
    <m/>
    <m/>
    <m/>
    <m/>
    <m/>
    <n v="1"/>
    <n v="0.94333333333333336"/>
    <n v="0.33300000000000002"/>
    <n v="2.2200000000000001E-2"/>
    <n v="649"/>
    <n v="122"/>
    <m/>
    <m/>
  </r>
  <r>
    <x v="17"/>
    <s v="C-IV"/>
    <x v="11"/>
    <x v="4"/>
    <n v="2019"/>
    <s v="2018/19"/>
    <m/>
    <m/>
    <m/>
    <m/>
    <m/>
    <m/>
    <n v="6229"/>
    <n v="11224"/>
    <m/>
    <m/>
    <m/>
    <m/>
    <m/>
    <m/>
    <m/>
    <m/>
    <m/>
    <m/>
    <m/>
    <n v="0.95454545454545459"/>
    <n v="0.86458333333333337"/>
    <n v="0.33300000000000002"/>
    <n v="2.2200000000000001E-2"/>
    <n v="398"/>
    <n v="71"/>
    <m/>
    <m/>
  </r>
  <r>
    <x v="18"/>
    <s v="C-IV"/>
    <x v="11"/>
    <x v="4"/>
    <n v="2019"/>
    <s v="2018/19"/>
    <m/>
    <m/>
    <m/>
    <m/>
    <m/>
    <m/>
    <n v="1474"/>
    <n v="2859"/>
    <m/>
    <m/>
    <m/>
    <m/>
    <m/>
    <m/>
    <m/>
    <m/>
    <m/>
    <m/>
    <m/>
    <n v="0.97468354430379744"/>
    <n v="0.81666666666666665"/>
    <n v="0.33300000000000002"/>
    <n v="2.2200000000000001E-2"/>
    <n v="109"/>
    <n v="18"/>
    <m/>
    <m/>
  </r>
  <r>
    <x v="19"/>
    <s v="LRS"/>
    <x v="11"/>
    <x v="4"/>
    <n v="2019"/>
    <s v="2018/19"/>
    <m/>
    <m/>
    <m/>
    <m/>
    <m/>
    <m/>
    <n v="543701"/>
    <n v="1045336"/>
    <m/>
    <m/>
    <m/>
    <m/>
    <m/>
    <m/>
    <m/>
    <m/>
    <m/>
    <m/>
    <m/>
    <n v="0.99073656597122595"/>
    <n v="0.89559191754498335"/>
    <n v="0.30399999999999999"/>
    <n v="7.0999999999999994E-2"/>
    <n v="35614"/>
    <n v="21148"/>
    <m/>
    <m/>
  </r>
  <r>
    <x v="20"/>
    <s v="C-IV"/>
    <x v="11"/>
    <x v="4"/>
    <n v="2019"/>
    <s v="2018/19"/>
    <m/>
    <m/>
    <m/>
    <m/>
    <m/>
    <m/>
    <n v="10711"/>
    <n v="25881"/>
    <m/>
    <m/>
    <m/>
    <m/>
    <m/>
    <m/>
    <m/>
    <m/>
    <m/>
    <m/>
    <m/>
    <n v="0.956989247311828"/>
    <n v="0.98657718120805371"/>
    <n v="0.33300000000000002"/>
    <n v="2.2200000000000001E-2"/>
    <n v="615"/>
    <n v="51"/>
    <m/>
    <m/>
  </r>
  <r>
    <x v="21"/>
    <s v="C-IV"/>
    <x v="11"/>
    <x v="4"/>
    <n v="2019"/>
    <s v="2018/19"/>
    <m/>
    <m/>
    <m/>
    <m/>
    <m/>
    <m/>
    <n v="5828"/>
    <n v="9425"/>
    <m/>
    <m/>
    <m/>
    <m/>
    <m/>
    <m/>
    <m/>
    <m/>
    <m/>
    <m/>
    <m/>
    <n v="0.9652173913043478"/>
    <n v="0.86144578313253017"/>
    <n v="0.33300000000000002"/>
    <n v="2.2200000000000001E-2"/>
    <n v="384"/>
    <n v="131"/>
    <m/>
    <m/>
  </r>
  <r>
    <x v="22"/>
    <s v="C-IV"/>
    <x v="11"/>
    <x v="4"/>
    <n v="2019"/>
    <s v="2018/19"/>
    <m/>
    <m/>
    <m/>
    <m/>
    <m/>
    <m/>
    <n v="1028"/>
    <n v="1854"/>
    <m/>
    <m/>
    <m/>
    <m/>
    <m/>
    <m/>
    <m/>
    <m/>
    <m/>
    <m/>
    <m/>
    <n v="1"/>
    <n v="1"/>
    <n v="0.33300000000000002"/>
    <n v="2.2200000000000001E-2"/>
    <n v="73"/>
    <n v="17"/>
    <m/>
    <m/>
  </r>
  <r>
    <x v="23"/>
    <s v="C-IV"/>
    <x v="11"/>
    <x v="4"/>
    <n v="2019"/>
    <s v="2018/19"/>
    <m/>
    <m/>
    <m/>
    <m/>
    <m/>
    <m/>
    <n v="5948"/>
    <n v="10946"/>
    <m/>
    <m/>
    <m/>
    <m/>
    <m/>
    <m/>
    <m/>
    <m/>
    <m/>
    <m/>
    <m/>
    <n v="0.98175182481751821"/>
    <n v="0.94764397905759157"/>
    <n v="0.33300000000000002"/>
    <n v="2.2200000000000001E-2"/>
    <n v="390"/>
    <n v="42"/>
    <m/>
    <m/>
  </r>
  <r>
    <x v="24"/>
    <s v="C-IV"/>
    <x v="11"/>
    <x v="4"/>
    <n v="2019"/>
    <s v="2018/19"/>
    <m/>
    <m/>
    <m/>
    <m/>
    <m/>
    <m/>
    <n v="22214"/>
    <n v="50091"/>
    <m/>
    <m/>
    <m/>
    <m/>
    <m/>
    <m/>
    <m/>
    <m/>
    <m/>
    <m/>
    <m/>
    <n v="0.98858447488584478"/>
    <n v="0.94496855345911945"/>
    <n v="0"/>
    <n v="6.6500000000000004E-2"/>
    <n v="1352"/>
    <n v="276"/>
    <m/>
    <m/>
  </r>
  <r>
    <x v="25"/>
    <s v="C-IV"/>
    <x v="11"/>
    <x v="4"/>
    <n v="2019"/>
    <s v="2018/19"/>
    <m/>
    <m/>
    <m/>
    <m/>
    <m/>
    <m/>
    <n v="613"/>
    <n v="1240"/>
    <m/>
    <m/>
    <m/>
    <m/>
    <m/>
    <m/>
    <m/>
    <m/>
    <m/>
    <m/>
    <m/>
    <n v="0.96153846153846156"/>
    <n v="0.89473684210526316"/>
    <n v="0.33300000000000002"/>
    <n v="2.2200000000000001E-2"/>
    <n v="39"/>
    <n v="5"/>
    <m/>
    <m/>
  </r>
  <r>
    <x v="26"/>
    <s v="C-IV"/>
    <x v="11"/>
    <x v="4"/>
    <n v="2019"/>
    <s v="2018/19"/>
    <m/>
    <m/>
    <m/>
    <m/>
    <m/>
    <m/>
    <n v="416"/>
    <n v="705"/>
    <m/>
    <m/>
    <m/>
    <m/>
    <m/>
    <m/>
    <m/>
    <m/>
    <m/>
    <m/>
    <m/>
    <n v="0.96296296296296302"/>
    <n v="0.88888888888888884"/>
    <n v="0.33300000000000002"/>
    <n v="2.2200000000000001E-2"/>
    <n v="54"/>
    <n v="11"/>
    <m/>
    <m/>
  </r>
  <r>
    <x v="27"/>
    <s v="C-IV"/>
    <x v="11"/>
    <x v="4"/>
    <n v="2019"/>
    <s v="2018/19"/>
    <m/>
    <m/>
    <m/>
    <m/>
    <m/>
    <m/>
    <n v="18043"/>
    <n v="39420"/>
    <m/>
    <m/>
    <m/>
    <m/>
    <m/>
    <m/>
    <m/>
    <m/>
    <m/>
    <m/>
    <m/>
    <n v="0.99743589743589745"/>
    <n v="0.95027624309392267"/>
    <n v="0.5"/>
    <n v="6.4500000000000002E-2"/>
    <n v="2383"/>
    <n v="487"/>
    <m/>
    <m/>
  </r>
  <r>
    <x v="28"/>
    <s v="C-IV"/>
    <x v="11"/>
    <x v="4"/>
    <n v="2019"/>
    <s v="2018/19"/>
    <m/>
    <m/>
    <m/>
    <m/>
    <m/>
    <m/>
    <n v="2707"/>
    <n v="5305"/>
    <m/>
    <m/>
    <m/>
    <m/>
    <m/>
    <m/>
    <m/>
    <m/>
    <m/>
    <m/>
    <m/>
    <n v="0.94339622641509435"/>
    <n v="0.98305084745762716"/>
    <n v="0.33300000000000002"/>
    <n v="2.2200000000000001E-2"/>
    <n v="240"/>
    <n v="57"/>
    <m/>
    <m/>
  </r>
  <r>
    <x v="29"/>
    <s v="C-IV"/>
    <x v="11"/>
    <x v="4"/>
    <n v="2019"/>
    <s v="2018/19"/>
    <m/>
    <m/>
    <m/>
    <m/>
    <m/>
    <m/>
    <n v="4302"/>
    <n v="7259"/>
    <m/>
    <m/>
    <m/>
    <m/>
    <m/>
    <m/>
    <m/>
    <m/>
    <m/>
    <m/>
    <m/>
    <n v="0.92972972972972978"/>
    <n v="0.84782608695652173"/>
    <n v="0.33300000000000002"/>
    <n v="2.2200000000000001E-2"/>
    <n v="349"/>
    <n v="110"/>
    <m/>
    <m/>
  </r>
  <r>
    <x v="30"/>
    <s v="CalWIN"/>
    <x v="11"/>
    <x v="4"/>
    <n v="2019"/>
    <s v="2018/19"/>
    <m/>
    <m/>
    <m/>
    <m/>
    <m/>
    <m/>
    <n v="104251"/>
    <n v="206037"/>
    <m/>
    <m/>
    <m/>
    <m/>
    <m/>
    <m/>
    <m/>
    <m/>
    <m/>
    <m/>
    <m/>
    <n v="0.9824380165289256"/>
    <n v="0.99442275515895151"/>
    <n v="0.3"/>
    <n v="1.84E-2"/>
    <n v="6462"/>
    <n v="2363"/>
    <m/>
    <m/>
  </r>
  <r>
    <x v="31"/>
    <s v="CalWIN"/>
    <x v="11"/>
    <x v="4"/>
    <n v="2019"/>
    <s v="2018/19"/>
    <m/>
    <m/>
    <m/>
    <m/>
    <m/>
    <m/>
    <n v="7901"/>
    <n v="14252"/>
    <m/>
    <m/>
    <m/>
    <m/>
    <m/>
    <m/>
    <m/>
    <m/>
    <m/>
    <m/>
    <m/>
    <n v="0.99203187250996017"/>
    <n v="0.92391304347826086"/>
    <n v="0.33300000000000002"/>
    <n v="2.2200000000000001E-2"/>
    <n v="500"/>
    <n v="270"/>
    <m/>
    <m/>
  </r>
  <r>
    <x v="32"/>
    <s v="C-IV"/>
    <x v="11"/>
    <x v="4"/>
    <n v="2019"/>
    <s v="2018/19"/>
    <m/>
    <m/>
    <m/>
    <m/>
    <m/>
    <m/>
    <n v="1088"/>
    <n v="1935"/>
    <m/>
    <m/>
    <m/>
    <m/>
    <m/>
    <m/>
    <m/>
    <m/>
    <m/>
    <m/>
    <m/>
    <n v="1"/>
    <n v="0.90322580645161288"/>
    <n v="0.33300000000000002"/>
    <n v="2.2200000000000001E-2"/>
    <n v="94"/>
    <n v="23"/>
    <m/>
    <m/>
  </r>
  <r>
    <x v="33"/>
    <s v="C-IV"/>
    <x v="11"/>
    <x v="4"/>
    <n v="2019"/>
    <s v="2018/19"/>
    <m/>
    <m/>
    <m/>
    <m/>
    <m/>
    <m/>
    <n v="112032"/>
    <n v="241257"/>
    <m/>
    <m/>
    <m/>
    <m/>
    <m/>
    <m/>
    <m/>
    <m/>
    <m/>
    <m/>
    <m/>
    <n v="0.97914669223394057"/>
    <n v="0.86681571382944744"/>
    <n v="0.28599999999999998"/>
    <n v="2.8500000000000001E-2"/>
    <n v="7720"/>
    <n v="2572"/>
    <m/>
    <m/>
  </r>
  <r>
    <x v="34"/>
    <s v="CalWIN"/>
    <x v="11"/>
    <x v="4"/>
    <n v="2019"/>
    <s v="2018/19"/>
    <m/>
    <m/>
    <m/>
    <m/>
    <m/>
    <m/>
    <n v="93495"/>
    <n v="193436"/>
    <m/>
    <m/>
    <m/>
    <m/>
    <m/>
    <m/>
    <m/>
    <m/>
    <m/>
    <m/>
    <m/>
    <n v="0.99112734864300622"/>
    <n v="0.97328687572590011"/>
    <n v="0.222"/>
    <n v="9.4600000000000004E-2"/>
    <n v="7007"/>
    <n v="2650"/>
    <m/>
    <m/>
  </r>
  <r>
    <x v="35"/>
    <s v="C-IV"/>
    <x v="11"/>
    <x v="4"/>
    <n v="2019"/>
    <s v="2018/19"/>
    <m/>
    <m/>
    <m/>
    <m/>
    <m/>
    <m/>
    <n v="2123"/>
    <n v="4465"/>
    <m/>
    <m/>
    <m/>
    <m/>
    <m/>
    <m/>
    <m/>
    <m/>
    <m/>
    <m/>
    <m/>
    <n v="0.96610169491525422"/>
    <n v="0.88607594936708856"/>
    <n v="0.33300000000000002"/>
    <n v="2.2200000000000001E-2"/>
    <n v="171"/>
    <n v="43"/>
    <m/>
    <m/>
  </r>
  <r>
    <x v="36"/>
    <s v="C-IV"/>
    <x v="11"/>
    <x v="4"/>
    <n v="2019"/>
    <s v="2018/19"/>
    <m/>
    <m/>
    <m/>
    <m/>
    <m/>
    <m/>
    <n v="150681"/>
    <n v="323701"/>
    <m/>
    <m/>
    <m/>
    <m/>
    <m/>
    <m/>
    <m/>
    <m/>
    <m/>
    <m/>
    <m/>
    <n v="0.99330570608861968"/>
    <n v="0.95375854214123001"/>
    <n v="0.36399999999999999"/>
    <n v="3.61E-2"/>
    <n v="9112"/>
    <n v="2603"/>
    <m/>
    <m/>
  </r>
  <r>
    <x v="37"/>
    <s v="CalWIN"/>
    <x v="11"/>
    <x v="4"/>
    <n v="2019"/>
    <s v="2018/19"/>
    <m/>
    <m/>
    <m/>
    <m/>
    <m/>
    <m/>
    <n v="132266"/>
    <n v="256328"/>
    <m/>
    <m/>
    <m/>
    <m/>
    <m/>
    <m/>
    <m/>
    <m/>
    <m/>
    <m/>
    <m/>
    <n v="0.98570633005383335"/>
    <n v="0.95561139028475717"/>
    <n v="0.4"/>
    <n v="0.14960000000000001"/>
    <n v="9945"/>
    <n v="4677"/>
    <m/>
    <m/>
  </r>
  <r>
    <x v="38"/>
    <s v="CalWIN"/>
    <x v="11"/>
    <x v="4"/>
    <n v="2019"/>
    <s v="2018/19"/>
    <m/>
    <m/>
    <m/>
    <m/>
    <m/>
    <m/>
    <n v="31804"/>
    <n v="46591"/>
    <m/>
    <m/>
    <m/>
    <m/>
    <m/>
    <m/>
    <m/>
    <m/>
    <m/>
    <m/>
    <m/>
    <n v="0.9733210671573137"/>
    <n v="0.88850174216027877"/>
    <n v="0.33300000000000002"/>
    <n v="0.1094"/>
    <n v="2275"/>
    <n v="851"/>
    <m/>
    <m/>
  </r>
  <r>
    <x v="39"/>
    <s v="C-IV"/>
    <x v="11"/>
    <x v="4"/>
    <n v="2019"/>
    <s v="2018/19"/>
    <m/>
    <m/>
    <m/>
    <m/>
    <m/>
    <m/>
    <n v="43925"/>
    <n v="95098"/>
    <m/>
    <m/>
    <m/>
    <m/>
    <m/>
    <m/>
    <m/>
    <m/>
    <m/>
    <m/>
    <m/>
    <n v="0.98491620111731848"/>
    <n v="0.90322580645161288"/>
    <n v="0"/>
    <n v="2.3900000000000001E-2"/>
    <n v="2753"/>
    <n v="890"/>
    <m/>
    <m/>
  </r>
  <r>
    <x v="40"/>
    <s v="CalWIN"/>
    <x v="11"/>
    <x v="4"/>
    <n v="2019"/>
    <s v="2018/19"/>
    <m/>
    <m/>
    <m/>
    <m/>
    <m/>
    <m/>
    <n v="8964"/>
    <n v="15238"/>
    <m/>
    <m/>
    <m/>
    <m/>
    <m/>
    <m/>
    <m/>
    <m/>
    <m/>
    <m/>
    <m/>
    <n v="0.97979797979797978"/>
    <n v="0.97959183673469385"/>
    <n v="0.33300000000000002"/>
    <n v="2.2200000000000001E-2"/>
    <n v="707"/>
    <n v="178"/>
    <m/>
    <m/>
  </r>
  <r>
    <x v="41"/>
    <s v="CalWIN"/>
    <x v="11"/>
    <x v="4"/>
    <n v="2019"/>
    <s v="2018/19"/>
    <m/>
    <m/>
    <m/>
    <m/>
    <m/>
    <m/>
    <n v="11391"/>
    <n v="21305"/>
    <m/>
    <m/>
    <m/>
    <m/>
    <m/>
    <m/>
    <m/>
    <m/>
    <m/>
    <m/>
    <m/>
    <n v="0.99246231155778897"/>
    <n v="0.91393442622950816"/>
    <n v="0.33300000000000002"/>
    <n v="2.2200000000000001E-2"/>
    <n v="913"/>
    <n v="305"/>
    <m/>
    <m/>
  </r>
  <r>
    <x v="42"/>
    <s v="CalWIN"/>
    <x v="11"/>
    <x v="4"/>
    <n v="2019"/>
    <s v="2018/19"/>
    <m/>
    <m/>
    <m/>
    <m/>
    <m/>
    <m/>
    <n v="20326"/>
    <n v="37785"/>
    <m/>
    <m/>
    <m/>
    <m/>
    <m/>
    <m/>
    <m/>
    <m/>
    <m/>
    <m/>
    <m/>
    <n v="0.84370579915134369"/>
    <n v="0.78595317725752512"/>
    <n v="0.33300000000000002"/>
    <n v="2.2200000000000001E-2"/>
    <n v="2005"/>
    <n v="748"/>
    <m/>
    <m/>
  </r>
  <r>
    <x v="43"/>
    <s v="CalWIN"/>
    <x v="11"/>
    <x v="4"/>
    <n v="2019"/>
    <s v="2018/19"/>
    <m/>
    <m/>
    <m/>
    <m/>
    <m/>
    <m/>
    <n v="39781"/>
    <n v="74558"/>
    <m/>
    <m/>
    <m/>
    <m/>
    <m/>
    <m/>
    <m/>
    <m/>
    <m/>
    <m/>
    <m/>
    <n v="0.99311400153022189"/>
    <n v="0.9238683127572016"/>
    <n v="0.4"/>
    <n v="0.1124"/>
    <n v="2511"/>
    <n v="871"/>
    <m/>
    <m/>
  </r>
  <r>
    <x v="44"/>
    <s v="CalWIN"/>
    <x v="11"/>
    <x v="4"/>
    <n v="2019"/>
    <s v="2018/19"/>
    <m/>
    <m/>
    <m/>
    <m/>
    <m/>
    <m/>
    <n v="13792"/>
    <n v="23608"/>
    <m/>
    <m/>
    <m/>
    <m/>
    <m/>
    <m/>
    <m/>
    <m/>
    <m/>
    <m/>
    <m/>
    <n v="0.99332220367278801"/>
    <n v="0.97860962566844922"/>
    <n v="0.33300000000000002"/>
    <n v="2.2200000000000001E-2"/>
    <n v="898"/>
    <n v="328"/>
    <m/>
    <m/>
  </r>
  <r>
    <x v="45"/>
    <s v="C-IV"/>
    <x v="11"/>
    <x v="4"/>
    <n v="2019"/>
    <s v="2018/19"/>
    <m/>
    <m/>
    <m/>
    <m/>
    <m/>
    <m/>
    <n v="11720"/>
    <n v="21517"/>
    <m/>
    <m/>
    <m/>
    <m/>
    <m/>
    <m/>
    <m/>
    <m/>
    <m/>
    <m/>
    <m/>
    <n v="0.97430830039525695"/>
    <n v="0.96192893401015234"/>
    <n v="0.33300000000000002"/>
    <n v="2.2200000000000001E-2"/>
    <n v="922"/>
    <n v="197"/>
    <m/>
    <m/>
  </r>
  <r>
    <x v="46"/>
    <s v="C-IV"/>
    <x v="11"/>
    <x v="4"/>
    <n v="2019"/>
    <s v="2018/19"/>
    <m/>
    <m/>
    <m/>
    <m/>
    <m/>
    <m/>
    <n v="132"/>
    <n v="214"/>
    <m/>
    <m/>
    <m/>
    <m/>
    <m/>
    <m/>
    <m/>
    <m/>
    <m/>
    <m/>
    <m/>
    <e v="#DIV/0!"/>
    <e v="#DIV/0!"/>
    <n v="0.33300000000000002"/>
    <n v="2.2200000000000001E-2"/>
    <n v="0"/>
    <n v="0"/>
    <m/>
    <m/>
  </r>
  <r>
    <x v="47"/>
    <s v="C-IV"/>
    <x v="11"/>
    <x v="4"/>
    <n v="2019"/>
    <s v="2018/19"/>
    <m/>
    <m/>
    <m/>
    <m/>
    <m/>
    <m/>
    <n v="3162"/>
    <n v="6407"/>
    <m/>
    <m/>
    <m/>
    <m/>
    <m/>
    <m/>
    <m/>
    <m/>
    <m/>
    <m/>
    <m/>
    <n v="1"/>
    <n v="0.93076923076923079"/>
    <n v="0.33300000000000002"/>
    <n v="2.2200000000000001E-2"/>
    <n v="294"/>
    <n v="115"/>
    <m/>
    <m/>
  </r>
  <r>
    <x v="48"/>
    <s v="CalWIN"/>
    <x v="11"/>
    <x v="4"/>
    <n v="2019"/>
    <s v="2018/19"/>
    <m/>
    <m/>
    <m/>
    <m/>
    <m/>
    <m/>
    <n v="19622"/>
    <n v="36196"/>
    <m/>
    <m/>
    <m/>
    <m/>
    <m/>
    <m/>
    <m/>
    <m/>
    <m/>
    <m/>
    <m/>
    <n v="0.97276853252647499"/>
    <n v="0.93370165745856348"/>
    <n v="0"/>
    <n v="2.7199999999999998E-2"/>
    <n v="1251"/>
    <n v="457"/>
    <m/>
    <m/>
  </r>
  <r>
    <x v="49"/>
    <s v="CalWIN"/>
    <x v="11"/>
    <x v="4"/>
    <n v="2019"/>
    <s v="2018/19"/>
    <m/>
    <m/>
    <m/>
    <m/>
    <m/>
    <m/>
    <n v="15389"/>
    <n v="26120"/>
    <m/>
    <m/>
    <m/>
    <m/>
    <m/>
    <m/>
    <m/>
    <m/>
    <m/>
    <m/>
    <m/>
    <n v="0.96226415094339623"/>
    <n v="0.66968325791855199"/>
    <n v="0.33300000000000002"/>
    <n v="2.2200000000000001E-2"/>
    <n v="864"/>
    <n v="330"/>
    <m/>
    <m/>
  </r>
  <r>
    <x v="50"/>
    <s v="C-IV"/>
    <x v="11"/>
    <x v="4"/>
    <n v="2019"/>
    <s v="2018/19"/>
    <m/>
    <m/>
    <m/>
    <m/>
    <m/>
    <m/>
    <n v="35274"/>
    <n v="72985"/>
    <m/>
    <m/>
    <m/>
    <m/>
    <m/>
    <m/>
    <m/>
    <m/>
    <m/>
    <m/>
    <m/>
    <n v="0.94006116207951074"/>
    <n v="0.90176991150442476"/>
    <n v="0.66700000000000004"/>
    <n v="3.0800000000000001E-2"/>
    <n v="2467"/>
    <n v="581"/>
    <m/>
    <m/>
  </r>
  <r>
    <x v="51"/>
    <s v="C-IV"/>
    <x v="11"/>
    <x v="4"/>
    <n v="2019"/>
    <s v="2018/19"/>
    <m/>
    <m/>
    <m/>
    <m/>
    <m/>
    <m/>
    <n v="4964"/>
    <n v="11187"/>
    <m/>
    <m/>
    <m/>
    <m/>
    <m/>
    <m/>
    <m/>
    <m/>
    <m/>
    <m/>
    <m/>
    <n v="1"/>
    <n v="0.95774647887323938"/>
    <n v="0.33300000000000002"/>
    <n v="2.2200000000000001E-2"/>
    <n v="314"/>
    <n v="122"/>
    <m/>
    <m/>
  </r>
  <r>
    <x v="52"/>
    <s v="C-IV"/>
    <x v="11"/>
    <x v="4"/>
    <n v="2019"/>
    <s v="2018/19"/>
    <m/>
    <m/>
    <m/>
    <m/>
    <m/>
    <m/>
    <n v="4153"/>
    <n v="8668"/>
    <m/>
    <m/>
    <m/>
    <m/>
    <m/>
    <m/>
    <m/>
    <m/>
    <m/>
    <m/>
    <m/>
    <n v="0.93684210526315792"/>
    <n v="0.90604026845637586"/>
    <n v="0.33300000000000002"/>
    <n v="2.2200000000000001E-2"/>
    <n v="345"/>
    <n v="82"/>
    <m/>
    <m/>
  </r>
  <r>
    <x v="53"/>
    <s v="C-IV"/>
    <x v="11"/>
    <x v="4"/>
    <n v="2019"/>
    <s v="2018/19"/>
    <m/>
    <m/>
    <m/>
    <m/>
    <m/>
    <m/>
    <n v="942"/>
    <n v="1649"/>
    <m/>
    <m/>
    <m/>
    <m/>
    <m/>
    <m/>
    <m/>
    <m/>
    <m/>
    <m/>
    <m/>
    <n v="1"/>
    <n v="0.97727272727272729"/>
    <n v="0.33300000000000002"/>
    <n v="2.2200000000000001E-2"/>
    <n v="77"/>
    <n v="16"/>
    <m/>
    <m/>
  </r>
  <r>
    <x v="54"/>
    <s v="CalWIN"/>
    <x v="11"/>
    <x v="4"/>
    <n v="2019"/>
    <s v="2018/19"/>
    <m/>
    <m/>
    <m/>
    <m/>
    <m/>
    <m/>
    <n v="48633"/>
    <n v="110651"/>
    <m/>
    <m/>
    <m/>
    <m/>
    <m/>
    <m/>
    <m/>
    <m/>
    <m/>
    <m/>
    <m/>
    <n v="0.95038167938931295"/>
    <n v="0.91073326248671627"/>
    <n v="0.33300000000000002"/>
    <n v="6.8599999999999994E-2"/>
    <n v="2810"/>
    <n v="227"/>
    <m/>
    <m/>
  </r>
  <r>
    <x v="55"/>
    <s v="C-IV"/>
    <x v="11"/>
    <x v="4"/>
    <n v="2019"/>
    <s v="2018/19"/>
    <m/>
    <m/>
    <m/>
    <m/>
    <m/>
    <m/>
    <n v="2715"/>
    <n v="4611"/>
    <m/>
    <m/>
    <m/>
    <m/>
    <m/>
    <m/>
    <m/>
    <m/>
    <m/>
    <m/>
    <m/>
    <n v="0.95614035087719296"/>
    <n v="0.95789473684210524"/>
    <n v="0.33300000000000002"/>
    <n v="2.2200000000000001E-2"/>
    <n v="215"/>
    <n v="48"/>
    <m/>
    <m/>
  </r>
  <r>
    <x v="56"/>
    <s v="CalWIN"/>
    <x v="11"/>
    <x v="4"/>
    <n v="2019"/>
    <s v="2018/19"/>
    <m/>
    <m/>
    <m/>
    <m/>
    <m/>
    <m/>
    <n v="32494"/>
    <n v="62835"/>
    <m/>
    <m/>
    <m/>
    <m/>
    <m/>
    <m/>
    <m/>
    <m/>
    <m/>
    <m/>
    <m/>
    <n v="0.99599358974358976"/>
    <n v="0.95"/>
    <n v="0.66700000000000004"/>
    <n v="4.9399999999999999E-2"/>
    <n v="2267"/>
    <n v="554"/>
    <m/>
    <m/>
  </r>
  <r>
    <x v="57"/>
    <s v="CalWIN"/>
    <x v="11"/>
    <x v="4"/>
    <n v="2019"/>
    <s v="2018/19"/>
    <m/>
    <m/>
    <m/>
    <m/>
    <m/>
    <m/>
    <n v="9890"/>
    <n v="17412"/>
    <m/>
    <m/>
    <m/>
    <m/>
    <m/>
    <m/>
    <m/>
    <m/>
    <m/>
    <m/>
    <m/>
    <n v="0.77884615384615385"/>
    <n v="0.8833333333333333"/>
    <n v="0.33300000000000002"/>
    <n v="2.2200000000000001E-2"/>
    <n v="755"/>
    <n v="292"/>
    <m/>
    <m/>
  </r>
  <r>
    <x v="58"/>
    <s v="C-IV"/>
    <x v="11"/>
    <x v="4"/>
    <n v="2019"/>
    <s v="2018/19"/>
    <m/>
    <m/>
    <m/>
    <m/>
    <m/>
    <m/>
    <n v="6086"/>
    <n v="12804"/>
    <m/>
    <m/>
    <m/>
    <m/>
    <m/>
    <m/>
    <m/>
    <m/>
    <m/>
    <m/>
    <m/>
    <n v="0.98986486486486491"/>
    <n v="0.92990654205607481"/>
    <n v="0.33300000000000002"/>
    <n v="2.2200000000000001E-2"/>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0955"/>
    <n v="338067"/>
    <n v="375"/>
    <n v="2598"/>
    <n v="41330"/>
    <n v="340665"/>
    <n v="381995"/>
    <n v="775767"/>
    <n v="104384"/>
    <n v="664563"/>
    <n v="768947"/>
    <n v="1129"/>
    <n v="5691"/>
    <n v="6820"/>
    <n v="105513"/>
    <n v="67025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r>
    <x v="0"/>
    <s v="n/a"/>
    <x v="2"/>
    <x v="5"/>
    <n v="2019"/>
    <s v="2018/19"/>
    <n v="198147"/>
    <n v="1645187"/>
    <n v="1882"/>
    <n v="13153"/>
    <n v="200029"/>
    <n v="1658340"/>
    <n v="1858369"/>
    <n v="3704578"/>
    <n v="506158"/>
    <n v="3162068"/>
    <n v="3668226"/>
    <n v="6187"/>
    <n v="30165"/>
    <n v="36352"/>
    <n v="512345"/>
    <n v="3192233"/>
    <n v="498649555"/>
    <n v="4017291"/>
    <n v="502666846"/>
    <n v="0.98313464235624126"/>
    <n v="0.92643717993146202"/>
    <m/>
    <m/>
    <n v="141257"/>
    <n v="59100"/>
    <m/>
    <m/>
  </r>
  <r>
    <x v="1"/>
    <s v="CalWIN"/>
    <x v="2"/>
    <x v="5"/>
    <n v="2019"/>
    <s v="2018/19"/>
    <m/>
    <m/>
    <m/>
    <m/>
    <m/>
    <m/>
    <n v="51429"/>
    <n v="92704"/>
    <m/>
    <m/>
    <m/>
    <m/>
    <m/>
    <m/>
    <m/>
    <m/>
    <m/>
    <m/>
    <m/>
    <n v="0.99747474747474751"/>
    <n v="0.98944988696307457"/>
    <m/>
    <m/>
    <n v="5041"/>
    <n v="1940"/>
    <m/>
    <m/>
  </r>
  <r>
    <x v="2"/>
    <s v="C-IV"/>
    <x v="2"/>
    <x v="5"/>
    <n v="2019"/>
    <s v="2018/19"/>
    <m/>
    <m/>
    <m/>
    <m/>
    <m/>
    <m/>
    <n v="70"/>
    <n v="118"/>
    <m/>
    <m/>
    <m/>
    <m/>
    <m/>
    <m/>
    <m/>
    <m/>
    <m/>
    <m/>
    <m/>
    <n v="1"/>
    <n v="1"/>
    <m/>
    <m/>
    <n v="5"/>
    <n v="0"/>
    <m/>
    <m/>
  </r>
  <r>
    <x v="3"/>
    <s v="C-IV"/>
    <x v="2"/>
    <x v="5"/>
    <n v="2019"/>
    <s v="2018/19"/>
    <m/>
    <m/>
    <m/>
    <m/>
    <m/>
    <m/>
    <n v="1430"/>
    <n v="2564"/>
    <m/>
    <m/>
    <m/>
    <m/>
    <m/>
    <m/>
    <m/>
    <m/>
    <m/>
    <m/>
    <m/>
    <n v="1"/>
    <n v="1"/>
    <m/>
    <m/>
    <n v="129"/>
    <n v="29"/>
    <m/>
    <m/>
  </r>
  <r>
    <x v="4"/>
    <s v="C-IV"/>
    <x v="2"/>
    <x v="5"/>
    <n v="2019"/>
    <s v="2018/19"/>
    <m/>
    <m/>
    <m/>
    <m/>
    <m/>
    <m/>
    <n v="15900"/>
    <n v="28424"/>
    <m/>
    <m/>
    <m/>
    <m/>
    <m/>
    <m/>
    <m/>
    <m/>
    <m/>
    <m/>
    <m/>
    <n v="0.90858725761772852"/>
    <n v="0.9593345656192237"/>
    <m/>
    <m/>
    <n v="1329"/>
    <n v="636"/>
    <m/>
    <m/>
  </r>
  <r>
    <x v="5"/>
    <s v="C-IV"/>
    <x v="2"/>
    <x v="5"/>
    <n v="2019"/>
    <s v="2018/19"/>
    <m/>
    <m/>
    <m/>
    <m/>
    <m/>
    <m/>
    <n v="2563"/>
    <n v="4494"/>
    <m/>
    <m/>
    <m/>
    <m/>
    <m/>
    <m/>
    <m/>
    <m/>
    <m/>
    <m/>
    <m/>
    <n v="0.96721311475409832"/>
    <n v="0.98780487804878048"/>
    <m/>
    <m/>
    <n v="195"/>
    <n v="41"/>
    <m/>
    <m/>
  </r>
  <r>
    <x v="6"/>
    <s v="C-IV"/>
    <x v="2"/>
    <x v="5"/>
    <n v="2019"/>
    <s v="2018/19"/>
    <m/>
    <m/>
    <m/>
    <m/>
    <m/>
    <m/>
    <n v="636"/>
    <n v="1369"/>
    <m/>
    <m/>
    <m/>
    <m/>
    <m/>
    <m/>
    <m/>
    <m/>
    <m/>
    <m/>
    <m/>
    <n v="1"/>
    <n v="0.95238095238095233"/>
    <m/>
    <m/>
    <n v="57"/>
    <n v="14"/>
    <m/>
    <m/>
  </r>
  <r>
    <x v="7"/>
    <s v="CalWIN"/>
    <x v="2"/>
    <x v="5"/>
    <n v="2019"/>
    <s v="2018/19"/>
    <m/>
    <m/>
    <m/>
    <m/>
    <m/>
    <m/>
    <n v="28670"/>
    <n v="55871"/>
    <m/>
    <m/>
    <m/>
    <m/>
    <m/>
    <m/>
    <m/>
    <m/>
    <m/>
    <m/>
    <m/>
    <n v="0.94877505567928733"/>
    <n v="0.98983739837398377"/>
    <m/>
    <m/>
    <n v="2036"/>
    <n v="668"/>
    <m/>
    <m/>
  </r>
  <r>
    <x v="8"/>
    <s v="C-IV"/>
    <x v="2"/>
    <x v="5"/>
    <n v="2019"/>
    <s v="2018/19"/>
    <m/>
    <m/>
    <m/>
    <m/>
    <m/>
    <m/>
    <n v="2443"/>
    <n v="4694"/>
    <m/>
    <m/>
    <m/>
    <m/>
    <m/>
    <m/>
    <m/>
    <m/>
    <m/>
    <m/>
    <m/>
    <n v="0.95890410958904115"/>
    <n v="0.9285714285714286"/>
    <m/>
    <m/>
    <n v="145"/>
    <n v="29"/>
    <m/>
    <m/>
  </r>
  <r>
    <x v="9"/>
    <s v="C-IV"/>
    <x v="2"/>
    <x v="5"/>
    <n v="2019"/>
    <s v="2018/19"/>
    <m/>
    <m/>
    <m/>
    <m/>
    <m/>
    <m/>
    <n v="6197"/>
    <n v="10561"/>
    <m/>
    <m/>
    <m/>
    <m/>
    <m/>
    <m/>
    <m/>
    <m/>
    <m/>
    <m/>
    <m/>
    <n v="0.9946236559139785"/>
    <n v="0.99657534246575341"/>
    <m/>
    <m/>
    <n v="611"/>
    <n v="150"/>
    <m/>
    <m/>
  </r>
  <r>
    <x v="10"/>
    <s v="CalWIN"/>
    <x v="2"/>
    <x v="5"/>
    <n v="2019"/>
    <s v="2018/19"/>
    <m/>
    <m/>
    <m/>
    <m/>
    <m/>
    <m/>
    <n v="87674"/>
    <n v="203905"/>
    <m/>
    <m/>
    <m/>
    <m/>
    <m/>
    <m/>
    <m/>
    <m/>
    <m/>
    <m/>
    <m/>
    <n v="0.95775913720790895"/>
    <n v="0.95351473922902497"/>
    <m/>
    <m/>
    <n v="4875"/>
    <n v="1873"/>
    <m/>
    <m/>
  </r>
  <r>
    <x v="11"/>
    <s v="C-IV"/>
    <x v="2"/>
    <x v="5"/>
    <n v="2019"/>
    <s v="2018/19"/>
    <m/>
    <m/>
    <m/>
    <m/>
    <m/>
    <m/>
    <n v="1460"/>
    <n v="3126"/>
    <m/>
    <m/>
    <m/>
    <m/>
    <m/>
    <m/>
    <m/>
    <m/>
    <m/>
    <m/>
    <m/>
    <n v="0.9642857142857143"/>
    <n v="0.97297297297297303"/>
    <m/>
    <m/>
    <n v="113"/>
    <n v="31"/>
    <m/>
    <m/>
  </r>
  <r>
    <x v="12"/>
    <s v="C-IV"/>
    <x v="2"/>
    <x v="5"/>
    <n v="2019"/>
    <s v="2018/19"/>
    <m/>
    <m/>
    <m/>
    <m/>
    <m/>
    <m/>
    <n v="11924"/>
    <n v="19504"/>
    <m/>
    <m/>
    <m/>
    <m/>
    <m/>
    <m/>
    <m/>
    <m/>
    <m/>
    <m/>
    <m/>
    <n v="0.98856209150326801"/>
    <n v="0.98117647058823532"/>
    <m/>
    <m/>
    <n v="1181"/>
    <n v="366"/>
    <m/>
    <m/>
  </r>
  <r>
    <x v="13"/>
    <s v="C-IV"/>
    <x v="2"/>
    <x v="5"/>
    <n v="2019"/>
    <s v="2018/19"/>
    <m/>
    <m/>
    <m/>
    <m/>
    <m/>
    <m/>
    <n v="16164"/>
    <n v="37775"/>
    <m/>
    <m/>
    <m/>
    <m/>
    <m/>
    <m/>
    <m/>
    <m/>
    <m/>
    <m/>
    <m/>
    <n v="0.98412698412698418"/>
    <n v="0.92021276595744683"/>
    <m/>
    <m/>
    <n v="887"/>
    <n v="86"/>
    <m/>
    <m/>
  </r>
  <r>
    <x v="14"/>
    <s v="C-IV"/>
    <x v="2"/>
    <x v="5"/>
    <n v="2019"/>
    <s v="2018/19"/>
    <m/>
    <m/>
    <m/>
    <m/>
    <m/>
    <m/>
    <n v="970"/>
    <n v="1758"/>
    <m/>
    <m/>
    <m/>
    <m/>
    <m/>
    <m/>
    <m/>
    <m/>
    <m/>
    <m/>
    <m/>
    <n v="1"/>
    <n v="1"/>
    <m/>
    <m/>
    <n v="59"/>
    <n v="1"/>
    <m/>
    <m/>
  </r>
  <r>
    <x v="15"/>
    <s v="C-IV"/>
    <x v="2"/>
    <x v="5"/>
    <n v="2019"/>
    <s v="2018/19"/>
    <m/>
    <m/>
    <m/>
    <m/>
    <m/>
    <m/>
    <n v="64698"/>
    <n v="147218"/>
    <m/>
    <m/>
    <m/>
    <m/>
    <m/>
    <m/>
    <m/>
    <m/>
    <m/>
    <m/>
    <m/>
    <n v="0.98283386674425366"/>
    <n v="0.90877648076091655"/>
    <m/>
    <m/>
    <n v="5118"/>
    <n v="1518"/>
    <m/>
    <m/>
  </r>
  <r>
    <x v="16"/>
    <s v="C-IV"/>
    <x v="2"/>
    <x v="5"/>
    <n v="2019"/>
    <s v="2018/19"/>
    <m/>
    <m/>
    <m/>
    <m/>
    <m/>
    <m/>
    <n v="10331"/>
    <n v="22868"/>
    <m/>
    <m/>
    <m/>
    <m/>
    <m/>
    <m/>
    <m/>
    <m/>
    <m/>
    <m/>
    <m/>
    <n v="0.99778270509977829"/>
    <n v="0.95873015873015877"/>
    <m/>
    <m/>
    <n v="697"/>
    <n v="120"/>
    <m/>
    <m/>
  </r>
  <r>
    <x v="17"/>
    <s v="C-IV"/>
    <x v="2"/>
    <x v="5"/>
    <n v="2019"/>
    <s v="2018/19"/>
    <m/>
    <m/>
    <m/>
    <m/>
    <m/>
    <m/>
    <n v="6182"/>
    <n v="11069"/>
    <m/>
    <m/>
    <m/>
    <m/>
    <m/>
    <m/>
    <m/>
    <m/>
    <m/>
    <m/>
    <m/>
    <n v="0.97628458498023718"/>
    <n v="0.92105263157894735"/>
    <m/>
    <m/>
    <n v="398"/>
    <n v="71"/>
    <m/>
    <m/>
  </r>
  <r>
    <x v="18"/>
    <s v="C-IV"/>
    <x v="2"/>
    <x v="5"/>
    <n v="2019"/>
    <s v="2018/19"/>
    <m/>
    <m/>
    <m/>
    <m/>
    <m/>
    <m/>
    <n v="1460"/>
    <n v="2819"/>
    <m/>
    <m/>
    <m/>
    <m/>
    <m/>
    <m/>
    <m/>
    <m/>
    <m/>
    <m/>
    <m/>
    <n v="0.96103896103896103"/>
    <n v="0.91935483870967738"/>
    <m/>
    <m/>
    <n v="100"/>
    <n v="19"/>
    <m/>
    <m/>
  </r>
  <r>
    <x v="19"/>
    <s v="LRS"/>
    <x v="2"/>
    <x v="5"/>
    <n v="2019"/>
    <s v="2018/19"/>
    <m/>
    <m/>
    <m/>
    <m/>
    <m/>
    <m/>
    <n v="538105"/>
    <n v="1024468"/>
    <m/>
    <m/>
    <m/>
    <m/>
    <m/>
    <m/>
    <m/>
    <m/>
    <m/>
    <m/>
    <m/>
    <n v="0.99262553692933442"/>
    <n v="0.90615418309242224"/>
    <m/>
    <m/>
    <n v="39400"/>
    <n v="23674"/>
    <m/>
    <m/>
  </r>
  <r>
    <x v="20"/>
    <s v="C-IV"/>
    <x v="2"/>
    <x v="5"/>
    <n v="2019"/>
    <s v="2018/19"/>
    <m/>
    <m/>
    <m/>
    <m/>
    <m/>
    <m/>
    <n v="10686"/>
    <n v="25600"/>
    <m/>
    <m/>
    <m/>
    <m/>
    <m/>
    <m/>
    <m/>
    <m/>
    <m/>
    <m/>
    <m/>
    <n v="0.97172236503856046"/>
    <n v="0.96750902527075811"/>
    <m/>
    <m/>
    <n v="627"/>
    <n v="73"/>
    <m/>
    <m/>
  </r>
  <r>
    <x v="21"/>
    <s v="C-IV"/>
    <x v="2"/>
    <x v="5"/>
    <n v="2019"/>
    <s v="2018/19"/>
    <m/>
    <m/>
    <m/>
    <m/>
    <m/>
    <m/>
    <n v="0"/>
    <n v="0"/>
    <m/>
    <m/>
    <m/>
    <m/>
    <m/>
    <m/>
    <m/>
    <m/>
    <m/>
    <m/>
    <m/>
    <e v="#DIV/0!"/>
    <e v="#DIV/0!"/>
    <m/>
    <m/>
    <m/>
    <m/>
    <m/>
    <m/>
  </r>
  <r>
    <x v="22"/>
    <s v="C-IV"/>
    <x v="2"/>
    <x v="5"/>
    <n v="2019"/>
    <s v="2018/19"/>
    <m/>
    <m/>
    <m/>
    <m/>
    <m/>
    <m/>
    <n v="1025"/>
    <n v="1853"/>
    <m/>
    <m/>
    <m/>
    <m/>
    <m/>
    <m/>
    <m/>
    <m/>
    <m/>
    <m/>
    <m/>
    <n v="1"/>
    <n v="0.95454545454545459"/>
    <m/>
    <m/>
    <n v="58"/>
    <n v="6"/>
    <m/>
    <m/>
  </r>
  <r>
    <x v="23"/>
    <s v="C-IV"/>
    <x v="2"/>
    <x v="5"/>
    <n v="2019"/>
    <s v="2018/19"/>
    <m/>
    <m/>
    <m/>
    <m/>
    <m/>
    <m/>
    <n v="5829"/>
    <n v="10655"/>
    <m/>
    <m/>
    <m/>
    <m/>
    <m/>
    <m/>
    <m/>
    <m/>
    <m/>
    <m/>
    <m/>
    <n v="0.98753894080996885"/>
    <n v="0.94849785407725318"/>
    <m/>
    <m/>
    <n v="467"/>
    <n v="48"/>
    <m/>
    <m/>
  </r>
  <r>
    <x v="24"/>
    <s v="C-IV"/>
    <x v="2"/>
    <x v="5"/>
    <n v="2019"/>
    <s v="2018/19"/>
    <m/>
    <m/>
    <m/>
    <m/>
    <m/>
    <m/>
    <n v="22155"/>
    <n v="49755"/>
    <m/>
    <m/>
    <m/>
    <m/>
    <m/>
    <m/>
    <m/>
    <m/>
    <m/>
    <m/>
    <m/>
    <n v="0.99159663865546221"/>
    <n v="0.95879556259904908"/>
    <m/>
    <m/>
    <n v="1501"/>
    <n v="269"/>
    <m/>
    <m/>
  </r>
  <r>
    <x v="25"/>
    <s v="C-IV"/>
    <x v="2"/>
    <x v="5"/>
    <n v="2019"/>
    <s v="2018/19"/>
    <m/>
    <m/>
    <m/>
    <m/>
    <m/>
    <m/>
    <n v="631"/>
    <n v="1278"/>
    <m/>
    <m/>
    <m/>
    <m/>
    <m/>
    <m/>
    <m/>
    <m/>
    <m/>
    <m/>
    <m/>
    <n v="0.967741935483871"/>
    <n v="0.86363636363636365"/>
    <m/>
    <m/>
    <n v="35"/>
    <n v="7"/>
    <m/>
    <m/>
  </r>
  <r>
    <x v="26"/>
    <s v="C-IV"/>
    <x v="2"/>
    <x v="5"/>
    <n v="2019"/>
    <s v="2018/19"/>
    <m/>
    <m/>
    <m/>
    <m/>
    <m/>
    <m/>
    <n v="373"/>
    <n v="657"/>
    <m/>
    <m/>
    <m/>
    <m/>
    <m/>
    <m/>
    <m/>
    <m/>
    <m/>
    <m/>
    <m/>
    <n v="1"/>
    <n v="1"/>
    <m/>
    <m/>
    <n v="19"/>
    <n v="6"/>
    <m/>
    <m/>
  </r>
  <r>
    <x v="27"/>
    <s v="C-IV"/>
    <x v="2"/>
    <x v="5"/>
    <n v="2019"/>
    <s v="2018/19"/>
    <m/>
    <m/>
    <m/>
    <m/>
    <m/>
    <m/>
    <n v="18998"/>
    <n v="41839"/>
    <m/>
    <m/>
    <m/>
    <m/>
    <m/>
    <m/>
    <m/>
    <m/>
    <m/>
    <m/>
    <m/>
    <n v="0.99788806758183735"/>
    <n v="0.93673110720562391"/>
    <m/>
    <m/>
    <n v="1510"/>
    <n v="534"/>
    <m/>
    <m/>
  </r>
  <r>
    <x v="28"/>
    <s v="C-IV"/>
    <x v="2"/>
    <x v="5"/>
    <n v="2019"/>
    <s v="2018/19"/>
    <m/>
    <m/>
    <m/>
    <m/>
    <m/>
    <m/>
    <n v="2711"/>
    <n v="5266"/>
    <m/>
    <m/>
    <m/>
    <m/>
    <m/>
    <m/>
    <m/>
    <m/>
    <m/>
    <m/>
    <m/>
    <n v="0.96062992125984248"/>
    <n v="0.91249999999999998"/>
    <m/>
    <m/>
    <n v="245"/>
    <n v="58"/>
    <m/>
    <m/>
  </r>
  <r>
    <x v="29"/>
    <s v="C-IV"/>
    <x v="2"/>
    <x v="5"/>
    <n v="2019"/>
    <s v="2018/19"/>
    <m/>
    <m/>
    <m/>
    <m/>
    <m/>
    <m/>
    <n v="4349"/>
    <n v="7310"/>
    <m/>
    <m/>
    <m/>
    <m/>
    <m/>
    <m/>
    <m/>
    <m/>
    <m/>
    <m/>
    <m/>
    <n v="0.97512437810945274"/>
    <n v="0.9"/>
    <m/>
    <m/>
    <n v="362"/>
    <n v="118"/>
    <m/>
    <m/>
  </r>
  <r>
    <x v="30"/>
    <s v="CalWIN"/>
    <x v="2"/>
    <x v="5"/>
    <n v="2019"/>
    <s v="2018/19"/>
    <m/>
    <m/>
    <m/>
    <m/>
    <m/>
    <m/>
    <n v="98913"/>
    <n v="193009"/>
    <m/>
    <m/>
    <m/>
    <m/>
    <m/>
    <m/>
    <m/>
    <m/>
    <m/>
    <m/>
    <m/>
    <n v="0.9789169995561473"/>
    <n v="0.98734793187347936"/>
    <m/>
    <m/>
    <n v="7611"/>
    <n v="2764"/>
    <m/>
    <m/>
  </r>
  <r>
    <x v="31"/>
    <s v="CalWIN"/>
    <x v="2"/>
    <x v="5"/>
    <n v="2019"/>
    <s v="2018/19"/>
    <m/>
    <m/>
    <m/>
    <m/>
    <m/>
    <m/>
    <n v="7650"/>
    <n v="13705"/>
    <m/>
    <m/>
    <m/>
    <m/>
    <m/>
    <m/>
    <m/>
    <m/>
    <m/>
    <m/>
    <m/>
    <n v="0.98711340206185572"/>
    <n v="0.73809523809523814"/>
    <m/>
    <m/>
    <n v="597"/>
    <n v="324"/>
    <m/>
    <m/>
  </r>
  <r>
    <x v="32"/>
    <s v="C-IV"/>
    <x v="2"/>
    <x v="5"/>
    <n v="2019"/>
    <s v="2018/19"/>
    <m/>
    <m/>
    <m/>
    <m/>
    <m/>
    <m/>
    <n v="1136"/>
    <n v="2013"/>
    <m/>
    <m/>
    <m/>
    <m/>
    <m/>
    <m/>
    <m/>
    <m/>
    <m/>
    <m/>
    <m/>
    <n v="0.971830985915493"/>
    <n v="0.8936170212765957"/>
    <m/>
    <m/>
    <n v="102"/>
    <n v="40"/>
    <m/>
    <m/>
  </r>
  <r>
    <x v="33"/>
    <s v="C-IV"/>
    <x v="2"/>
    <x v="5"/>
    <n v="2019"/>
    <s v="2018/19"/>
    <m/>
    <m/>
    <m/>
    <m/>
    <m/>
    <m/>
    <n v="108012"/>
    <n v="230740"/>
    <m/>
    <m/>
    <m/>
    <m/>
    <m/>
    <m/>
    <m/>
    <m/>
    <m/>
    <m/>
    <m/>
    <n v="0.97835153922542206"/>
    <n v="0.87375236039924464"/>
    <m/>
    <m/>
    <n v="9591"/>
    <n v="3516"/>
    <m/>
    <m/>
  </r>
  <r>
    <x v="34"/>
    <s v="CalWIN"/>
    <x v="2"/>
    <x v="5"/>
    <n v="2019"/>
    <s v="2018/19"/>
    <m/>
    <m/>
    <m/>
    <m/>
    <m/>
    <m/>
    <n v="91135"/>
    <n v="187629"/>
    <m/>
    <m/>
    <m/>
    <m/>
    <m/>
    <m/>
    <m/>
    <m/>
    <m/>
    <m/>
    <m/>
    <n v="0.99803198031980322"/>
    <n v="0.98370370370370375"/>
    <m/>
    <m/>
    <n v="7927"/>
    <n v="2954"/>
    <m/>
    <m/>
  </r>
  <r>
    <x v="35"/>
    <s v="C-IV"/>
    <x v="2"/>
    <x v="5"/>
    <n v="2019"/>
    <s v="2018/19"/>
    <m/>
    <m/>
    <m/>
    <m/>
    <m/>
    <m/>
    <n v="2085"/>
    <n v="4370"/>
    <m/>
    <m/>
    <m/>
    <m/>
    <m/>
    <m/>
    <m/>
    <m/>
    <m/>
    <m/>
    <m/>
    <n v="0.97247706422018343"/>
    <n v="0.93506493506493504"/>
    <m/>
    <m/>
    <n v="159"/>
    <n v="47"/>
    <m/>
    <m/>
  </r>
  <r>
    <x v="36"/>
    <s v="C-IV"/>
    <x v="2"/>
    <x v="5"/>
    <n v="2019"/>
    <s v="2018/19"/>
    <m/>
    <m/>
    <m/>
    <m/>
    <m/>
    <m/>
    <n v="145766"/>
    <n v="313010"/>
    <m/>
    <m/>
    <m/>
    <m/>
    <m/>
    <m/>
    <m/>
    <m/>
    <m/>
    <m/>
    <m/>
    <n v="0.9933688914516362"/>
    <n v="0.94655065257924176"/>
    <m/>
    <m/>
    <n v="10394"/>
    <n v="3054"/>
    <m/>
    <m/>
  </r>
  <r>
    <x v="37"/>
    <s v="CalWIN"/>
    <x v="2"/>
    <x v="5"/>
    <n v="2019"/>
    <s v="2018/19"/>
    <m/>
    <m/>
    <m/>
    <m/>
    <m/>
    <m/>
    <n v="130626"/>
    <n v="249791"/>
    <m/>
    <m/>
    <m/>
    <m/>
    <m/>
    <m/>
    <m/>
    <m/>
    <m/>
    <m/>
    <m/>
    <n v="0.98732488325550372"/>
    <n v="0.96530454895913642"/>
    <m/>
    <m/>
    <n v="10698"/>
    <n v="5133"/>
    <m/>
    <m/>
  </r>
  <r>
    <x v="38"/>
    <s v="CalWIN"/>
    <x v="2"/>
    <x v="5"/>
    <n v="2019"/>
    <s v="2018/19"/>
    <m/>
    <m/>
    <m/>
    <m/>
    <m/>
    <m/>
    <n v="30457"/>
    <n v="45363"/>
    <m/>
    <m/>
    <m/>
    <m/>
    <m/>
    <m/>
    <m/>
    <m/>
    <m/>
    <m/>
    <m/>
    <n v="0.97488226059654626"/>
    <n v="0.82659932659932656"/>
    <m/>
    <m/>
    <n v="2747"/>
    <n v="1136"/>
    <m/>
    <m/>
  </r>
  <r>
    <x v="39"/>
    <s v="C-IV"/>
    <x v="2"/>
    <x v="5"/>
    <n v="2019"/>
    <s v="2018/19"/>
    <m/>
    <m/>
    <m/>
    <m/>
    <m/>
    <m/>
    <n v="42555"/>
    <n v="91471"/>
    <m/>
    <m/>
    <m/>
    <m/>
    <m/>
    <m/>
    <m/>
    <m/>
    <m/>
    <m/>
    <m/>
    <n v="0.98958333333333337"/>
    <n v="0.90303030303030307"/>
    <m/>
    <m/>
    <n v="2895"/>
    <n v="1039"/>
    <m/>
    <m/>
  </r>
  <r>
    <x v="40"/>
    <s v="CalWIN"/>
    <x v="2"/>
    <x v="5"/>
    <n v="2019"/>
    <s v="2018/19"/>
    <m/>
    <m/>
    <m/>
    <m/>
    <m/>
    <m/>
    <n v="8930"/>
    <n v="15053"/>
    <m/>
    <m/>
    <m/>
    <m/>
    <m/>
    <m/>
    <m/>
    <m/>
    <m/>
    <m/>
    <m/>
    <n v="0.96107055961070564"/>
    <n v="0.96787148594377514"/>
    <m/>
    <m/>
    <n v="774"/>
    <n v="250"/>
    <m/>
    <m/>
  </r>
  <r>
    <x v="41"/>
    <s v="CalWIN"/>
    <x v="2"/>
    <x v="5"/>
    <n v="2019"/>
    <s v="2018/19"/>
    <m/>
    <m/>
    <m/>
    <m/>
    <m/>
    <m/>
    <n v="10872"/>
    <n v="20106"/>
    <m/>
    <m/>
    <m/>
    <m/>
    <m/>
    <m/>
    <m/>
    <m/>
    <m/>
    <m/>
    <m/>
    <n v="0.9929906542056075"/>
    <n v="0.93650793650793651"/>
    <m/>
    <m/>
    <n v="1075"/>
    <n v="441"/>
    <m/>
    <m/>
  </r>
  <r>
    <x v="42"/>
    <s v="CalWIN"/>
    <x v="2"/>
    <x v="5"/>
    <n v="2019"/>
    <s v="2018/19"/>
    <m/>
    <m/>
    <m/>
    <m/>
    <m/>
    <m/>
    <n v="21053"/>
    <n v="39233"/>
    <m/>
    <m/>
    <m/>
    <m/>
    <m/>
    <m/>
    <m/>
    <m/>
    <m/>
    <m/>
    <m/>
    <n v="0.89768683274021355"/>
    <n v="0.81297709923664119"/>
    <m/>
    <m/>
    <n v="1707"/>
    <n v="871"/>
    <m/>
    <m/>
  </r>
  <r>
    <x v="43"/>
    <s v="CalWIN"/>
    <x v="2"/>
    <x v="5"/>
    <n v="2019"/>
    <s v="2018/19"/>
    <m/>
    <m/>
    <m/>
    <m/>
    <m/>
    <m/>
    <n v="38630"/>
    <n v="71677"/>
    <m/>
    <m/>
    <m/>
    <m/>
    <m/>
    <m/>
    <m/>
    <m/>
    <m/>
    <m/>
    <m/>
    <n v="0.99057788944723613"/>
    <n v="0.97504456327985745"/>
    <m/>
    <m/>
    <n v="3026"/>
    <n v="1005"/>
    <m/>
    <m/>
  </r>
  <r>
    <x v="44"/>
    <s v="CalWIN"/>
    <x v="2"/>
    <x v="5"/>
    <n v="2019"/>
    <s v="2018/19"/>
    <m/>
    <m/>
    <m/>
    <m/>
    <m/>
    <m/>
    <n v="13821"/>
    <n v="23575"/>
    <m/>
    <m/>
    <m/>
    <m/>
    <m/>
    <m/>
    <m/>
    <m/>
    <m/>
    <m/>
    <m/>
    <n v="0.99628252788104088"/>
    <n v="0.9726027397260274"/>
    <m/>
    <m/>
    <n v="940"/>
    <n v="395"/>
    <m/>
    <m/>
  </r>
  <r>
    <x v="45"/>
    <s v="C-IV"/>
    <x v="2"/>
    <x v="5"/>
    <n v="2019"/>
    <s v="2018/19"/>
    <m/>
    <m/>
    <m/>
    <m/>
    <m/>
    <m/>
    <n v="11533"/>
    <n v="21261"/>
    <m/>
    <m/>
    <m/>
    <m/>
    <m/>
    <m/>
    <m/>
    <m/>
    <m/>
    <m/>
    <m/>
    <n v="0.978984238178634"/>
    <n v="0.96188340807174888"/>
    <m/>
    <m/>
    <n v="1020"/>
    <n v="228"/>
    <m/>
    <m/>
  </r>
  <r>
    <x v="46"/>
    <s v="C-IV"/>
    <x v="2"/>
    <x v="5"/>
    <n v="2019"/>
    <s v="2018/19"/>
    <m/>
    <m/>
    <m/>
    <m/>
    <m/>
    <m/>
    <n v="127"/>
    <n v="209"/>
    <m/>
    <m/>
    <m/>
    <m/>
    <m/>
    <m/>
    <m/>
    <m/>
    <m/>
    <m/>
    <m/>
    <n v="1"/>
    <n v="1"/>
    <m/>
    <m/>
    <n v="6"/>
    <n v="2"/>
    <m/>
    <m/>
  </r>
  <r>
    <x v="47"/>
    <s v="C-IV"/>
    <x v="2"/>
    <x v="5"/>
    <n v="2019"/>
    <s v="2018/19"/>
    <m/>
    <m/>
    <m/>
    <m/>
    <m/>
    <m/>
    <n v="3202"/>
    <n v="6441"/>
    <m/>
    <m/>
    <m/>
    <m/>
    <m/>
    <m/>
    <m/>
    <m/>
    <m/>
    <m/>
    <m/>
    <n v="1"/>
    <n v="0.94059405940594054"/>
    <m/>
    <m/>
    <n v="258"/>
    <n v="90"/>
    <m/>
    <m/>
  </r>
  <r>
    <x v="48"/>
    <s v="CalWIN"/>
    <x v="2"/>
    <x v="5"/>
    <n v="2019"/>
    <s v="2018/19"/>
    <m/>
    <m/>
    <m/>
    <m/>
    <m/>
    <m/>
    <n v="19013"/>
    <n v="34962"/>
    <m/>
    <m/>
    <m/>
    <m/>
    <m/>
    <m/>
    <m/>
    <m/>
    <m/>
    <m/>
    <m/>
    <n v="0.97832369942196529"/>
    <n v="0.9397260273972603"/>
    <m/>
    <m/>
    <n v="1393"/>
    <n v="515"/>
    <m/>
    <m/>
  </r>
  <r>
    <x v="49"/>
    <s v="CalWIN"/>
    <x v="2"/>
    <x v="5"/>
    <n v="2019"/>
    <s v="2018/19"/>
    <m/>
    <m/>
    <m/>
    <m/>
    <m/>
    <m/>
    <n v="14995"/>
    <n v="24175"/>
    <m/>
    <m/>
    <m/>
    <m/>
    <m/>
    <m/>
    <m/>
    <m/>
    <m/>
    <m/>
    <m/>
    <n v="0.95318352059925093"/>
    <n v="0.56020942408376961"/>
    <m/>
    <m/>
    <n v="1124"/>
    <n v="529"/>
    <m/>
    <m/>
  </r>
  <r>
    <x v="50"/>
    <s v="C-IV"/>
    <x v="2"/>
    <x v="5"/>
    <n v="2019"/>
    <s v="2018/19"/>
    <m/>
    <m/>
    <m/>
    <m/>
    <m/>
    <m/>
    <n v="34168"/>
    <n v="70460"/>
    <m/>
    <m/>
    <m/>
    <m/>
    <m/>
    <m/>
    <m/>
    <m/>
    <m/>
    <m/>
    <m/>
    <n v="0.95860284605433377"/>
    <n v="0.92625899280575541"/>
    <m/>
    <m/>
    <n v="2629"/>
    <n v="628"/>
    <m/>
    <m/>
  </r>
  <r>
    <x v="51"/>
    <s v="C-IV"/>
    <x v="2"/>
    <x v="5"/>
    <n v="2019"/>
    <s v="2018/19"/>
    <m/>
    <m/>
    <m/>
    <m/>
    <m/>
    <m/>
    <n v="4897"/>
    <n v="11076"/>
    <m/>
    <m/>
    <m/>
    <m/>
    <m/>
    <m/>
    <m/>
    <m/>
    <m/>
    <m/>
    <m/>
    <n v="0.98429319371727753"/>
    <n v="0.95918367346938771"/>
    <m/>
    <m/>
    <n v="361"/>
    <n v="114"/>
    <m/>
    <m/>
  </r>
  <r>
    <x v="52"/>
    <s v="C-IV"/>
    <x v="2"/>
    <x v="5"/>
    <n v="2019"/>
    <s v="2018/19"/>
    <m/>
    <m/>
    <m/>
    <m/>
    <m/>
    <m/>
    <n v="4197"/>
    <n v="8710"/>
    <m/>
    <m/>
    <m/>
    <m/>
    <m/>
    <m/>
    <m/>
    <m/>
    <m/>
    <m/>
    <m/>
    <n v="0.98104265402843605"/>
    <n v="0.96202531645569622"/>
    <m/>
    <m/>
    <n v="366"/>
    <n v="102"/>
    <m/>
    <m/>
  </r>
  <r>
    <x v="53"/>
    <s v="C-IV"/>
    <x v="2"/>
    <x v="5"/>
    <n v="2019"/>
    <s v="2018/19"/>
    <m/>
    <m/>
    <m/>
    <m/>
    <m/>
    <m/>
    <n v="925"/>
    <n v="1600"/>
    <m/>
    <m/>
    <m/>
    <m/>
    <m/>
    <m/>
    <m/>
    <m/>
    <m/>
    <m/>
    <m/>
    <n v="1"/>
    <n v="0.8125"/>
    <m/>
    <m/>
    <n v="83"/>
    <n v="31"/>
    <m/>
    <m/>
  </r>
  <r>
    <x v="54"/>
    <s v="CalWIN"/>
    <x v="2"/>
    <x v="5"/>
    <n v="2019"/>
    <s v="2018/19"/>
    <m/>
    <m/>
    <m/>
    <m/>
    <m/>
    <m/>
    <n v="48232"/>
    <n v="110042"/>
    <m/>
    <m/>
    <m/>
    <m/>
    <m/>
    <m/>
    <m/>
    <m/>
    <m/>
    <m/>
    <m/>
    <n v="0.9452908587257618"/>
    <n v="0.88564167725540022"/>
    <m/>
    <m/>
    <n v="2189"/>
    <n v="268"/>
    <m/>
    <m/>
  </r>
  <r>
    <x v="55"/>
    <s v="C-IV"/>
    <x v="2"/>
    <x v="5"/>
    <n v="2019"/>
    <s v="2018/19"/>
    <m/>
    <m/>
    <m/>
    <m/>
    <m/>
    <m/>
    <n v="2681"/>
    <n v="4488"/>
    <m/>
    <m/>
    <m/>
    <m/>
    <m/>
    <m/>
    <m/>
    <m/>
    <m/>
    <m/>
    <m/>
    <n v="0.95934959349593496"/>
    <n v="0.97647058823529409"/>
    <m/>
    <m/>
    <n v="201"/>
    <n v="39"/>
    <m/>
    <m/>
  </r>
  <r>
    <x v="56"/>
    <s v="CalWIN"/>
    <x v="2"/>
    <x v="5"/>
    <n v="2019"/>
    <s v="2018/19"/>
    <m/>
    <m/>
    <m/>
    <m/>
    <m/>
    <m/>
    <n v="31729"/>
    <n v="60946"/>
    <m/>
    <m/>
    <m/>
    <m/>
    <m/>
    <m/>
    <m/>
    <m/>
    <m/>
    <m/>
    <m/>
    <n v="0.9949141767323586"/>
    <n v="0.97416020671834624"/>
    <m/>
    <m/>
    <n v="2730"/>
    <n v="677"/>
    <m/>
    <m/>
  </r>
  <r>
    <x v="57"/>
    <s v="CalWIN"/>
    <x v="2"/>
    <x v="5"/>
    <n v="2019"/>
    <s v="2018/19"/>
    <m/>
    <m/>
    <m/>
    <m/>
    <m/>
    <m/>
    <n v="9900"/>
    <n v="17179"/>
    <m/>
    <m/>
    <m/>
    <m/>
    <m/>
    <m/>
    <m/>
    <m/>
    <m/>
    <m/>
    <m/>
    <n v="0.80838323353293418"/>
    <n v="0.87951807228915657"/>
    <m/>
    <m/>
    <n v="1071"/>
    <n v="463"/>
    <m/>
    <m/>
  </r>
  <r>
    <x v="58"/>
    <s v="C-IV"/>
    <x v="2"/>
    <x v="5"/>
    <n v="2019"/>
    <s v="2018/19"/>
    <m/>
    <m/>
    <m/>
    <m/>
    <m/>
    <m/>
    <n v="6066"/>
    <n v="12762"/>
    <m/>
    <m/>
    <m/>
    <m/>
    <m/>
    <m/>
    <m/>
    <m/>
    <m/>
    <m/>
    <m/>
    <n v="0.99661016949152548"/>
    <n v="0.96103896103896103"/>
    <m/>
    <m/>
    <n v="383"/>
    <n v="60"/>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8">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r>
    <x v="1"/>
    <s v="n/a"/>
    <x v="12"/>
    <x v="6"/>
    <n v="2019"/>
    <s v="2018/19"/>
    <m/>
    <m/>
    <m/>
    <m/>
    <m/>
    <n v="0.33500000000000002"/>
    <n v="6.8199999999999997E-2"/>
  </r>
  <r>
    <x v="2"/>
    <s v="CalWIN"/>
    <x v="12"/>
    <x v="6"/>
    <n v="2019"/>
    <s v="2018/19"/>
    <m/>
    <m/>
    <m/>
    <m/>
    <m/>
    <n v="0.33300000000000002"/>
    <n v="2.93E-2"/>
  </r>
  <r>
    <x v="3"/>
    <s v="C-IV"/>
    <x v="12"/>
    <x v="6"/>
    <n v="2019"/>
    <s v="2018/19"/>
    <m/>
    <m/>
    <m/>
    <m/>
    <m/>
    <n v="0.33300000000000002"/>
    <n v="2.2200000000000001E-2"/>
  </r>
  <r>
    <x v="4"/>
    <s v="C-IV"/>
    <x v="12"/>
    <x v="6"/>
    <n v="2019"/>
    <s v="2018/19"/>
    <m/>
    <m/>
    <m/>
    <m/>
    <m/>
    <n v="0.33300000000000002"/>
    <n v="2.2200000000000001E-2"/>
  </r>
  <r>
    <x v="5"/>
    <s v="C-IV"/>
    <x v="12"/>
    <x v="6"/>
    <n v="2019"/>
    <s v="2018/19"/>
    <m/>
    <m/>
    <m/>
    <m/>
    <m/>
    <n v="0.33300000000000002"/>
    <n v="2.2200000000000001E-2"/>
  </r>
  <r>
    <x v="6"/>
    <s v="C-IV"/>
    <x v="12"/>
    <x v="6"/>
    <n v="2019"/>
    <s v="2018/19"/>
    <m/>
    <m/>
    <m/>
    <m/>
    <m/>
    <n v="0.33300000000000002"/>
    <n v="2.2200000000000001E-2"/>
  </r>
  <r>
    <x v="7"/>
    <s v="C-IV"/>
    <x v="12"/>
    <x v="6"/>
    <n v="2019"/>
    <s v="2018/19"/>
    <m/>
    <m/>
    <m/>
    <m/>
    <m/>
    <n v="0.33300000000000002"/>
    <n v="2.2200000000000001E-2"/>
  </r>
  <r>
    <x v="8"/>
    <s v="CalWIN"/>
    <x v="12"/>
    <x v="6"/>
    <n v="2019"/>
    <s v="2018/19"/>
    <m/>
    <m/>
    <m/>
    <m/>
    <m/>
    <n v="0.33300000000000002"/>
    <n v="1.3899999999999999E-2"/>
  </r>
  <r>
    <x v="9"/>
    <s v="C-IV"/>
    <x v="12"/>
    <x v="6"/>
    <n v="2019"/>
    <s v="2018/19"/>
    <m/>
    <m/>
    <m/>
    <m/>
    <m/>
    <n v="0.33300000000000002"/>
    <n v="2.2200000000000001E-2"/>
  </r>
  <r>
    <x v="10"/>
    <s v="C-IV"/>
    <x v="12"/>
    <x v="6"/>
    <n v="2019"/>
    <s v="2018/19"/>
    <m/>
    <m/>
    <m/>
    <m/>
    <m/>
    <n v="0.33300000000000002"/>
    <n v="2.2200000000000001E-2"/>
  </r>
  <r>
    <x v="11"/>
    <s v="CalWIN"/>
    <x v="12"/>
    <x v="6"/>
    <n v="2019"/>
    <s v="2018/19"/>
    <m/>
    <m/>
    <m/>
    <m/>
    <m/>
    <n v="0.57099999999999995"/>
    <n v="4.2500000000000003E-2"/>
  </r>
  <r>
    <x v="12"/>
    <s v="C-IV"/>
    <x v="12"/>
    <x v="6"/>
    <n v="2019"/>
    <s v="2018/19"/>
    <m/>
    <m/>
    <m/>
    <m/>
    <m/>
    <n v="0.33300000000000002"/>
    <n v="2.2200000000000001E-2"/>
  </r>
  <r>
    <x v="13"/>
    <s v="C-IV"/>
    <x v="12"/>
    <x v="6"/>
    <n v="2019"/>
    <s v="2018/19"/>
    <m/>
    <m/>
    <m/>
    <m/>
    <m/>
    <n v="0.33300000000000002"/>
    <n v="2.2200000000000001E-2"/>
  </r>
  <r>
    <x v="14"/>
    <s v="C-IV"/>
    <x v="12"/>
    <x v="6"/>
    <n v="2019"/>
    <s v="2018/19"/>
    <m/>
    <m/>
    <m/>
    <m/>
    <m/>
    <n v="0.33300000000000002"/>
    <n v="2.2200000000000001E-2"/>
  </r>
  <r>
    <x v="15"/>
    <s v="C-IV"/>
    <x v="12"/>
    <x v="6"/>
    <n v="2019"/>
    <s v="2018/19"/>
    <m/>
    <m/>
    <m/>
    <m/>
    <m/>
    <n v="0.33300000000000002"/>
    <n v="2.2200000000000001E-2"/>
  </r>
  <r>
    <x v="16"/>
    <s v="C-IV"/>
    <x v="12"/>
    <x v="6"/>
    <n v="2019"/>
    <s v="2018/19"/>
    <m/>
    <m/>
    <m/>
    <m/>
    <m/>
    <n v="0.2"/>
    <n v="1.77E-2"/>
  </r>
  <r>
    <x v="17"/>
    <s v="C-IV"/>
    <x v="12"/>
    <x v="6"/>
    <n v="2019"/>
    <s v="2018/19"/>
    <m/>
    <m/>
    <m/>
    <m/>
    <m/>
    <n v="0.33300000000000002"/>
    <n v="2.2200000000000001E-2"/>
  </r>
  <r>
    <x v="18"/>
    <s v="C-IV"/>
    <x v="12"/>
    <x v="6"/>
    <n v="2019"/>
    <s v="2018/19"/>
    <m/>
    <m/>
    <m/>
    <m/>
    <m/>
    <n v="0.33300000000000002"/>
    <n v="2.2200000000000001E-2"/>
  </r>
  <r>
    <x v="19"/>
    <s v="C-IV"/>
    <x v="12"/>
    <x v="6"/>
    <n v="2019"/>
    <s v="2018/19"/>
    <m/>
    <m/>
    <m/>
    <m/>
    <m/>
    <n v="0.33300000000000002"/>
    <n v="2.2200000000000001E-2"/>
  </r>
  <r>
    <x v="20"/>
    <s v="LRS"/>
    <x v="12"/>
    <x v="6"/>
    <n v="2019"/>
    <s v="2018/19"/>
    <m/>
    <m/>
    <m/>
    <m/>
    <m/>
    <n v="0.30399999999999999"/>
    <n v="7.0999999999999994E-2"/>
  </r>
  <r>
    <x v="21"/>
    <s v="C-IV"/>
    <x v="12"/>
    <x v="6"/>
    <n v="2019"/>
    <s v="2018/19"/>
    <m/>
    <m/>
    <m/>
    <m/>
    <m/>
    <n v="0.33300000000000002"/>
    <n v="2.2200000000000001E-2"/>
  </r>
  <r>
    <x v="22"/>
    <s v="C-IV"/>
    <x v="12"/>
    <x v="6"/>
    <n v="2019"/>
    <s v="2018/19"/>
    <m/>
    <m/>
    <m/>
    <m/>
    <m/>
    <n v="0.33300000000000002"/>
    <n v="2.2200000000000001E-2"/>
  </r>
  <r>
    <x v="23"/>
    <s v="C-IV"/>
    <x v="12"/>
    <x v="6"/>
    <n v="2019"/>
    <s v="2018/19"/>
    <m/>
    <m/>
    <m/>
    <m/>
    <m/>
    <n v="0.33300000000000002"/>
    <n v="2.2200000000000001E-2"/>
  </r>
  <r>
    <x v="24"/>
    <s v="C-IV"/>
    <x v="12"/>
    <x v="6"/>
    <n v="2019"/>
    <s v="2018/19"/>
    <m/>
    <m/>
    <m/>
    <m/>
    <m/>
    <n v="0.33300000000000002"/>
    <n v="2.2200000000000001E-2"/>
  </r>
  <r>
    <x v="25"/>
    <s v="C-IV"/>
    <x v="12"/>
    <x v="6"/>
    <n v="2019"/>
    <s v="2018/19"/>
    <m/>
    <m/>
    <m/>
    <m/>
    <m/>
    <n v="0"/>
    <n v="6.6500000000000004E-2"/>
  </r>
  <r>
    <x v="26"/>
    <s v="C-IV"/>
    <x v="12"/>
    <x v="6"/>
    <n v="2019"/>
    <s v="2018/19"/>
    <m/>
    <m/>
    <m/>
    <m/>
    <m/>
    <n v="0.33300000000000002"/>
    <n v="2.2200000000000001E-2"/>
  </r>
  <r>
    <x v="27"/>
    <s v="C-IV"/>
    <x v="12"/>
    <x v="6"/>
    <n v="2019"/>
    <s v="2018/19"/>
    <m/>
    <m/>
    <m/>
    <m/>
    <m/>
    <n v="0.33300000000000002"/>
    <n v="2.2200000000000001E-2"/>
  </r>
  <r>
    <x v="28"/>
    <s v="C-IV"/>
    <x v="12"/>
    <x v="6"/>
    <n v="2019"/>
    <s v="2018/19"/>
    <m/>
    <m/>
    <m/>
    <m/>
    <m/>
    <n v="0.5"/>
    <n v="6.4500000000000002E-2"/>
  </r>
  <r>
    <x v="29"/>
    <s v="C-IV"/>
    <x v="12"/>
    <x v="6"/>
    <n v="2019"/>
    <s v="2018/19"/>
    <m/>
    <m/>
    <m/>
    <m/>
    <m/>
    <n v="0.33300000000000002"/>
    <n v="2.2200000000000001E-2"/>
  </r>
  <r>
    <x v="30"/>
    <s v="C-IV"/>
    <x v="12"/>
    <x v="6"/>
    <n v="2019"/>
    <s v="2018/19"/>
    <m/>
    <m/>
    <m/>
    <m/>
    <m/>
    <n v="0.33300000000000002"/>
    <n v="2.2200000000000001E-2"/>
  </r>
  <r>
    <x v="31"/>
    <s v="CalWIN"/>
    <x v="12"/>
    <x v="6"/>
    <n v="2019"/>
    <s v="2018/19"/>
    <m/>
    <m/>
    <m/>
    <m/>
    <m/>
    <n v="0.3"/>
    <n v="1.84E-2"/>
  </r>
  <r>
    <x v="32"/>
    <s v="CalWIN"/>
    <x v="12"/>
    <x v="6"/>
    <n v="2019"/>
    <s v="2018/19"/>
    <m/>
    <m/>
    <m/>
    <m/>
    <m/>
    <n v="0.33300000000000002"/>
    <n v="2.2200000000000001E-2"/>
  </r>
  <r>
    <x v="33"/>
    <s v="C-IV"/>
    <x v="12"/>
    <x v="6"/>
    <n v="2019"/>
    <s v="2018/19"/>
    <m/>
    <m/>
    <m/>
    <m/>
    <m/>
    <n v="0.33300000000000002"/>
    <n v="2.2200000000000001E-2"/>
  </r>
  <r>
    <x v="34"/>
    <s v="C-IV"/>
    <x v="12"/>
    <x v="6"/>
    <n v="2019"/>
    <s v="2018/19"/>
    <m/>
    <m/>
    <m/>
    <m/>
    <m/>
    <n v="0.28599999999999998"/>
    <n v="2.8500000000000001E-2"/>
  </r>
  <r>
    <x v="35"/>
    <s v="CalWIN"/>
    <x v="12"/>
    <x v="6"/>
    <n v="2019"/>
    <s v="2018/19"/>
    <m/>
    <m/>
    <m/>
    <m/>
    <m/>
    <n v="0.222"/>
    <n v="9.4600000000000004E-2"/>
  </r>
  <r>
    <x v="36"/>
    <s v="C-IV"/>
    <x v="12"/>
    <x v="6"/>
    <n v="2019"/>
    <s v="2018/19"/>
    <m/>
    <m/>
    <m/>
    <m/>
    <m/>
    <n v="0.33300000000000002"/>
    <n v="2.2200000000000001E-2"/>
  </r>
  <r>
    <x v="37"/>
    <s v="C-IV"/>
    <x v="12"/>
    <x v="6"/>
    <n v="2019"/>
    <s v="2018/19"/>
    <m/>
    <m/>
    <m/>
    <m/>
    <m/>
    <n v="0.36399999999999999"/>
    <n v="3.61E-2"/>
  </r>
  <r>
    <x v="38"/>
    <s v="CalWIN"/>
    <x v="12"/>
    <x v="6"/>
    <n v="2019"/>
    <s v="2018/19"/>
    <m/>
    <m/>
    <m/>
    <m/>
    <m/>
    <n v="0.4"/>
    <n v="0.14960000000000001"/>
  </r>
  <r>
    <x v="39"/>
    <s v="CalWIN"/>
    <x v="12"/>
    <x v="6"/>
    <n v="2019"/>
    <s v="2018/19"/>
    <m/>
    <m/>
    <m/>
    <m/>
    <m/>
    <n v="0.33300000000000002"/>
    <n v="0.1094"/>
  </r>
  <r>
    <x v="40"/>
    <s v="C-IV"/>
    <x v="12"/>
    <x v="6"/>
    <n v="2019"/>
    <s v="2018/19"/>
    <m/>
    <m/>
    <m/>
    <m/>
    <m/>
    <n v="0"/>
    <n v="2.3900000000000001E-2"/>
  </r>
  <r>
    <x v="41"/>
    <s v="CalWIN"/>
    <x v="12"/>
    <x v="6"/>
    <n v="2019"/>
    <s v="2018/19"/>
    <m/>
    <m/>
    <m/>
    <m/>
    <m/>
    <n v="0.33300000000000002"/>
    <n v="2.2200000000000001E-2"/>
  </r>
  <r>
    <x v="42"/>
    <s v="CalWIN"/>
    <x v="12"/>
    <x v="6"/>
    <n v="2019"/>
    <s v="2018/19"/>
    <m/>
    <m/>
    <m/>
    <m/>
    <m/>
    <n v="0.33300000000000002"/>
    <n v="2.2200000000000001E-2"/>
  </r>
  <r>
    <x v="43"/>
    <s v="CalWIN"/>
    <x v="12"/>
    <x v="6"/>
    <n v="2019"/>
    <s v="2018/19"/>
    <m/>
    <m/>
    <m/>
    <m/>
    <m/>
    <n v="0.33300000000000002"/>
    <n v="2.2200000000000001E-2"/>
  </r>
  <r>
    <x v="44"/>
    <s v="CalWIN"/>
    <x v="12"/>
    <x v="6"/>
    <n v="2019"/>
    <s v="2018/19"/>
    <m/>
    <m/>
    <m/>
    <m/>
    <m/>
    <n v="0.4"/>
    <n v="0.1124"/>
  </r>
  <r>
    <x v="45"/>
    <s v="CalWIN"/>
    <x v="12"/>
    <x v="6"/>
    <n v="2019"/>
    <s v="2018/19"/>
    <m/>
    <m/>
    <m/>
    <m/>
    <m/>
    <n v="0.33300000000000002"/>
    <n v="2.2200000000000001E-2"/>
  </r>
  <r>
    <x v="46"/>
    <s v="C-IV"/>
    <x v="12"/>
    <x v="6"/>
    <n v="2019"/>
    <s v="2018/19"/>
    <m/>
    <m/>
    <m/>
    <m/>
    <m/>
    <n v="0.33300000000000002"/>
    <n v="2.2200000000000001E-2"/>
  </r>
  <r>
    <x v="47"/>
    <s v="C-IV"/>
    <x v="12"/>
    <x v="6"/>
    <n v="2019"/>
    <s v="2018/19"/>
    <m/>
    <m/>
    <m/>
    <m/>
    <m/>
    <n v="0.33300000000000002"/>
    <n v="2.2200000000000001E-2"/>
  </r>
  <r>
    <x v="48"/>
    <s v="C-IV"/>
    <x v="12"/>
    <x v="6"/>
    <n v="2019"/>
    <s v="2018/19"/>
    <m/>
    <m/>
    <m/>
    <m/>
    <m/>
    <n v="0.33300000000000002"/>
    <n v="2.2200000000000001E-2"/>
  </r>
  <r>
    <x v="49"/>
    <s v="CalWIN"/>
    <x v="12"/>
    <x v="6"/>
    <n v="2019"/>
    <s v="2018/19"/>
    <m/>
    <m/>
    <m/>
    <m/>
    <m/>
    <n v="0"/>
    <n v="2.7199999999999998E-2"/>
  </r>
  <r>
    <x v="50"/>
    <s v="CalWIN"/>
    <x v="12"/>
    <x v="6"/>
    <n v="2019"/>
    <s v="2018/19"/>
    <m/>
    <m/>
    <m/>
    <m/>
    <m/>
    <n v="0.33300000000000002"/>
    <n v="2.2200000000000001E-2"/>
  </r>
  <r>
    <x v="51"/>
    <s v="C-IV"/>
    <x v="12"/>
    <x v="6"/>
    <n v="2019"/>
    <s v="2018/19"/>
    <m/>
    <m/>
    <m/>
    <m/>
    <m/>
    <n v="0.66700000000000004"/>
    <n v="3.0800000000000001E-2"/>
  </r>
  <r>
    <x v="52"/>
    <s v="C-IV"/>
    <x v="12"/>
    <x v="6"/>
    <n v="2019"/>
    <s v="2018/19"/>
    <m/>
    <m/>
    <m/>
    <m/>
    <m/>
    <n v="0.33300000000000002"/>
    <n v="2.2200000000000001E-2"/>
  </r>
  <r>
    <x v="53"/>
    <s v="C-IV"/>
    <x v="12"/>
    <x v="6"/>
    <n v="2019"/>
    <s v="2018/19"/>
    <m/>
    <m/>
    <m/>
    <m/>
    <m/>
    <n v="0.33300000000000002"/>
    <n v="2.2200000000000001E-2"/>
  </r>
  <r>
    <x v="54"/>
    <s v="C-IV"/>
    <x v="12"/>
    <x v="6"/>
    <n v="2019"/>
    <s v="2018/19"/>
    <m/>
    <m/>
    <m/>
    <m/>
    <m/>
    <n v="0.33300000000000002"/>
    <n v="2.2200000000000001E-2"/>
  </r>
  <r>
    <x v="55"/>
    <s v="CalWIN"/>
    <x v="12"/>
    <x v="6"/>
    <n v="2019"/>
    <s v="2018/19"/>
    <m/>
    <m/>
    <m/>
    <m/>
    <m/>
    <n v="0.33300000000000002"/>
    <n v="6.8599999999999994E-2"/>
  </r>
  <r>
    <x v="56"/>
    <s v="C-IV"/>
    <x v="12"/>
    <x v="6"/>
    <n v="2019"/>
    <s v="2018/19"/>
    <m/>
    <m/>
    <m/>
    <m/>
    <m/>
    <n v="0.33300000000000002"/>
    <n v="2.2200000000000001E-2"/>
  </r>
  <r>
    <x v="57"/>
    <s v="CalWIN"/>
    <x v="12"/>
    <x v="6"/>
    <n v="2019"/>
    <s v="2018/19"/>
    <m/>
    <m/>
    <m/>
    <m/>
    <m/>
    <n v="0.66700000000000004"/>
    <n v="4.9399999999999999E-2"/>
  </r>
  <r>
    <x v="58"/>
    <s v="CalWIN"/>
    <x v="12"/>
    <x v="6"/>
    <n v="2019"/>
    <s v="2018/19"/>
    <m/>
    <m/>
    <m/>
    <m/>
    <m/>
    <n v="0.33300000000000002"/>
    <n v="2.2200000000000001E-2"/>
  </r>
  <r>
    <x v="59"/>
    <s v="C-IV"/>
    <x v="12"/>
    <x v="6"/>
    <n v="2019"/>
    <s v="2018/19"/>
    <m/>
    <m/>
    <m/>
    <m/>
    <m/>
    <n v="0.33300000000000002"/>
    <n v="2.2200000000000001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285">
      <pivotArea outline="0" collapsedLevelsAreSubtotals="1" fieldPosition="0"/>
    </format>
    <format dxfId="284">
      <pivotArea outline="0" collapsedLevelsAreSubtotals="1" fieldPosition="0"/>
    </format>
    <format dxfId="28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287">
      <pivotArea outline="0" collapsedLevelsAreSubtotals="1" fieldPosition="0"/>
    </format>
    <format dxfId="286">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5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289">
      <pivotArea outline="0" collapsedLevelsAreSubtotals="1" fieldPosition="0"/>
    </format>
    <format dxfId="2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6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280">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281">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282">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72"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72"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72"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v="8"/>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72"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v="8"/>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6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192">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190">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9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v="2"/>
    </i>
  </rowItems>
  <colFields count="1">
    <field x="0"/>
  </colFields>
  <colItems count="1">
    <i>
      <x/>
    </i>
  </colItems>
  <dataFields count="1">
    <dataField name="Sum of CF_Persons" fld="13" baseField="2" baseItem="0" numFmtId="169"/>
  </dataFields>
  <formats count="1">
    <format dxfId="189">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84">
      <pivotArea outline="0" collapsedLevelsAreSubtotals="1" fieldPosition="0">
        <references count="2">
          <reference field="4294967294" count="1" selected="0">
            <x v="0"/>
          </reference>
          <reference field="0" count="0" selected="0"/>
        </references>
      </pivotArea>
    </format>
    <format dxfId="183">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185">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186">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88">
      <pivotArea outline="0" collapsedLevelsAreSubtotals="1" fieldPosition="0"/>
    </format>
    <format dxfId="187">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182">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7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2"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2">
    <i>
      <x v="4"/>
    </i>
    <i r="1">
      <x v="12"/>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6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173">
      <pivotArea collapsedLevelsAreSubtotals="1" fieldPosition="0">
        <references count="1">
          <reference field="3" count="1">
            <x v="3"/>
          </reference>
        </references>
      </pivotArea>
    </format>
    <format dxfId="172">
      <pivotArea collapsedLevelsAreSubtotals="1" fieldPosition="0">
        <references count="1">
          <reference field="3" count="1">
            <x v="4"/>
          </reference>
        </references>
      </pivotArea>
    </format>
    <format dxfId="171">
      <pivotArea collapsedLevelsAreSubtotals="1" fieldPosition="0">
        <references count="2">
          <reference field="2" count="0"/>
          <reference field="3" count="1" selected="0">
            <x v="0"/>
          </reference>
        </references>
      </pivotArea>
    </format>
    <format dxfId="170">
      <pivotArea collapsedLevelsAreSubtotals="1" fieldPosition="0">
        <references count="1">
          <reference field="3" count="1">
            <x v="1"/>
          </reference>
        </references>
      </pivotArea>
    </format>
    <format dxfId="169">
      <pivotArea collapsedLevelsAreSubtotals="1" fieldPosition="0">
        <references count="2">
          <reference field="2" count="0"/>
          <reference field="3" count="1" selected="0">
            <x v="1"/>
          </reference>
        </references>
      </pivotArea>
    </format>
    <format dxfId="168">
      <pivotArea collapsedLevelsAreSubtotals="1" fieldPosition="0">
        <references count="1">
          <reference field="3" count="1">
            <x v="2"/>
          </reference>
        </references>
      </pivotArea>
    </format>
    <format dxfId="167">
      <pivotArea collapsedLevelsAreSubtotals="1" fieldPosition="0">
        <references count="2">
          <reference field="2" count="0"/>
          <reference field="3" count="1" selected="0">
            <x v="2"/>
          </reference>
        </references>
      </pivotArea>
    </format>
    <format dxfId="166">
      <pivotArea dataOnly="0" labelOnly="1" outline="0" fieldPosition="0">
        <references count="1">
          <reference field="0" count="0"/>
        </references>
      </pivotArea>
    </format>
    <format dxfId="165">
      <pivotArea dataOnly="0" labelOnly="1" outline="0" fieldPosition="0">
        <references count="1">
          <reference field="0" count="0"/>
        </references>
      </pivotArea>
    </format>
    <format dxfId="164">
      <pivotArea outline="0" collapsedLevelsAreSubtotals="1" fieldPosition="0"/>
    </format>
    <format dxfId="163">
      <pivotArea outline="0" collapsedLevelsAreSubtotals="1" fieldPosition="0"/>
    </format>
    <format dxfId="162">
      <pivotArea outline="0" collapsedLevelsAreSubtotals="1" fieldPosition="0"/>
    </format>
    <format dxfId="161">
      <pivotArea dataOnly="0" labelOnly="1" outline="0" fieldPosition="0">
        <references count="1">
          <reference field="0" count="0"/>
        </references>
      </pivotArea>
    </format>
    <format dxfId="160">
      <pivotArea outline="0" collapsedLevelsAreSubtotals="1" fieldPosition="0"/>
    </format>
    <format dxfId="159">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181">
      <pivotArea collapsedLevelsAreSubtotals="1" fieldPosition="0">
        <references count="1">
          <reference field="3" count="1">
            <x v="0"/>
          </reference>
        </references>
      </pivotArea>
    </format>
    <format dxfId="180">
      <pivotArea collapsedLevelsAreSubtotals="1" fieldPosition="0">
        <references count="2">
          <reference field="2" count="0"/>
          <reference field="3" count="1" selected="0">
            <x v="0"/>
          </reference>
        </references>
      </pivotArea>
    </format>
    <format dxfId="179">
      <pivotArea collapsedLevelsAreSubtotals="1" fieldPosition="0">
        <references count="1">
          <reference field="3" count="1">
            <x v="1"/>
          </reference>
        </references>
      </pivotArea>
    </format>
    <format dxfId="178">
      <pivotArea collapsedLevelsAreSubtotals="1" fieldPosition="0">
        <references count="2">
          <reference field="2" count="0"/>
          <reference field="3" count="1" selected="0">
            <x v="1"/>
          </reference>
        </references>
      </pivotArea>
    </format>
    <format dxfId="177">
      <pivotArea collapsedLevelsAreSubtotals="1" fieldPosition="0">
        <references count="1">
          <reference field="3" count="1">
            <x v="2"/>
          </reference>
        </references>
      </pivotArea>
    </format>
    <format dxfId="176">
      <pivotArea collapsedLevelsAreSubtotals="1" fieldPosition="0">
        <references count="2">
          <reference field="2" count="1">
            <x v="4"/>
          </reference>
          <reference field="3" count="1" selected="0">
            <x v="2"/>
          </reference>
        </references>
      </pivotArea>
    </format>
    <format dxfId="175">
      <pivotArea collapsedLevelsAreSubtotals="1" fieldPosition="0">
        <references count="2">
          <reference field="2" count="0"/>
          <reference field="3" count="0" selected="0"/>
        </references>
      </pivotArea>
    </format>
    <format dxfId="174">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6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128">
      <pivotArea collapsedLevelsAreSubtotals="1" fieldPosition="0">
        <references count="2">
          <reference field="2" count="0"/>
          <reference field="3" count="1" selected="0">
            <x v="0"/>
          </reference>
        </references>
      </pivotArea>
    </format>
    <format dxfId="127">
      <pivotArea collapsedLevelsAreSubtotals="1" fieldPosition="0">
        <references count="1">
          <reference field="3" count="1">
            <x v="1"/>
          </reference>
        </references>
      </pivotArea>
    </format>
    <format dxfId="126">
      <pivotArea collapsedLevelsAreSubtotals="1" fieldPosition="0">
        <references count="2">
          <reference field="2" count="0"/>
          <reference field="3" count="1" selected="0">
            <x v="1"/>
          </reference>
        </references>
      </pivotArea>
    </format>
    <format dxfId="125">
      <pivotArea collapsedLevelsAreSubtotals="1" fieldPosition="0">
        <references count="1">
          <reference field="3" count="1">
            <x v="2"/>
          </reference>
        </references>
      </pivotArea>
    </format>
    <format dxfId="124">
      <pivotArea collapsedLevelsAreSubtotals="1" fieldPosition="0">
        <references count="2">
          <reference field="2" count="0"/>
          <reference field="3" count="1" selected="0">
            <x v="2"/>
          </reference>
        </references>
      </pivotArea>
    </format>
    <format dxfId="123">
      <pivotArea collapsedLevelsAreSubtotals="1" fieldPosition="0">
        <references count="1">
          <reference field="3" count="1">
            <x v="3"/>
          </reference>
        </references>
      </pivotArea>
    </format>
    <format dxfId="122">
      <pivotArea collapsedLevelsAreSubtotals="1" fieldPosition="0">
        <references count="2">
          <reference field="2" count="0"/>
          <reference field="3" count="1" selected="0">
            <x v="3"/>
          </reference>
        </references>
      </pivotArea>
    </format>
    <format dxfId="121">
      <pivotArea collapsedLevelsAreSubtotals="1" fieldPosition="0">
        <references count="1">
          <reference field="3" count="1">
            <x v="4"/>
          </reference>
        </references>
      </pivotArea>
    </format>
    <format dxfId="120">
      <pivotArea collapsedLevelsAreSubtotals="1" fieldPosition="0">
        <references count="2">
          <reference field="2" count="0"/>
          <reference field="3" count="1" selected="0">
            <x v="4"/>
          </reference>
        </references>
      </pivotArea>
    </format>
    <format dxfId="11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6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138">
      <pivotArea collapsedLevelsAreSubtotals="1" fieldPosition="0">
        <references count="2">
          <reference field="2" count="0"/>
          <reference field="3" count="1" selected="0">
            <x v="0"/>
          </reference>
        </references>
      </pivotArea>
    </format>
    <format dxfId="137">
      <pivotArea collapsedLevelsAreSubtotals="1" fieldPosition="0">
        <references count="1">
          <reference field="3" count="1">
            <x v="1"/>
          </reference>
        </references>
      </pivotArea>
    </format>
    <format dxfId="136">
      <pivotArea collapsedLevelsAreSubtotals="1" fieldPosition="0">
        <references count="2">
          <reference field="2" count="0"/>
          <reference field="3" count="1" selected="0">
            <x v="1"/>
          </reference>
        </references>
      </pivotArea>
    </format>
    <format dxfId="135">
      <pivotArea collapsedLevelsAreSubtotals="1" fieldPosition="0">
        <references count="1">
          <reference field="3" count="1">
            <x v="2"/>
          </reference>
        </references>
      </pivotArea>
    </format>
    <format dxfId="134">
      <pivotArea collapsedLevelsAreSubtotals="1" fieldPosition="0">
        <references count="2">
          <reference field="2" count="0"/>
          <reference field="3" count="1" selected="0">
            <x v="2"/>
          </reference>
        </references>
      </pivotArea>
    </format>
    <format dxfId="133">
      <pivotArea collapsedLevelsAreSubtotals="1" fieldPosition="0">
        <references count="1">
          <reference field="3" count="1">
            <x v="3"/>
          </reference>
        </references>
      </pivotArea>
    </format>
    <format dxfId="132">
      <pivotArea collapsedLevelsAreSubtotals="1" fieldPosition="0">
        <references count="2">
          <reference field="2" count="0"/>
          <reference field="3" count="1" selected="0">
            <x v="3"/>
          </reference>
        </references>
      </pivotArea>
    </format>
    <format dxfId="131">
      <pivotArea collapsedLevelsAreSubtotals="1" fieldPosition="0">
        <references count="1">
          <reference field="3" count="1">
            <x v="4"/>
          </reference>
        </references>
      </pivotArea>
    </format>
    <format dxfId="130">
      <pivotArea collapsedLevelsAreSubtotals="1" fieldPosition="0">
        <references count="2">
          <reference field="2" count="0"/>
          <reference field="3" count="1" selected="0">
            <x v="4"/>
          </reference>
        </references>
      </pivotArea>
    </format>
    <format dxfId="12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6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148">
      <pivotArea collapsedLevelsAreSubtotals="1" fieldPosition="0">
        <references count="2">
          <reference field="2" count="0"/>
          <reference field="3" count="1" selected="0">
            <x v="0"/>
          </reference>
        </references>
      </pivotArea>
    </format>
    <format dxfId="147">
      <pivotArea collapsedLevelsAreSubtotals="1" fieldPosition="0">
        <references count="1">
          <reference field="3" count="1">
            <x v="1"/>
          </reference>
        </references>
      </pivotArea>
    </format>
    <format dxfId="146">
      <pivotArea collapsedLevelsAreSubtotals="1" fieldPosition="0">
        <references count="2">
          <reference field="2" count="0"/>
          <reference field="3" count="1" selected="0">
            <x v="1"/>
          </reference>
        </references>
      </pivotArea>
    </format>
    <format dxfId="145">
      <pivotArea collapsedLevelsAreSubtotals="1" fieldPosition="0">
        <references count="1">
          <reference field="3" count="1">
            <x v="2"/>
          </reference>
        </references>
      </pivotArea>
    </format>
    <format dxfId="144">
      <pivotArea collapsedLevelsAreSubtotals="1" fieldPosition="0">
        <references count="2">
          <reference field="2" count="0"/>
          <reference field="3" count="1" selected="0">
            <x v="2"/>
          </reference>
        </references>
      </pivotArea>
    </format>
    <format dxfId="143">
      <pivotArea collapsedLevelsAreSubtotals="1" fieldPosition="0">
        <references count="1">
          <reference field="3" count="1">
            <x v="3"/>
          </reference>
        </references>
      </pivotArea>
    </format>
    <format dxfId="142">
      <pivotArea collapsedLevelsAreSubtotals="1" fieldPosition="0">
        <references count="2">
          <reference field="2" count="0"/>
          <reference field="3" count="1" selected="0">
            <x v="3"/>
          </reference>
        </references>
      </pivotArea>
    </format>
    <format dxfId="141">
      <pivotArea collapsedLevelsAreSubtotals="1" fieldPosition="0">
        <references count="1">
          <reference field="3" count="1">
            <x v="4"/>
          </reference>
        </references>
      </pivotArea>
    </format>
    <format dxfId="140">
      <pivotArea collapsedLevelsAreSubtotals="1" fieldPosition="0">
        <references count="2">
          <reference field="2" count="0"/>
          <reference field="3" count="1" selected="0">
            <x v="4"/>
          </reference>
        </references>
      </pivotArea>
    </format>
    <format dxfId="13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6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158">
      <pivotArea collapsedLevelsAreSubtotals="1" fieldPosition="0">
        <references count="2">
          <reference field="2" count="0"/>
          <reference field="3" count="1" selected="0">
            <x v="0"/>
          </reference>
        </references>
      </pivotArea>
    </format>
    <format dxfId="157">
      <pivotArea collapsedLevelsAreSubtotals="1" fieldPosition="0">
        <references count="1">
          <reference field="3" count="1">
            <x v="1"/>
          </reference>
        </references>
      </pivotArea>
    </format>
    <format dxfId="156">
      <pivotArea collapsedLevelsAreSubtotals="1" fieldPosition="0">
        <references count="2">
          <reference field="2" count="0"/>
          <reference field="3" count="1" selected="0">
            <x v="1"/>
          </reference>
        </references>
      </pivotArea>
    </format>
    <format dxfId="155">
      <pivotArea collapsedLevelsAreSubtotals="1" fieldPosition="0">
        <references count="1">
          <reference field="3" count="1">
            <x v="2"/>
          </reference>
        </references>
      </pivotArea>
    </format>
    <format dxfId="154">
      <pivotArea collapsedLevelsAreSubtotals="1" fieldPosition="0">
        <references count="2">
          <reference field="2" count="0"/>
          <reference field="3" count="1" selected="0">
            <x v="2"/>
          </reference>
        </references>
      </pivotArea>
    </format>
    <format dxfId="153">
      <pivotArea collapsedLevelsAreSubtotals="1" fieldPosition="0">
        <references count="1">
          <reference field="3" count="1">
            <x v="3"/>
          </reference>
        </references>
      </pivotArea>
    </format>
    <format dxfId="152">
      <pivotArea collapsedLevelsAreSubtotals="1" fieldPosition="0">
        <references count="2">
          <reference field="2" count="0"/>
          <reference field="3" count="1" selected="0">
            <x v="3"/>
          </reference>
        </references>
      </pivotArea>
    </format>
    <format dxfId="151">
      <pivotArea collapsedLevelsAreSubtotals="1" fieldPosition="0">
        <references count="1">
          <reference field="3" count="1">
            <x v="4"/>
          </reference>
        </references>
      </pivotArea>
    </format>
    <format dxfId="150">
      <pivotArea collapsedLevelsAreSubtotals="1" fieldPosition="0">
        <references count="2">
          <reference field="2" count="0"/>
          <reference field="3" count="1" selected="0">
            <x v="4"/>
          </reference>
        </references>
      </pivotArea>
    </format>
    <format dxfId="14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7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11">
      <pivotArea collapsedLevelsAreSubtotals="1" fieldPosition="0">
        <references count="1">
          <reference field="3" count="1">
            <x v="0"/>
          </reference>
        </references>
      </pivotArea>
    </format>
    <format dxfId="110">
      <pivotArea collapsedLevelsAreSubtotals="1" fieldPosition="0">
        <references count="2">
          <reference field="2" count="0"/>
          <reference field="3" count="1" selected="0">
            <x v="0"/>
          </reference>
        </references>
      </pivotArea>
    </format>
    <format dxfId="109">
      <pivotArea collapsedLevelsAreSubtotals="1" fieldPosition="0">
        <references count="1">
          <reference field="3" count="1">
            <x v="1"/>
          </reference>
        </references>
      </pivotArea>
    </format>
    <format dxfId="108">
      <pivotArea collapsedLevelsAreSubtotals="1" fieldPosition="0">
        <references count="2">
          <reference field="2" count="0"/>
          <reference field="3" count="1" selected="0">
            <x v="1"/>
          </reference>
        </references>
      </pivotArea>
    </format>
    <format dxfId="107">
      <pivotArea collapsedLevelsAreSubtotals="1" fieldPosition="0">
        <references count="1">
          <reference field="3" count="1">
            <x v="2"/>
          </reference>
        </references>
      </pivotArea>
    </format>
    <format dxfId="106">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1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14">
      <pivotArea outline="0" collapsedLevelsAreSubtotals="1" fieldPosition="0"/>
    </format>
    <format dxfId="113">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16">
      <pivotArea outline="0" collapsedLevelsAreSubtotals="1" fieldPosition="0"/>
    </format>
    <format dxfId="115">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18">
      <pivotArea outline="0" collapsedLevelsAreSubtotals="1" fieldPosition="0"/>
    </format>
    <format dxfId="117">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7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C8"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2">
    <i>
      <x v="4"/>
    </i>
    <i r="1">
      <x v="12"/>
    </i>
  </rowItems>
  <colFields count="1">
    <field x="0"/>
  </colFields>
  <colItems count="2">
    <i>
      <x v="6"/>
    </i>
    <i>
      <x v="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s="1"/>
        <i x="3" nd="1"/>
        <i x="4" nd="1"/>
        <i x="5" nd="1"/>
        <i x="6" nd="1"/>
        <i x="7" nd="1"/>
        <i x="8" nd="1"/>
        <i x="9" nd="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2"/>
        <i x="23"/>
        <i x="24" s="1"/>
        <i x="25" s="1"/>
        <i x="26" s="1"/>
        <i x="27"/>
        <i x="28"/>
        <i x="29"/>
        <i x="30"/>
        <i x="31"/>
        <i x="32"/>
        <i x="33"/>
        <i x="34"/>
        <i x="35"/>
        <i x="36"/>
        <i x="37"/>
        <i x="38"/>
        <i x="39"/>
        <i x="40"/>
        <i x="41"/>
        <i x="42"/>
        <i x="43"/>
        <i x="44"/>
        <i x="45"/>
        <i x="46"/>
        <i x="47"/>
        <i x="48"/>
        <i x="49"/>
        <i x="50"/>
        <i x="51"/>
        <i x="52"/>
        <i x="53"/>
        <i x="54"/>
        <i x="55"/>
        <i x="56"/>
        <i x="57"/>
        <i x="58"/>
        <i x="21"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s="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i x="1"/>
        <i x="2"/>
        <i x="3"/>
        <i x="4"/>
        <i x="5"/>
        <i x="6"/>
        <i x="7"/>
        <i x="8" s="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artItem="1" style="SlicerStyleDark1" rowHeight="241300"/>
  <slicer name="Month 6" xr10:uid="{00000000-0014-0000-FFFF-FFFF0C000000}" cache="Slicer_Month1" caption="Month"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303" dataDxfId="302">
  <autoFilter ref="A7:A14" xr:uid="{8E434F15-E2CF-4FBE-AA73-C627F7A9B898}"/>
  <tableColumns count="1">
    <tableColumn id="1" xr3:uid="{C310809B-6B4C-426E-8326-E46EADA02B82}" name="GeoMaps Tools and Resources " dataDxfId="3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300" dataDxfId="299">
  <autoFilter ref="A7:A13" xr:uid="{8E434F15-E2CF-4FBE-AA73-C627F7A9B898}"/>
  <tableColumns count="1">
    <tableColumn id="1" xr3:uid="{D215E5F4-9576-4765-9BD8-CCA623849FB1}" name="Resources and Tools" dataDxfId="2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5" totalsRowShown="0" headerRowDxfId="297" dataDxfId="295" headerRowBorderDxfId="296" tableBorderDxfId="294" totalsRowBorderDxfId="293">
  <autoFilter ref="A7:C45" xr:uid="{CFC9591C-262D-4FD9-B104-07E18371D37F}"/>
  <tableColumns count="3">
    <tableColumn id="1" xr3:uid="{B67B949D-B113-497F-ACF6-281CE51009BE}" name="Date Updated" dataDxfId="292"/>
    <tableColumn id="2" xr3:uid="{A97AC9B7-9590-4689-852D-F53A334355EB}" name="Item(s) Updated" dataDxfId="291"/>
    <tableColumn id="3" xr3:uid="{7493B2A1-86DF-4824-8A4B-96A35D4EA6CA}" name="Comments" dataDxfId="2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727" totalsRowShown="0" headerRowDxfId="279" dataDxfId="277" headerRowBorderDxfId="278" headerRowCellStyle="Percent" dataCellStyle="Percent">
  <autoFilter ref="A10:AG3727" xr:uid="{00000000-0009-0000-0100-000006000000}"/>
  <tableColumns count="33">
    <tableColumn id="1" xr3:uid="{00000000-0010-0000-0000-000001000000}" name="County"/>
    <tableColumn id="2" xr3:uid="{00000000-0010-0000-0000-000002000000}" name="Consortium" dataDxfId="276"/>
    <tableColumn id="3" xr3:uid="{00000000-0010-0000-0000-000003000000}" name="Month" dataDxfId="275"/>
    <tableColumn id="4" xr3:uid="{00000000-0010-0000-0000-000004000000}" name="Calendar_Year" dataDxfId="274"/>
    <tableColumn id="5" xr3:uid="{00000000-0010-0000-0000-000005000000}" name="FFY" dataDxfId="273"/>
    <tableColumn id="6" xr3:uid="{00000000-0010-0000-0000-000006000000}" name="SFY" dataDxfId="272"/>
    <tableColumn id="38" xr3:uid="{BAF2448D-D2C5-47A0-9BCE-53F17EA2BCAA}" name="Fed_PA_HHs" dataDxfId="271"/>
    <tableColumn id="37" xr3:uid="{10B96A8F-F9CB-4EDB-8E92-0FB8259F63BB}" name="Fed_NA_HHs" dataDxfId="270"/>
    <tableColumn id="36" xr3:uid="{C1BAC76E-72FC-401D-9774-E9336D585768}" name="CFAP_PA_HHs" dataDxfId="269"/>
    <tableColumn id="35" xr3:uid="{61B34713-5549-4E99-9F82-4CEB9E6B10C5}" name="CFAP_NA_HHs" dataDxfId="268"/>
    <tableColumn id="34" xr3:uid="{D6C07ADC-2B56-4025-A208-0F912C82303A}" name="All_PA_HHs" dataDxfId="267"/>
    <tableColumn id="33" xr3:uid="{8B89AB76-0738-40FC-A11B-B50EC620706C}" name="All_NA_HHs" dataDxfId="266"/>
    <tableColumn id="7" xr3:uid="{00000000-0010-0000-0000-000007000000}" name="CF_HHs" dataDxfId="265" dataCellStyle="Comma"/>
    <tableColumn id="8" xr3:uid="{00000000-0010-0000-0000-000008000000}" name="CF_Persons" dataDxfId="264" dataCellStyle="Comma"/>
    <tableColumn id="32" xr3:uid="{229DEA9F-7B98-4018-81FC-5C1E0DBC134E}" name="Fed_PA_Persons" dataDxfId="263" dataCellStyle="Comma"/>
    <tableColumn id="31" xr3:uid="{FD3FA0DF-A403-46A5-BC3B-012FC5976902}" name="Fed_ NA_Persons" dataDxfId="262" dataCellStyle="Comma"/>
    <tableColumn id="30" xr3:uid="{7CB54C0B-929D-46E6-BCAD-157C6678E178}" name="All_Fed_Persons" dataDxfId="261" dataCellStyle="Comma"/>
    <tableColumn id="29" xr3:uid="{294AE181-CD9B-4D9D-BF45-A98599B4C844}" name="CFAP_PA_Persons" dataDxfId="260" dataCellStyle="Comma"/>
    <tableColumn id="28" xr3:uid="{4E02DB79-33A6-486F-8EAD-A7E74559F58D}" name="CFAP_NA_Persons" dataDxfId="259" dataCellStyle="Comma"/>
    <tableColumn id="27" xr3:uid="{F778F408-CB1D-4FE0-AFB7-6610FE35DAB7}" name="All_CFAP_Persons" dataDxfId="258" dataCellStyle="Comma"/>
    <tableColumn id="26" xr3:uid="{82F6D485-3474-43A5-A5B5-A8011F727FF9}" name="All_PA_Persons" dataDxfId="257" dataCellStyle="Comma"/>
    <tableColumn id="25" xr3:uid="{873DAD74-0180-4B10-90F3-0E61AF32A911}" name="All_NA_Persons" dataDxfId="256" dataCellStyle="Comma"/>
    <tableColumn id="21" xr3:uid="{442BAA15-5CBB-4D29-B1F6-BC194F1049C7}" name="Fed_Issuances" dataDxfId="255" dataCellStyle="Comma"/>
    <tableColumn id="20" xr3:uid="{B98FA04E-3601-47B0-914E-EBBA606DA27F}" name="State_Issuances" dataDxfId="254" dataCellStyle="Comma"/>
    <tableColumn id="19" xr3:uid="{34CB8EC4-D22A-4454-9927-2AB311276B6B}" name="Total_Issuances" dataDxfId="253" dataCellStyle="Comma"/>
    <tableColumn id="9" xr3:uid="{00000000-0010-0000-0000-000009000000}" name="Timeliness_30_day_Pct" dataDxfId="252" dataCellStyle="Percent"/>
    <tableColumn id="10" xr3:uid="{00000000-0010-0000-0000-00000A000000}" name="Timeliness_Exped_Pct_Monthly" dataDxfId="251" dataCellStyle="Percent"/>
    <tableColumn id="13" xr3:uid="{00000000-0010-0000-0000-00000D000000}" name="Negative_Error_Rate" dataDxfId="250" dataCellStyle="Percent"/>
    <tableColumn id="11" xr3:uid="{00000000-0010-0000-0000-00000B000000}" name="Active_Error_Rate" dataDxfId="249" dataCellStyle="Percent"/>
    <tableColumn id="15" xr3:uid="{00000000-0010-0000-0000-00000F000000}" name="Apps_Recd" dataDxfId="248" dataCellStyle="Percent"/>
    <tableColumn id="17" xr3:uid="{00000000-0010-0000-0000-000011000000}" name="Online_Apps_Recd" dataDxfId="247" dataCellStyle="Percent"/>
    <tableColumn id="18" xr3:uid="{00000000-0010-0000-0000-000012000000}" name="Child_Only_HHs" dataDxfId="246" dataCellStyle="Percent"/>
    <tableColumn id="16" xr3:uid="{00000000-0010-0000-0000-000010000000}" name="Child_Only_Persons" dataDxfId="24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5048" totalsRowShown="0" headerRowDxfId="244" dataDxfId="242" headerRowBorderDxfId="243" headerRowCellStyle="Percent" dataCellStyle="Percent">
  <autoFilter ref="A10:M5048" xr:uid="{00000000-0009-0000-0100-000007000000}"/>
  <tableColumns count="13">
    <tableColumn id="1" xr3:uid="{00000000-0010-0000-0100-000001000000}" name="County"/>
    <tableColumn id="2" xr3:uid="{00000000-0010-0000-0100-000002000000}" name="Consortium" dataDxfId="241"/>
    <tableColumn id="3" xr3:uid="{00000000-0010-0000-0100-000003000000}" name="Month" dataDxfId="240"/>
    <tableColumn id="4" xr3:uid="{00000000-0010-0000-0100-000004000000}" name="Calendar_Year" dataDxfId="239"/>
    <tableColumn id="5" xr3:uid="{00000000-0010-0000-0100-000005000000}" name="FFY" dataDxfId="238"/>
    <tableColumn id="6" xr3:uid="{00000000-0010-0000-0100-000006000000}" name="SFY" dataDxfId="237"/>
    <tableColumn id="7" xr3:uid="{00000000-0010-0000-0100-000007000000}" name="CF_HHs" dataDxfId="236" dataCellStyle="Comma"/>
    <tableColumn id="8" xr3:uid="{00000000-0010-0000-0100-000008000000}" name="CF_Persons" dataDxfId="235" dataCellStyle="Comma"/>
    <tableColumn id="12" xr3:uid="{00000000-0010-0000-0100-00000C000000}" name="MC_Enrollment" dataDxfId="234" dataCellStyle="Comma"/>
    <tableColumn id="9" xr3:uid="{00000000-0010-0000-0100-000009000000}" name="Timeliness_30_day_Pct" dataDxfId="233" dataCellStyle="Percent"/>
    <tableColumn id="10" xr3:uid="{00000000-0010-0000-0100-00000A000000}" name="Timeliness_Exped_Pct_Monthly" dataDxfId="232" dataCellStyle="Percent"/>
    <tableColumn id="13" xr3:uid="{00000000-0010-0000-0100-00000D000000}" name="Negative_Error_Rate" dataDxfId="231" dataCellStyle="Percent"/>
    <tableColumn id="11" xr3:uid="{00000000-0010-0000-0100-00000B000000}" name="Active_Error_Rate" dataDxfId="230"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229" dataDxfId="227" headerRowBorderDxfId="228">
  <autoFilter ref="A10:N1662" xr:uid="{00000000-0009-0000-0100-000004000000}"/>
  <tableColumns count="14">
    <tableColumn id="1" xr3:uid="{00000000-0010-0000-0300-000001000000}" name="County"/>
    <tableColumn id="2" xr3:uid="{00000000-0010-0000-0300-000002000000}" name="Consortium" dataDxfId="226"/>
    <tableColumn id="3" xr3:uid="{00000000-0010-0000-0300-000003000000}" name="Quarter" dataDxfId="225"/>
    <tableColumn id="4" xr3:uid="{00000000-0010-0000-0300-000004000000}" name="C_Year" dataDxfId="224"/>
    <tableColumn id="5" xr3:uid="{00000000-0010-0000-0300-000005000000}" name="FFY" dataDxfId="223"/>
    <tableColumn id="6" xr3:uid="{00000000-0010-0000-0300-000006000000}" name="SFY" dataDxfId="222"/>
    <tableColumn id="7" xr3:uid="{00000000-0010-0000-0300-000007000000}" name="Timeliness_Exped_Pct_Qrtly" dataDxfId="221"/>
    <tableColumn id="8" xr3:uid="{00000000-0010-0000-0300-000008000000}" name="_30_Day_Churn_Pct_of_Reapps" dataDxfId="220"/>
    <tableColumn id="9" xr3:uid="{00000000-0010-0000-0300-000009000000}" name="_90_Day_Churn_Pct_of_Reapps" dataDxfId="219"/>
    <tableColumn id="10" xr3:uid="{00000000-0010-0000-0300-00000A000000}" name="_30_Day_Pct_of_Sched_Recerts" dataDxfId="218"/>
    <tableColumn id="11" xr3:uid="{00000000-0010-0000-0300-00000B000000}" name="_90_Day_Pct_of_Sched_Recerts" dataDxfId="217"/>
    <tableColumn id="12" xr3:uid="{EDF04F73-A69D-46B7-B1A8-D9E168286F57}" name="_CalFresh_Applications_Started_Using_CalHEERS" dataDxfId="216"/>
    <tableColumn id="13" xr3:uid="{FCC79889-D93E-4ABC-A6F8-FBF4F125F06C}" name="_CalFresh_Applications_Submitted_Using_CalHEERS" dataDxfId="215"/>
    <tableColumn id="14" xr3:uid="{AC812606-EC4E-48F9-9B30-B48CCBB1EA35}" name="_CalFresh_Applications_Approved_Using_CalHEERS" dataDxfId="2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213" dataDxfId="212">
  <autoFilter ref="A10:T305" xr:uid="{00000000-0009-0000-0100-000002000000}"/>
  <tableColumns count="20">
    <tableColumn id="1" xr3:uid="{00000000-0010-0000-0400-000001000000}" name="County"/>
    <tableColumn id="2" xr3:uid="{00000000-0010-0000-0400-000002000000}" name="Consortium" dataDxfId="211"/>
    <tableColumn id="3" xr3:uid="{00000000-0010-0000-0400-000003000000}" name="Calendar_Year" dataDxfId="210"/>
    <tableColumn id="16" xr3:uid="{00000000-0010-0000-0400-000010000000}" name="SFY" dataDxfId="209"/>
    <tableColumn id="4" xr3:uid="{00000000-0010-0000-0400-000004000000}" name="CF_Households_SFY_Avg" dataDxfId="208"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207"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206" dataCellStyle="Comma"/>
    <tableColumn id="14" xr3:uid="{00000000-0010-0000-0400-00000E000000}" name="CF_Persons_CY_Avg" dataDxfId="205" dataCellStyle="Comma"/>
    <tableColumn id="20" xr3:uid="{00000000-0010-0000-0400-000014000000}" name="Elderly_CF_July" dataDxfId="204" dataCellStyle="Comma"/>
    <tableColumn id="19" xr3:uid="{00000000-0010-0000-0400-000013000000}" name="Children_CF_July" dataDxfId="203" dataCellStyle="Comma"/>
    <tableColumn id="17" xr3:uid="{00000000-0010-0000-0400-000011000000}" name="ESL_CF_July_CY" dataDxfId="202" dataCellStyle="Comma"/>
    <tableColumn id="21" xr3:uid="{00000000-0010-0000-0400-000015000000}" name="WIC_0-4_CF_Reachable" dataDxfId="201" dataCellStyle="Comma"/>
    <tableColumn id="13" xr3:uid="{00000000-0010-0000-0400-00000D000000}" name="Percent_CF_0-4_in_WIC" dataDxfId="200" dataCellStyle="Comma"/>
    <tableColumn id="6" xr3:uid="{00000000-0010-0000-0400-000006000000}" name="Total_Pop_CY" dataDxfId="199" dataCellStyle="Comma"/>
    <tableColumn id="7" xr3:uid="{00000000-0010-0000-0400-000007000000}" name="Total_Elderly_60_plus_CY" dataDxfId="198" dataCellStyle="Comma"/>
    <tableColumn id="8" xr3:uid="{00000000-0010-0000-0400-000008000000}" name="Total_Children_under_18_CY" dataDxfId="197" dataCellStyle="Comma"/>
    <tableColumn id="9" xr3:uid="{00000000-0010-0000-0400-000009000000}" name="Total_ESL_over_5_CY" dataDxfId="196" dataCellStyle="Comma"/>
    <tableColumn id="10" xr3:uid="{00000000-0010-0000-0400-00000A000000}" name="Total_SSI_Recipients_CY" dataDxfId="195" dataCellStyle="Comma"/>
    <tableColumn id="11" xr3:uid="{00000000-0010-0000-0400-00000B000000}" name="Unemployment_Pct_CY" dataDxfId="194"/>
    <tableColumn id="12" xr3:uid="{00000000-0010-0000-0400-00000C000000}" name="CF_Eligibles_CY" dataDxfId="193"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105" dataDxfId="104">
  <autoFilter ref="A10:H482" xr:uid="{00000000-0009-0000-0100-000001000000}"/>
  <tableColumns count="8">
    <tableColumn id="1" xr3:uid="{00000000-0010-0000-0500-000001000000}" name="County"/>
    <tableColumn id="2" xr3:uid="{00000000-0010-0000-0500-000002000000}" name="Consortium" dataDxfId="103"/>
    <tableColumn id="3" xr3:uid="{00000000-0010-0000-0500-000003000000}" name="Calendar_Year" dataDxfId="102"/>
    <tableColumn id="23" xr3:uid="{00000000-0010-0000-0500-000017000000}" name="PRI_est_freq" dataDxfId="101" dataCellStyle="Comma"/>
    <tableColumn id="14" xr3:uid="{00000000-0010-0000-0500-00000E000000}" name="CF_Persons_CY_Avg" dataDxfId="100" dataCellStyle="Comma"/>
    <tableColumn id="12" xr3:uid="{00000000-0010-0000-0500-00000C000000}" name="CF_Eligibles" dataDxfId="99" dataCellStyle="Comma"/>
    <tableColumn id="22" xr3:uid="{00000000-0010-0000-0500-000016000000}" name="5yr_est_years" dataDxfId="98" dataCellStyle="Comma"/>
    <tableColumn id="13" xr3:uid="{00000000-0010-0000-0500-00000D000000}" name="PRI" dataDxfId="9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50"/>
  <sheetViews>
    <sheetView showGridLines="0" showRowColHeaders="0" workbookViewId="0"/>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155.25" customHeight="1">
      <c r="A8" s="196">
        <v>43585</v>
      </c>
      <c r="B8" s="197" t="s">
        <v>459</v>
      </c>
      <c r="C8" s="207"/>
    </row>
    <row r="9" spans="1:3" s="82" customFormat="1" ht="261.75" customHeight="1">
      <c r="A9" s="196">
        <v>43565</v>
      </c>
      <c r="B9" s="197" t="s">
        <v>457</v>
      </c>
      <c r="C9" s="211" t="s">
        <v>455</v>
      </c>
    </row>
    <row r="10" spans="1:3" s="82" customFormat="1" ht="267.75" customHeight="1">
      <c r="A10" s="196">
        <v>43557</v>
      </c>
      <c r="B10" s="197" t="s">
        <v>456</v>
      </c>
      <c r="C10" s="211" t="s">
        <v>455</v>
      </c>
    </row>
    <row r="11" spans="1:3" s="82" customFormat="1" ht="120" customHeight="1">
      <c r="A11" s="196">
        <v>43535</v>
      </c>
      <c r="B11" s="197" t="s">
        <v>439</v>
      </c>
      <c r="C11" s="207"/>
    </row>
    <row r="12" spans="1:3" s="82" customFormat="1" ht="54" customHeight="1">
      <c r="A12" s="196">
        <v>43530</v>
      </c>
      <c r="B12" s="197" t="s">
        <v>437</v>
      </c>
      <c r="C12" s="197" t="s">
        <v>438</v>
      </c>
    </row>
    <row r="13" spans="1:3" s="82" customFormat="1" ht="120">
      <c r="A13" s="196">
        <v>43524</v>
      </c>
      <c r="B13" s="197" t="s">
        <v>435</v>
      </c>
      <c r="C13" s="207"/>
    </row>
    <row r="14" spans="1:3" s="82" customFormat="1" ht="135">
      <c r="A14" s="196">
        <v>43507</v>
      </c>
      <c r="B14" s="197" t="s">
        <v>434</v>
      </c>
      <c r="C14" s="207"/>
    </row>
    <row r="15" spans="1:3" s="82" customFormat="1" ht="171.75" customHeight="1">
      <c r="A15" s="196">
        <v>43495</v>
      </c>
      <c r="B15" s="197" t="s">
        <v>433</v>
      </c>
      <c r="C15" s="207"/>
    </row>
    <row r="16" spans="1:3" s="82" customFormat="1" ht="165" customHeight="1">
      <c r="A16" s="196">
        <v>43475</v>
      </c>
      <c r="B16" s="197" t="s">
        <v>432</v>
      </c>
      <c r="C16" s="207"/>
    </row>
    <row r="17" spans="1:3" s="82" customFormat="1" ht="102" customHeight="1">
      <c r="A17" s="196">
        <v>43465</v>
      </c>
      <c r="B17" s="197" t="s">
        <v>387</v>
      </c>
      <c r="C17" s="198"/>
    </row>
    <row r="18" spans="1:3" s="82" customFormat="1" ht="202.5" customHeight="1">
      <c r="A18" s="196">
        <v>43444</v>
      </c>
      <c r="B18" s="197" t="s">
        <v>360</v>
      </c>
      <c r="C18" s="196"/>
    </row>
    <row r="19" spans="1:3" s="82" customFormat="1" ht="124.5" customHeight="1">
      <c r="A19" s="196">
        <v>43432</v>
      </c>
      <c r="B19" s="197" t="s">
        <v>359</v>
      </c>
      <c r="C19" s="196"/>
    </row>
    <row r="20" spans="1:3" s="82" customFormat="1" ht="119.25" customHeight="1">
      <c r="A20" s="196">
        <v>43417</v>
      </c>
      <c r="B20" s="197" t="s">
        <v>358</v>
      </c>
      <c r="C20" s="196"/>
    </row>
    <row r="21" spans="1:3" s="82" customFormat="1" ht="60">
      <c r="A21" s="196">
        <v>43404</v>
      </c>
      <c r="B21" s="197" t="s">
        <v>357</v>
      </c>
      <c r="C21" s="197"/>
    </row>
    <row r="22" spans="1:3" s="82" customFormat="1" ht="117.75" customHeight="1">
      <c r="A22" s="196">
        <v>43403</v>
      </c>
      <c r="B22" s="197" t="s">
        <v>356</v>
      </c>
      <c r="C22" s="197"/>
    </row>
    <row r="23" spans="1:3" s="82" customFormat="1" ht="146.25" customHeight="1">
      <c r="A23" s="196">
        <v>43385</v>
      </c>
      <c r="B23" s="197" t="s">
        <v>355</v>
      </c>
      <c r="C23" s="197"/>
    </row>
    <row r="24" spans="1:3" s="82" customFormat="1" ht="133.5" customHeight="1">
      <c r="A24" s="196">
        <v>43375</v>
      </c>
      <c r="B24" s="197" t="s">
        <v>354</v>
      </c>
      <c r="C24" s="197"/>
    </row>
    <row r="25" spans="1:3" s="82" customFormat="1" ht="152.25" customHeight="1">
      <c r="A25" s="196">
        <v>43357</v>
      </c>
      <c r="B25" s="197" t="s">
        <v>352</v>
      </c>
      <c r="C25" s="197"/>
    </row>
    <row r="26" spans="1:3" s="82" customFormat="1" ht="102" customHeight="1">
      <c r="A26" s="196">
        <v>43342</v>
      </c>
      <c r="B26" s="197" t="s">
        <v>351</v>
      </c>
      <c r="C26" s="197"/>
    </row>
    <row r="27" spans="1:3" s="82" customFormat="1" ht="190.5" customHeight="1">
      <c r="A27" s="196">
        <v>43322</v>
      </c>
      <c r="B27" s="197" t="s">
        <v>306</v>
      </c>
      <c r="C27" s="197"/>
    </row>
    <row r="28" spans="1:3" s="82" customFormat="1" ht="167.25" customHeight="1">
      <c r="A28" s="196">
        <v>43312</v>
      </c>
      <c r="B28" s="197" t="s">
        <v>305</v>
      </c>
      <c r="C28" s="197"/>
    </row>
    <row r="29" spans="1:3" s="82" customFormat="1" ht="52.5" customHeight="1">
      <c r="A29" s="196">
        <v>43294</v>
      </c>
      <c r="B29" s="197" t="s">
        <v>294</v>
      </c>
      <c r="C29" s="197" t="s">
        <v>295</v>
      </c>
    </row>
    <row r="30" spans="1:3" s="82" customFormat="1" ht="110.25" customHeight="1">
      <c r="A30" s="196">
        <v>43291</v>
      </c>
      <c r="B30" s="197" t="s">
        <v>293</v>
      </c>
      <c r="C30" s="197"/>
    </row>
    <row r="31" spans="1:3" s="82" customFormat="1" ht="84" customHeight="1">
      <c r="A31" s="196">
        <v>43262</v>
      </c>
      <c r="B31" s="197" t="s">
        <v>287</v>
      </c>
      <c r="C31" s="197" t="s">
        <v>288</v>
      </c>
    </row>
    <row r="32" spans="1:3" s="82" customFormat="1" ht="33.75" customHeight="1">
      <c r="A32" s="196">
        <v>43255</v>
      </c>
      <c r="B32" s="197" t="s">
        <v>281</v>
      </c>
      <c r="C32" s="197"/>
    </row>
    <row r="33" spans="1:4" s="82" customFormat="1" ht="30">
      <c r="A33" s="196">
        <v>43243</v>
      </c>
      <c r="B33" s="197" t="s">
        <v>280</v>
      </c>
      <c r="C33" s="197"/>
    </row>
    <row r="34" spans="1:4" s="82" customFormat="1" ht="50.25" customHeight="1">
      <c r="A34" s="196">
        <v>43231</v>
      </c>
      <c r="B34" s="197" t="s">
        <v>417</v>
      </c>
      <c r="C34" s="197"/>
    </row>
    <row r="35" spans="1:4" s="82" customFormat="1" ht="49.5" customHeight="1">
      <c r="A35" s="196">
        <v>43220</v>
      </c>
      <c r="B35" s="197" t="s">
        <v>418</v>
      </c>
      <c r="C35" s="197"/>
    </row>
    <row r="36" spans="1:4" s="82" customFormat="1" ht="71.25" customHeight="1">
      <c r="A36" s="196">
        <v>43189</v>
      </c>
      <c r="B36" s="197" t="s">
        <v>268</v>
      </c>
      <c r="C36" s="197"/>
    </row>
    <row r="37" spans="1:4" s="82" customFormat="1" ht="60">
      <c r="A37" s="196">
        <v>43175</v>
      </c>
      <c r="B37" s="197" t="s">
        <v>269</v>
      </c>
      <c r="C37" s="197"/>
    </row>
    <row r="38" spans="1:4" s="82" customFormat="1" ht="92.25" customHeight="1">
      <c r="A38" s="196">
        <v>43159</v>
      </c>
      <c r="B38" s="197" t="s">
        <v>270</v>
      </c>
      <c r="C38" s="197" t="s">
        <v>263</v>
      </c>
    </row>
    <row r="39" spans="1:4" s="82" customFormat="1" ht="105.75" customHeight="1">
      <c r="A39" s="196">
        <v>43131</v>
      </c>
      <c r="B39" s="197" t="s">
        <v>271</v>
      </c>
      <c r="C39" s="198"/>
    </row>
    <row r="40" spans="1:4" s="82" customFormat="1" ht="58.5" customHeight="1">
      <c r="A40" s="196">
        <v>43018</v>
      </c>
      <c r="B40" s="197" t="s">
        <v>272</v>
      </c>
      <c r="C40" s="198"/>
    </row>
    <row r="41" spans="1:4" s="82" customFormat="1" ht="45">
      <c r="A41" s="196">
        <v>42942</v>
      </c>
      <c r="B41" s="197" t="s">
        <v>273</v>
      </c>
      <c r="C41" s="198"/>
    </row>
    <row r="42" spans="1:4" s="82" customFormat="1" ht="30">
      <c r="A42" s="199">
        <v>42940</v>
      </c>
      <c r="B42" s="200" t="s">
        <v>66</v>
      </c>
      <c r="C42" s="201" t="s">
        <v>243</v>
      </c>
    </row>
    <row r="43" spans="1:4" s="82" customFormat="1">
      <c r="A43" s="199">
        <v>42901</v>
      </c>
      <c r="B43" s="200" t="s">
        <v>66</v>
      </c>
      <c r="C43" s="201" t="s">
        <v>242</v>
      </c>
    </row>
    <row r="44" spans="1:4" ht="30">
      <c r="A44" s="199">
        <v>42886</v>
      </c>
      <c r="B44" s="200" t="s">
        <v>66</v>
      </c>
      <c r="C44" s="201" t="s">
        <v>241</v>
      </c>
    </row>
    <row r="45" spans="1:4">
      <c r="A45" s="202">
        <v>42880</v>
      </c>
      <c r="B45" s="203" t="s">
        <v>66</v>
      </c>
      <c r="C45" s="204" t="s">
        <v>233</v>
      </c>
    </row>
    <row r="46" spans="1:4">
      <c r="A46" s="77"/>
    </row>
    <row r="47" spans="1:4">
      <c r="A47" s="77"/>
    </row>
    <row r="48" spans="1:4">
      <c r="A48" s="77"/>
      <c r="D48" s="80"/>
    </row>
    <row r="49" spans="1:3">
      <c r="A49" s="78"/>
      <c r="B49" s="79"/>
      <c r="C49" s="80"/>
    </row>
    <row r="50" spans="1:3">
      <c r="A50" s="78"/>
      <c r="B50" s="79"/>
    </row>
  </sheetData>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2"/>
      <c r="B10" s="212"/>
      <c r="C10" s="212"/>
      <c r="D10" s="212"/>
      <c r="E10" s="212"/>
      <c r="F10" s="212"/>
      <c r="G10" s="212"/>
      <c r="H10" s="212"/>
      <c r="I10" s="212"/>
      <c r="J10" s="212"/>
      <c r="K10" s="212"/>
      <c r="L10" s="212"/>
      <c r="M10" s="212"/>
      <c r="N10" s="212"/>
      <c r="O10" s="212"/>
      <c r="P10" s="212"/>
      <c r="Q10" s="212"/>
      <c r="R10" s="212"/>
      <c r="S10" s="212"/>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7" t="s">
        <v>252</v>
      </c>
      <c r="B7" s="217"/>
      <c r="C7" s="217"/>
      <c r="D7" s="217"/>
      <c r="E7" s="217"/>
      <c r="F7" s="217"/>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20" t="s">
        <v>381</v>
      </c>
      <c r="I12" s="220" t="s">
        <v>386</v>
      </c>
      <c r="J12" s="215" t="s">
        <v>382</v>
      </c>
      <c r="K12" s="215" t="s">
        <v>385</v>
      </c>
      <c r="L12" s="215" t="s">
        <v>383</v>
      </c>
      <c r="M12" s="213"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1"/>
      <c r="I13" s="221"/>
      <c r="J13" s="216"/>
      <c r="K13" s="216"/>
      <c r="L13" s="216"/>
      <c r="M13" s="214"/>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775767</v>
      </c>
      <c r="I15" s="143">
        <f>Pivot_CF_CFAP_Detail!B56</f>
        <v>3764747</v>
      </c>
      <c r="J15" s="144">
        <f>(H15-I15)/I15</f>
        <v>-0.79393914119594222</v>
      </c>
      <c r="K15" s="144">
        <f>(H15-Pivot_CF_CFAP_Detail!B87)/Pivot_CF_CFAP_Detail!B87</f>
        <v>-0.79393914119594222</v>
      </c>
      <c r="L15" s="147">
        <f>H21/H15</f>
        <v>100.02624757175802</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381995</v>
      </c>
      <c r="I16" s="181">
        <f>Pivot_CF_CFAP_Detail!B57</f>
        <v>1906041</v>
      </c>
      <c r="J16" s="182">
        <f t="shared" ref="J16:J21" si="0">(H16-I16)/I16</f>
        <v>-0.79958720720068455</v>
      </c>
      <c r="K16" s="182">
        <f>(H16-Pivot_CF_CFAP_Detail!B88)/Pivot_CF_CFAP_Detail!B88</f>
        <v>-0.79958720720068455</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105513</v>
      </c>
      <c r="I17" s="181">
        <f>Pivot_CF_CFAP_Detail!B58</f>
        <v>519098</v>
      </c>
      <c r="J17" s="145">
        <f t="shared" si="0"/>
        <v>-0.79673780288115159</v>
      </c>
      <c r="K17" s="145">
        <f>(H17-Pivot_CF_CFAP_Detail!B89)/Pivot_CF_CFAP_Detail!B89</f>
        <v>-0.79673780288115159</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41330</v>
      </c>
      <c r="I18" s="181">
        <f>Pivot_CF_CFAP_Detail!B59</f>
        <v>204398</v>
      </c>
      <c r="J18" s="145">
        <f t="shared" si="0"/>
        <v>-0.79779645593401105</v>
      </c>
      <c r="K18" s="145">
        <f>(H18-Pivot_CF_CFAP_Detail!B90)/Pivot_CF_CFAP_Detail!B90</f>
        <v>-0.79779645593401105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670254</v>
      </c>
      <c r="I19" s="181">
        <f>Pivot_CF_CFAP_Detail!B60</f>
        <v>3245649</v>
      </c>
      <c r="J19" s="145">
        <f t="shared" si="0"/>
        <v>-0.79349153281824369</v>
      </c>
      <c r="K19" s="145">
        <f>(H19-Pivot_CF_CFAP_Detail!B91)/Pivot_CF_CFAP_Detail!B91</f>
        <v>-0.79349153281824369</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340665</v>
      </c>
      <c r="I20" s="181">
        <f>Pivot_CF_CFAP_Detail!B61</f>
        <v>1701643</v>
      </c>
      <c r="J20" s="145">
        <f t="shared" si="0"/>
        <v>-0.79980230870987623</v>
      </c>
      <c r="K20" s="145">
        <f>(H20-Pivot_CF_CFAP_Detail!B92)/Pivot_CF_CFAP_Detail!B92</f>
        <v>-0.79980230870987623</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768947</v>
      </c>
      <c r="I24" s="112">
        <f>Pivot_CF_CFAP_Detail!B63</f>
        <v>3727240</v>
      </c>
      <c r="J24" s="146">
        <f t="shared" ref="J24:J29" si="1">(H24-I24)/I24</f>
        <v>-0.7936953348858673</v>
      </c>
      <c r="K24" s="146">
        <f>(H24-Pivot_CF_CFAP_Detail!B94)/Pivot_CF_CFAP_Detail!B94</f>
        <v>-0.7936953348858673</v>
      </c>
      <c r="L24" s="147">
        <f>H29/H24</f>
        <v>100.07631085107296</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104384</v>
      </c>
      <c r="I25" s="113">
        <f>Pivot_CF_CFAP_Detail!B64</f>
        <v>512780</v>
      </c>
      <c r="J25" s="145">
        <f t="shared" si="1"/>
        <v>-0.79643511837435155</v>
      </c>
      <c r="K25" s="145">
        <f>(H25-Pivot_CF_CFAP_Detail!B95)/Pivot_CF_CFAP_Detail!B95</f>
        <v>-0.79643511837435155</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40955</v>
      </c>
      <c r="I26" s="113">
        <f>Pivot_CF_CFAP_Detail!B65</f>
        <v>202444</v>
      </c>
      <c r="J26" s="145">
        <f t="shared" si="1"/>
        <v>-0.7976971409377408</v>
      </c>
      <c r="K26" s="145">
        <f>(H26-Pivot_CF_CFAP_Detail!B96)/Pivot_CF_CFAP_Detail!B96</f>
        <v>-0.7976971409377408</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664563</v>
      </c>
      <c r="I27" s="113">
        <f>Pivot_CF_CFAP_Detail!B66</f>
        <v>3214460</v>
      </c>
      <c r="J27" s="145">
        <f t="shared" si="1"/>
        <v>-0.79325827666233206</v>
      </c>
      <c r="K27" s="145">
        <f>(H27-Pivot_CF_CFAP_Detail!B97)/Pivot_CF_CFAP_Detail!B97</f>
        <v>-0.79325827666233206</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338067</v>
      </c>
      <c r="I28" s="113">
        <f>Pivot_CF_CFAP_Detail!B67</f>
        <v>1687818</v>
      </c>
      <c r="J28" s="145">
        <f t="shared" si="1"/>
        <v>-0.79970174509336911</v>
      </c>
      <c r="K28" s="145">
        <f>(H28-Pivot_CF_CFAP_Detail!B98)/Pivot_CF_CFAP_Detail!B98</f>
        <v>-0.79970174509336911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6820</v>
      </c>
      <c r="I32" s="112">
        <f>Pivot_CF_CFAP_Detail!B69</f>
        <v>37507</v>
      </c>
      <c r="J32" s="146">
        <f t="shared" ref="J32:J37" si="2">(H32-I32)/I32</f>
        <v>-0.81816727544191747</v>
      </c>
      <c r="K32" s="146">
        <f>(H32-Pivot_CF_CFAP_Detail!B100)/Pivot_CF_CFAP_Detail!B100</f>
        <v>-0.81816727544191747</v>
      </c>
      <c r="L32" s="147">
        <f>H37/H32</f>
        <v>94.381671554252193</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1129</v>
      </c>
      <c r="I33" s="113">
        <f>Pivot_CF_CFAP_Detail!B70</f>
        <v>6318</v>
      </c>
      <c r="J33" s="145">
        <f t="shared" si="2"/>
        <v>-0.82130421019309907</v>
      </c>
      <c r="K33" s="145">
        <f>(H33-Pivot_CF_CFAP_Detail!B101)/Pivot_CF_CFAP_Detail!B101</f>
        <v>-0.82130421019309907</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375</v>
      </c>
      <c r="I34" s="113">
        <f>Pivot_CF_CFAP_Detail!B71</f>
        <v>1954</v>
      </c>
      <c r="J34" s="145">
        <f t="shared" si="2"/>
        <v>-0.80808597748208799</v>
      </c>
      <c r="K34" s="145">
        <f>(H34-Pivot_CF_CFAP_Detail!B102)/Pivot_CF_CFAP_Detail!B102</f>
        <v>-0.80808597748208799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5691</v>
      </c>
      <c r="I35" s="113">
        <f>Pivot_CF_CFAP_Detail!B72</f>
        <v>31189</v>
      </c>
      <c r="J35" s="145">
        <f t="shared" si="2"/>
        <v>-0.81753182211677189</v>
      </c>
      <c r="K35" s="145">
        <f>(H35-Pivot_CF_CFAP_Detail!B103)/Pivot_CF_CFAP_Detail!B103</f>
        <v>-0.81753182211677189</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2598</v>
      </c>
      <c r="I36" s="113">
        <f>Pivot_CF_CFAP_Detail!B73</f>
        <v>13825</v>
      </c>
      <c r="J36" s="145">
        <f t="shared" si="2"/>
        <v>-0.81207956600361664</v>
      </c>
      <c r="K36" s="145">
        <f>(H36-Pivot_CF_CFAP_Detail!B104)/Pivot_CF_CFAP_Detail!B104</f>
        <v>-0.81207956600361664</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8" t="s">
        <v>333</v>
      </c>
      <c r="D41" s="218"/>
      <c r="E41" s="218"/>
      <c r="F41" s="218"/>
      <c r="G41" s="218"/>
      <c r="H41" s="218"/>
      <c r="I41" s="218"/>
      <c r="J41" s="218"/>
      <c r="K41" s="219"/>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2"/>
      <c r="B10" s="222"/>
      <c r="C10" s="222"/>
      <c r="D10" s="222"/>
      <c r="E10" s="222"/>
      <c r="F10" s="222"/>
      <c r="G10" s="222"/>
      <c r="H10" s="222"/>
      <c r="I10" s="222"/>
      <c r="J10" s="222"/>
      <c r="K10" s="222"/>
      <c r="L10" s="222"/>
      <c r="M10" s="222"/>
      <c r="N10" s="222"/>
      <c r="O10" s="222"/>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2"/>
      <c r="B10" s="222"/>
      <c r="C10" s="222"/>
      <c r="D10" s="222"/>
      <c r="E10" s="222"/>
      <c r="F10" s="222"/>
      <c r="G10" s="222"/>
      <c r="H10" s="222"/>
      <c r="I10" s="222"/>
      <c r="J10" s="222"/>
      <c r="K10" s="222"/>
      <c r="L10" s="222"/>
      <c r="M10" s="222"/>
      <c r="N10" s="222"/>
      <c r="O10" s="222"/>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topLeftCell="A4" zoomScale="90" zoomScaleNormal="90" workbookViewId="0">
      <selection activeCell="B11" sqref="B11"/>
    </sheetView>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183</v>
      </c>
      <c r="B4" s="83">
        <v>1501</v>
      </c>
      <c r="C4" s="83">
        <v>35</v>
      </c>
      <c r="D4" s="83">
        <v>19</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183</v>
      </c>
      <c r="B167" s="83">
        <v>269</v>
      </c>
      <c r="C167" s="83">
        <v>7</v>
      </c>
      <c r="D167" s="83">
        <v>6</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3"/>
      <c r="B34" s="223"/>
      <c r="C34" s="223"/>
      <c r="D34" s="223"/>
      <c r="E34" s="223"/>
      <c r="F34" s="223"/>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4" t="str">
        <f>Pivot_PRI!B13&amp;" County PRI, Alpha Order"</f>
        <v>2017 County PRI, Alpha Order</v>
      </c>
      <c r="I14" s="225"/>
    </row>
    <row r="15" spans="8:9" ht="18" customHeight="1">
      <c r="H15" s="226"/>
      <c r="I15" s="227"/>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2"/>
      <c r="B10" s="222"/>
      <c r="C10" s="222"/>
      <c r="D10" s="222"/>
      <c r="E10" s="222"/>
      <c r="F10" s="222"/>
      <c r="G10" s="222"/>
      <c r="H10" s="222"/>
      <c r="I10" s="222"/>
      <c r="J10" s="222"/>
      <c r="K10" s="222"/>
      <c r="L10" s="222"/>
      <c r="M10" s="222"/>
      <c r="N10" s="222"/>
      <c r="O10" s="222"/>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7.425781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2"/>
      <c r="B10" s="222"/>
      <c r="C10" s="222"/>
      <c r="D10" s="222"/>
      <c r="E10" s="222"/>
      <c r="F10" s="222"/>
      <c r="G10" s="222"/>
      <c r="H10" s="222"/>
      <c r="I10" s="222"/>
      <c r="J10" s="222"/>
      <c r="K10" s="222"/>
      <c r="L10" s="222"/>
      <c r="M10" s="222"/>
      <c r="N10" s="222"/>
      <c r="O10" s="222"/>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2"/>
      <c r="B10" s="222"/>
      <c r="C10" s="222"/>
      <c r="D10" s="222"/>
      <c r="E10" s="222"/>
      <c r="F10" s="222"/>
      <c r="G10" s="222"/>
      <c r="H10" s="222"/>
      <c r="I10" s="222"/>
      <c r="J10" s="222"/>
      <c r="K10" s="222"/>
      <c r="L10" s="222"/>
      <c r="M10" s="222"/>
      <c r="N10" s="222"/>
      <c r="O10" s="222"/>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2"/>
      <c r="B10" s="222"/>
      <c r="C10" s="222"/>
      <c r="D10" s="222"/>
      <c r="E10" s="222"/>
      <c r="F10" s="222"/>
      <c r="G10" s="222"/>
      <c r="H10" s="222"/>
      <c r="I10" s="222"/>
      <c r="J10" s="222"/>
      <c r="K10" s="222"/>
      <c r="L10" s="222"/>
      <c r="M10" s="222"/>
      <c r="N10" s="222"/>
      <c r="O10" s="222"/>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2"/>
      <c r="B10" s="222"/>
      <c r="C10" s="222"/>
      <c r="D10" s="222"/>
      <c r="E10" s="222"/>
      <c r="F10" s="222"/>
      <c r="G10" s="222"/>
      <c r="H10" s="222"/>
      <c r="I10" s="222"/>
      <c r="J10" s="222"/>
      <c r="K10" s="222"/>
      <c r="L10" s="222"/>
      <c r="M10" s="222"/>
      <c r="N10" s="222"/>
      <c r="O10" s="222"/>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29" t="s">
        <v>454</v>
      </c>
      <c r="B46" s="229"/>
      <c r="C46" s="229"/>
      <c r="D46" s="229"/>
      <c r="E46" s="229"/>
      <c r="F46" s="229"/>
      <c r="G46" s="229"/>
      <c r="H46" s="229"/>
      <c r="I46" s="229"/>
      <c r="J46" s="229"/>
      <c r="K46" s="229"/>
      <c r="L46" s="229"/>
      <c r="M46" s="229"/>
      <c r="N46" s="229"/>
      <c r="O46" s="229"/>
      <c r="P46" s="229"/>
      <c r="Q46" s="229"/>
      <c r="R46" s="229"/>
      <c r="S46" s="229"/>
    </row>
    <row r="47" spans="1:19" ht="38.25" customHeight="1">
      <c r="A47" s="229" t="s">
        <v>452</v>
      </c>
      <c r="B47" s="229"/>
      <c r="C47" s="229"/>
      <c r="D47" s="229"/>
      <c r="E47" s="229"/>
      <c r="F47" s="229"/>
      <c r="G47" s="229"/>
      <c r="H47" s="229"/>
      <c r="I47" s="229"/>
      <c r="J47" s="229"/>
      <c r="K47" s="229"/>
      <c r="L47" s="229"/>
      <c r="M47" s="229"/>
      <c r="N47" s="229"/>
      <c r="O47" s="229"/>
      <c r="P47" s="229"/>
      <c r="Q47" s="229"/>
      <c r="R47" s="229"/>
      <c r="S47" s="229"/>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727"/>
  <sheetViews>
    <sheetView showGridLines="0" showRowColHeaders="0" zoomScale="90" zoomScaleNormal="90" workbookViewId="0">
      <pane ySplit="10" topLeftCell="A3701" activePane="bottomLeft" state="frozen"/>
      <selection pane="bottomLeft" activeCell="AF3315" sqref="AF3315:AG3373"/>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30" t="s">
        <v>232</v>
      </c>
      <c r="B8" s="230"/>
      <c r="C8" s="230"/>
      <c r="D8" s="230"/>
      <c r="E8" s="230"/>
      <c r="F8" s="230"/>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v>239326</v>
      </c>
      <c r="AG3315" s="45">
        <v>516497</v>
      </c>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v>5465</v>
      </c>
      <c r="AG3316" s="45">
        <v>10781</v>
      </c>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v>2</v>
      </c>
      <c r="AG3317" s="45">
        <v>2</v>
      </c>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v>33</v>
      </c>
      <c r="AG3318" s="45">
        <v>56</v>
      </c>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v>739</v>
      </c>
      <c r="AG3319" s="45">
        <v>1269</v>
      </c>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v>53</v>
      </c>
      <c r="AG3320" s="45">
        <v>93</v>
      </c>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v>89</v>
      </c>
      <c r="AG3321" s="45">
        <v>201</v>
      </c>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v>3771</v>
      </c>
      <c r="AG3322" s="45">
        <v>7683</v>
      </c>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v>97</v>
      </c>
      <c r="AG3323" s="45">
        <v>176</v>
      </c>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v>318</v>
      </c>
      <c r="AG3324" s="45">
        <v>633</v>
      </c>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v>11400</v>
      </c>
      <c r="AG3325" s="45">
        <v>26141</v>
      </c>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v>146</v>
      </c>
      <c r="AG3326" s="45">
        <v>313</v>
      </c>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v>441</v>
      </c>
      <c r="AG3327" s="45">
        <v>848</v>
      </c>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v>838</v>
      </c>
      <c r="AG3328" s="45">
        <v>1690</v>
      </c>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v>46</v>
      </c>
      <c r="AG3329" s="45">
        <v>95</v>
      </c>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v>8926</v>
      </c>
      <c r="AG3330" s="45">
        <v>20818</v>
      </c>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v>1088</v>
      </c>
      <c r="AG3331" s="45">
        <v>2641</v>
      </c>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v>321</v>
      </c>
      <c r="AG3332" s="45">
        <v>617</v>
      </c>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v>82</v>
      </c>
      <c r="AG3333" s="45">
        <v>164</v>
      </c>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v>81459</v>
      </c>
      <c r="AG3334" s="45">
        <v>170006</v>
      </c>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v>2202</v>
      </c>
      <c r="AG3335" s="45">
        <v>5497</v>
      </c>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v>978</v>
      </c>
      <c r="AG3336" s="45">
        <v>1800</v>
      </c>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v>20</v>
      </c>
      <c r="AG3337" s="45">
        <v>37</v>
      </c>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v>419</v>
      </c>
      <c r="AG3338" s="45">
        <v>956</v>
      </c>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v>2939</v>
      </c>
      <c r="AG3339" s="45">
        <v>6880</v>
      </c>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v>35</v>
      </c>
      <c r="AG3340" s="45">
        <v>59</v>
      </c>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v>39</v>
      </c>
      <c r="AG3341" s="45">
        <v>86</v>
      </c>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v>4564</v>
      </c>
      <c r="AG3342" s="45">
        <v>10818</v>
      </c>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v>522</v>
      </c>
      <c r="AG3343" s="45">
        <v>1114</v>
      </c>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v>103</v>
      </c>
      <c r="AG3344" s="45">
        <v>184</v>
      </c>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v>20174</v>
      </c>
      <c r="AG3345" s="45">
        <v>44960</v>
      </c>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v>501</v>
      </c>
      <c r="AG3346" s="45">
        <v>1057</v>
      </c>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v>36</v>
      </c>
      <c r="AG3347" s="45">
        <v>60</v>
      </c>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v>11539</v>
      </c>
      <c r="AG3348" s="45">
        <v>26808</v>
      </c>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v>6852</v>
      </c>
      <c r="AG3349" s="45">
        <v>13856</v>
      </c>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v>255</v>
      </c>
      <c r="AG3350" s="45">
        <v>618</v>
      </c>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v>15440</v>
      </c>
      <c r="AG3351" s="45">
        <v>33635</v>
      </c>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v>11801</v>
      </c>
      <c r="AG3352" s="45">
        <v>24620</v>
      </c>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v>2995</v>
      </c>
      <c r="AG3353" s="45">
        <v>5001</v>
      </c>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v>5228</v>
      </c>
      <c r="AG3354" s="45">
        <v>11470</v>
      </c>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v>807</v>
      </c>
      <c r="AG3355" s="45">
        <v>1755</v>
      </c>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v>2361</v>
      </c>
      <c r="AG3356" s="45">
        <v>4799</v>
      </c>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v>3535</v>
      </c>
      <c r="AG3357" s="45">
        <v>8338</v>
      </c>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v>6414</v>
      </c>
      <c r="AG3358" s="45">
        <v>13350</v>
      </c>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v>1787</v>
      </c>
      <c r="AG3359" s="45">
        <v>3827</v>
      </c>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t="s">
        <v>430</v>
      </c>
      <c r="AG3360" s="45" t="s">
        <v>430</v>
      </c>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v>479</v>
      </c>
      <c r="AG3361" s="45">
        <v>801</v>
      </c>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v>153</v>
      </c>
      <c r="AG3362" s="45">
        <v>278</v>
      </c>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v>1717</v>
      </c>
      <c r="AG3363" s="45">
        <v>3490</v>
      </c>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v>2236</v>
      </c>
      <c r="AG3364" s="45">
        <v>4697</v>
      </c>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v>3479</v>
      </c>
      <c r="AG3365" s="45">
        <v>7727</v>
      </c>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v>454</v>
      </c>
      <c r="AG3366" s="45">
        <v>1024</v>
      </c>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v>364</v>
      </c>
      <c r="AG3367" s="45">
        <v>814</v>
      </c>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v>33</v>
      </c>
      <c r="AG3368" s="45">
        <v>49</v>
      </c>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v>7131</v>
      </c>
      <c r="AG3369" s="45">
        <v>16986</v>
      </c>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v>82</v>
      </c>
      <c r="AG3370" s="45">
        <v>134</v>
      </c>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v>5215</v>
      </c>
      <c r="AG3371" s="45">
        <v>12408</v>
      </c>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v>709</v>
      </c>
      <c r="AG3372" s="45">
        <v>1431</v>
      </c>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v>414</v>
      </c>
      <c r="AG3373" s="45">
        <v>846</v>
      </c>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v>0.33500000000000002</v>
      </c>
      <c r="AC3492" s="25">
        <v>6.8199999999999997E-2</v>
      </c>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v>0.33300000000000002</v>
      </c>
      <c r="AC3493" s="25">
        <v>2.93E-2</v>
      </c>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v>0.33300000000000002</v>
      </c>
      <c r="AC3494" s="25">
        <v>2.2200000000000001E-2</v>
      </c>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v>0.33300000000000002</v>
      </c>
      <c r="AC3495" s="25">
        <v>2.2200000000000001E-2</v>
      </c>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v>0.33300000000000002</v>
      </c>
      <c r="AC3496" s="25">
        <v>2.2200000000000001E-2</v>
      </c>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v>0.33300000000000002</v>
      </c>
      <c r="AC3497" s="25">
        <v>2.2200000000000001E-2</v>
      </c>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v>0.33300000000000002</v>
      </c>
      <c r="AC3498" s="25">
        <v>2.2200000000000001E-2</v>
      </c>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v>0.33300000000000002</v>
      </c>
      <c r="AC3499" s="25">
        <v>1.3899999999999999E-2</v>
      </c>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v>0.33300000000000002</v>
      </c>
      <c r="AC3500" s="25">
        <v>2.2200000000000001E-2</v>
      </c>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v>0.33300000000000002</v>
      </c>
      <c r="AC3501" s="25">
        <v>2.2200000000000001E-2</v>
      </c>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v>0.57099999999999995</v>
      </c>
      <c r="AC3502" s="25">
        <v>4.2500000000000003E-2</v>
      </c>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v>0.33300000000000002</v>
      </c>
      <c r="AC3503" s="25">
        <v>2.2200000000000001E-2</v>
      </c>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v>0.33300000000000002</v>
      </c>
      <c r="AC3504" s="25">
        <v>2.2200000000000001E-2</v>
      </c>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v>0.33300000000000002</v>
      </c>
      <c r="AC3505" s="25">
        <v>2.2200000000000001E-2</v>
      </c>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v>0.33300000000000002</v>
      </c>
      <c r="AC3506" s="25">
        <v>2.2200000000000001E-2</v>
      </c>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v>0.2</v>
      </c>
      <c r="AC3507" s="25">
        <v>1.77E-2</v>
      </c>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v>0.33300000000000002</v>
      </c>
      <c r="AC3508" s="25">
        <v>2.2200000000000001E-2</v>
      </c>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v>0.33300000000000002</v>
      </c>
      <c r="AC3509" s="25">
        <v>2.2200000000000001E-2</v>
      </c>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v>0.33300000000000002</v>
      </c>
      <c r="AC3510" s="25">
        <v>2.2200000000000001E-2</v>
      </c>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v>0.30399999999999999</v>
      </c>
      <c r="AC3511" s="25">
        <v>7.0999999999999994E-2</v>
      </c>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v>0.33300000000000002</v>
      </c>
      <c r="AC3512" s="25">
        <v>2.2200000000000001E-2</v>
      </c>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v>0.33300000000000002</v>
      </c>
      <c r="AC3513" s="25">
        <v>2.2200000000000001E-2</v>
      </c>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v>0.33300000000000002</v>
      </c>
      <c r="AC3514" s="25">
        <v>2.2200000000000001E-2</v>
      </c>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v>0.33300000000000002</v>
      </c>
      <c r="AC3515" s="25">
        <v>2.2200000000000001E-2</v>
      </c>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v>0</v>
      </c>
      <c r="AC3516" s="25">
        <v>6.6500000000000004E-2</v>
      </c>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v>0.33300000000000002</v>
      </c>
      <c r="AC3517" s="25">
        <v>2.2200000000000001E-2</v>
      </c>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v>0.33300000000000002</v>
      </c>
      <c r="AC3518" s="25">
        <v>2.2200000000000001E-2</v>
      </c>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v>0.5</v>
      </c>
      <c r="AC3519" s="25">
        <v>6.4500000000000002E-2</v>
      </c>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v>0.33300000000000002</v>
      </c>
      <c r="AC3520" s="25">
        <v>2.2200000000000001E-2</v>
      </c>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v>0.33300000000000002</v>
      </c>
      <c r="AC3521" s="25">
        <v>2.2200000000000001E-2</v>
      </c>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v>0.3</v>
      </c>
      <c r="AC3522" s="25">
        <v>1.84E-2</v>
      </c>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v>0.33300000000000002</v>
      </c>
      <c r="AC3523" s="25">
        <v>2.2200000000000001E-2</v>
      </c>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v>0.33300000000000002</v>
      </c>
      <c r="AC3524" s="25">
        <v>2.2200000000000001E-2</v>
      </c>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v>0.28599999999999998</v>
      </c>
      <c r="AC3525" s="25">
        <v>2.8500000000000001E-2</v>
      </c>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v>0.222</v>
      </c>
      <c r="AC3526" s="25">
        <v>9.4600000000000004E-2</v>
      </c>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v>0.33300000000000002</v>
      </c>
      <c r="AC3527" s="25">
        <v>2.2200000000000001E-2</v>
      </c>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v>0.36399999999999999</v>
      </c>
      <c r="AC3528" s="25">
        <v>3.61E-2</v>
      </c>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v>0.4</v>
      </c>
      <c r="AC3529" s="25">
        <v>0.14960000000000001</v>
      </c>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v>0.33300000000000002</v>
      </c>
      <c r="AC3530" s="25">
        <v>0.1094</v>
      </c>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v>0</v>
      </c>
      <c r="AC3531" s="25">
        <v>2.3900000000000001E-2</v>
      </c>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v>0.33300000000000002</v>
      </c>
      <c r="AC3532" s="25">
        <v>2.2200000000000001E-2</v>
      </c>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v>0.33300000000000002</v>
      </c>
      <c r="AC3533" s="25">
        <v>2.2200000000000001E-2</v>
      </c>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v>0.33300000000000002</v>
      </c>
      <c r="AC3534" s="25">
        <v>2.2200000000000001E-2</v>
      </c>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v>0.4</v>
      </c>
      <c r="AC3535" s="25">
        <v>0.1124</v>
      </c>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v>0.33300000000000002</v>
      </c>
      <c r="AC3536" s="25">
        <v>2.2200000000000001E-2</v>
      </c>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v>0.33300000000000002</v>
      </c>
      <c r="AC3537" s="25">
        <v>2.2200000000000001E-2</v>
      </c>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v>0.33300000000000002</v>
      </c>
      <c r="AC3538" s="25">
        <v>2.2200000000000001E-2</v>
      </c>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v>0.33300000000000002</v>
      </c>
      <c r="AC3539" s="25">
        <v>2.2200000000000001E-2</v>
      </c>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v>0</v>
      </c>
      <c r="AC3540" s="25">
        <v>2.7199999999999998E-2</v>
      </c>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v>0.33300000000000002</v>
      </c>
      <c r="AC3541" s="25">
        <v>2.2200000000000001E-2</v>
      </c>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v>0.66700000000000004</v>
      </c>
      <c r="AC3542" s="25">
        <v>3.0800000000000001E-2</v>
      </c>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v>0.33300000000000002</v>
      </c>
      <c r="AC3543" s="25">
        <v>2.2200000000000001E-2</v>
      </c>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v>0.33300000000000002</v>
      </c>
      <c r="AC3544" s="25">
        <v>2.2200000000000001E-2</v>
      </c>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v>0.33300000000000002</v>
      </c>
      <c r="AC3545" s="25">
        <v>2.2200000000000001E-2</v>
      </c>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v>0.33300000000000002</v>
      </c>
      <c r="AC3546" s="25">
        <v>6.8599999999999994E-2</v>
      </c>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v>0.33300000000000002</v>
      </c>
      <c r="AC3547" s="25">
        <v>2.2200000000000001E-2</v>
      </c>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v>0.66700000000000004</v>
      </c>
      <c r="AC3548" s="25">
        <v>4.9399999999999999E-2</v>
      </c>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v>0.33300000000000002</v>
      </c>
      <c r="AC3549" s="25">
        <v>2.2200000000000001E-2</v>
      </c>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v>0.33300000000000002</v>
      </c>
      <c r="AC3550" s="25">
        <v>2.2200000000000001E-2</v>
      </c>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40955</v>
      </c>
      <c r="H3610" s="13">
        <v>338067</v>
      </c>
      <c r="I3610" s="13">
        <v>375</v>
      </c>
      <c r="J3610" s="13">
        <v>2598</v>
      </c>
      <c r="K3610" s="13">
        <v>41330</v>
      </c>
      <c r="L3610" s="13">
        <v>340665</v>
      </c>
      <c r="M3610" s="45">
        <v>381995</v>
      </c>
      <c r="N3610" s="45">
        <v>775767</v>
      </c>
      <c r="O3610" s="45">
        <v>104384</v>
      </c>
      <c r="P3610" s="45">
        <v>664563</v>
      </c>
      <c r="Q3610" s="45">
        <v>768947</v>
      </c>
      <c r="R3610" s="45">
        <v>1129</v>
      </c>
      <c r="S3610" s="45">
        <v>5691</v>
      </c>
      <c r="T3610" s="45">
        <v>6820</v>
      </c>
      <c r="U3610" s="45">
        <v>105513</v>
      </c>
      <c r="V3610" s="45">
        <v>670254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row r="3669" spans="1:33">
      <c r="A3669" s="82" t="s">
        <v>171</v>
      </c>
      <c r="B3669" s="13" t="s">
        <v>66</v>
      </c>
      <c r="C3669" s="13" t="s">
        <v>183</v>
      </c>
      <c r="D3669" s="13">
        <v>2019</v>
      </c>
      <c r="E3669" s="13">
        <v>2019</v>
      </c>
      <c r="F3669" s="13" t="s">
        <v>324</v>
      </c>
      <c r="G3669" s="13">
        <v>198147</v>
      </c>
      <c r="H3669" s="13">
        <v>1645187</v>
      </c>
      <c r="I3669" s="13">
        <v>1882</v>
      </c>
      <c r="J3669" s="13">
        <v>13153</v>
      </c>
      <c r="K3669" s="13">
        <v>200029</v>
      </c>
      <c r="L3669" s="13">
        <v>1658340</v>
      </c>
      <c r="M3669" s="45">
        <v>1858369</v>
      </c>
      <c r="N3669" s="45">
        <v>3704578</v>
      </c>
      <c r="O3669" s="45">
        <v>506158</v>
      </c>
      <c r="P3669" s="45">
        <v>3162068</v>
      </c>
      <c r="Q3669" s="45">
        <v>3668226</v>
      </c>
      <c r="R3669" s="45">
        <v>6187</v>
      </c>
      <c r="S3669" s="45">
        <v>30165</v>
      </c>
      <c r="T3669" s="45">
        <v>36352</v>
      </c>
      <c r="U3669" s="45">
        <v>512345</v>
      </c>
      <c r="V3669" s="45">
        <v>3192233</v>
      </c>
      <c r="W3669" s="45">
        <v>498649555</v>
      </c>
      <c r="X3669" s="45">
        <v>4017291</v>
      </c>
      <c r="Y3669" s="45">
        <v>502666846</v>
      </c>
      <c r="Z3669" s="25">
        <v>0.98313464235624126</v>
      </c>
      <c r="AA3669" s="25">
        <v>0.92643717993146202</v>
      </c>
      <c r="AB3669" s="25"/>
      <c r="AC3669" s="25"/>
      <c r="AD3669" s="45">
        <v>141257</v>
      </c>
      <c r="AE3669" s="104">
        <v>59100</v>
      </c>
      <c r="AF3669" s="104"/>
      <c r="AG3669" s="104"/>
    </row>
    <row r="3670" spans="1:33">
      <c r="A3670" s="82" t="s">
        <v>172</v>
      </c>
      <c r="B3670" s="13" t="s">
        <v>74</v>
      </c>
      <c r="C3670" s="13" t="s">
        <v>183</v>
      </c>
      <c r="D3670" s="13">
        <v>2019</v>
      </c>
      <c r="E3670" s="13">
        <v>2019</v>
      </c>
      <c r="F3670" s="13" t="s">
        <v>324</v>
      </c>
      <c r="G3670" s="13"/>
      <c r="H3670" s="13"/>
      <c r="I3670" s="13"/>
      <c r="J3670" s="13"/>
      <c r="K3670" s="13"/>
      <c r="L3670" s="13"/>
      <c r="M3670" s="45">
        <v>51429</v>
      </c>
      <c r="N3670" s="45">
        <v>92704</v>
      </c>
      <c r="O3670" s="23"/>
      <c r="P3670" s="23"/>
      <c r="Q3670" s="23"/>
      <c r="R3670" s="23"/>
      <c r="S3670" s="23"/>
      <c r="T3670" s="23"/>
      <c r="U3670" s="23"/>
      <c r="V3670" s="23"/>
      <c r="W3670" s="45"/>
      <c r="X3670" s="45"/>
      <c r="Y3670" s="45"/>
      <c r="Z3670" s="25">
        <v>0.99747474747474751</v>
      </c>
      <c r="AA3670" s="25">
        <v>0.98944988696307457</v>
      </c>
      <c r="AB3670" s="25"/>
      <c r="AC3670" s="25"/>
      <c r="AD3670" s="45">
        <v>5041</v>
      </c>
      <c r="AE3670" s="104">
        <v>1940</v>
      </c>
      <c r="AF3670" s="104"/>
      <c r="AG3670" s="104"/>
    </row>
    <row r="3671" spans="1:33">
      <c r="A3671" s="82" t="s">
        <v>173</v>
      </c>
      <c r="B3671" s="13" t="s">
        <v>75</v>
      </c>
      <c r="C3671" s="13" t="s">
        <v>183</v>
      </c>
      <c r="D3671" s="13">
        <v>2019</v>
      </c>
      <c r="E3671" s="13">
        <v>2019</v>
      </c>
      <c r="F3671" s="13" t="s">
        <v>324</v>
      </c>
      <c r="G3671" s="13"/>
      <c r="H3671" s="13"/>
      <c r="I3671" s="13"/>
      <c r="J3671" s="13"/>
      <c r="K3671" s="13"/>
      <c r="L3671" s="13"/>
      <c r="M3671" s="45">
        <v>70</v>
      </c>
      <c r="N3671" s="45">
        <v>118</v>
      </c>
      <c r="O3671" s="23"/>
      <c r="P3671" s="23"/>
      <c r="Q3671" s="23"/>
      <c r="R3671" s="23"/>
      <c r="S3671" s="23"/>
      <c r="T3671" s="23"/>
      <c r="U3671" s="23"/>
      <c r="V3671" s="23"/>
      <c r="W3671" s="45"/>
      <c r="X3671" s="45"/>
      <c r="Y3671" s="45"/>
      <c r="Z3671" s="25">
        <v>1</v>
      </c>
      <c r="AA3671" s="25">
        <v>1</v>
      </c>
      <c r="AB3671" s="25"/>
      <c r="AC3671" s="25"/>
      <c r="AD3671" s="45">
        <v>5</v>
      </c>
      <c r="AE3671" s="104">
        <v>0</v>
      </c>
      <c r="AF3671" s="104"/>
      <c r="AG3671" s="104"/>
    </row>
    <row r="3672" spans="1:33">
      <c r="A3672" s="82" t="s">
        <v>174</v>
      </c>
      <c r="B3672" s="13" t="s">
        <v>75</v>
      </c>
      <c r="C3672" s="13" t="s">
        <v>183</v>
      </c>
      <c r="D3672" s="13">
        <v>2019</v>
      </c>
      <c r="E3672" s="13">
        <v>2019</v>
      </c>
      <c r="F3672" s="13" t="s">
        <v>324</v>
      </c>
      <c r="G3672" s="13"/>
      <c r="H3672" s="13"/>
      <c r="I3672" s="13"/>
      <c r="J3672" s="13"/>
      <c r="K3672" s="13"/>
      <c r="L3672" s="13"/>
      <c r="M3672" s="45">
        <v>1430</v>
      </c>
      <c r="N3672" s="45">
        <v>2564</v>
      </c>
      <c r="O3672" s="23"/>
      <c r="P3672" s="23"/>
      <c r="Q3672" s="23"/>
      <c r="R3672" s="23"/>
      <c r="S3672" s="23"/>
      <c r="T3672" s="23"/>
      <c r="U3672" s="23"/>
      <c r="V3672" s="23"/>
      <c r="W3672" s="45"/>
      <c r="X3672" s="45"/>
      <c r="Y3672" s="45"/>
      <c r="Z3672" s="25">
        <v>1</v>
      </c>
      <c r="AA3672" s="25">
        <v>1</v>
      </c>
      <c r="AB3672" s="25"/>
      <c r="AC3672" s="25"/>
      <c r="AD3672" s="45">
        <v>129</v>
      </c>
      <c r="AE3672" s="104">
        <v>29</v>
      </c>
      <c r="AF3672" s="104"/>
      <c r="AG3672" s="104"/>
    </row>
    <row r="3673" spans="1:33">
      <c r="A3673" s="82" t="s">
        <v>175</v>
      </c>
      <c r="B3673" s="13" t="s">
        <v>75</v>
      </c>
      <c r="C3673" s="13" t="s">
        <v>183</v>
      </c>
      <c r="D3673" s="13">
        <v>2019</v>
      </c>
      <c r="E3673" s="13">
        <v>2019</v>
      </c>
      <c r="F3673" s="13" t="s">
        <v>324</v>
      </c>
      <c r="G3673" s="13"/>
      <c r="H3673" s="13"/>
      <c r="I3673" s="13"/>
      <c r="J3673" s="13"/>
      <c r="K3673" s="13"/>
      <c r="L3673" s="13"/>
      <c r="M3673" s="45">
        <v>15900</v>
      </c>
      <c r="N3673" s="45">
        <v>28424</v>
      </c>
      <c r="O3673" s="23"/>
      <c r="P3673" s="23"/>
      <c r="Q3673" s="23"/>
      <c r="R3673" s="23"/>
      <c r="S3673" s="23"/>
      <c r="T3673" s="23"/>
      <c r="U3673" s="23"/>
      <c r="V3673" s="23"/>
      <c r="W3673" s="45"/>
      <c r="X3673" s="45"/>
      <c r="Y3673" s="45"/>
      <c r="Z3673" s="25">
        <v>0.90858725761772852</v>
      </c>
      <c r="AA3673" s="25">
        <v>0.9593345656192237</v>
      </c>
      <c r="AB3673" s="25"/>
      <c r="AC3673" s="25"/>
      <c r="AD3673" s="45">
        <v>1329</v>
      </c>
      <c r="AE3673" s="104">
        <v>636</v>
      </c>
      <c r="AF3673" s="104"/>
      <c r="AG3673" s="104"/>
    </row>
    <row r="3674" spans="1:33">
      <c r="A3674" s="82" t="s">
        <v>176</v>
      </c>
      <c r="B3674" s="13" t="s">
        <v>75</v>
      </c>
      <c r="C3674" s="13" t="s">
        <v>183</v>
      </c>
      <c r="D3674" s="13">
        <v>2019</v>
      </c>
      <c r="E3674" s="13">
        <v>2019</v>
      </c>
      <c r="F3674" s="13" t="s">
        <v>324</v>
      </c>
      <c r="G3674" s="13"/>
      <c r="H3674" s="13"/>
      <c r="I3674" s="13"/>
      <c r="J3674" s="13"/>
      <c r="K3674" s="13"/>
      <c r="L3674" s="13"/>
      <c r="M3674" s="45">
        <v>2563</v>
      </c>
      <c r="N3674" s="45">
        <v>4494</v>
      </c>
      <c r="O3674" s="23"/>
      <c r="P3674" s="23"/>
      <c r="Q3674" s="23"/>
      <c r="R3674" s="23"/>
      <c r="S3674" s="23"/>
      <c r="T3674" s="23"/>
      <c r="U3674" s="23"/>
      <c r="V3674" s="23"/>
      <c r="W3674" s="45"/>
      <c r="X3674" s="45"/>
      <c r="Y3674" s="45"/>
      <c r="Z3674" s="25">
        <v>0.96721311475409832</v>
      </c>
      <c r="AA3674" s="25">
        <v>0.98780487804878048</v>
      </c>
      <c r="AB3674" s="25"/>
      <c r="AC3674" s="25"/>
      <c r="AD3674" s="45">
        <v>195</v>
      </c>
      <c r="AE3674" s="104">
        <v>41</v>
      </c>
      <c r="AF3674" s="104"/>
      <c r="AG3674" s="104"/>
    </row>
    <row r="3675" spans="1:33">
      <c r="A3675" s="82" t="s">
        <v>177</v>
      </c>
      <c r="B3675" s="13" t="s">
        <v>75</v>
      </c>
      <c r="C3675" s="13" t="s">
        <v>183</v>
      </c>
      <c r="D3675" s="13">
        <v>2019</v>
      </c>
      <c r="E3675" s="13">
        <v>2019</v>
      </c>
      <c r="F3675" s="13" t="s">
        <v>324</v>
      </c>
      <c r="G3675" s="13"/>
      <c r="H3675" s="13"/>
      <c r="I3675" s="13"/>
      <c r="J3675" s="13"/>
      <c r="K3675" s="13"/>
      <c r="L3675" s="13"/>
      <c r="M3675" s="45">
        <v>636</v>
      </c>
      <c r="N3675" s="45">
        <v>1369</v>
      </c>
      <c r="O3675" s="23"/>
      <c r="P3675" s="23"/>
      <c r="Q3675" s="23"/>
      <c r="R3675" s="23"/>
      <c r="S3675" s="23"/>
      <c r="T3675" s="23"/>
      <c r="U3675" s="23"/>
      <c r="V3675" s="23"/>
      <c r="W3675" s="45"/>
      <c r="X3675" s="45"/>
      <c r="Y3675" s="45"/>
      <c r="Z3675" s="25">
        <v>1</v>
      </c>
      <c r="AA3675" s="25">
        <v>0.95238095238095233</v>
      </c>
      <c r="AB3675" s="25"/>
      <c r="AC3675" s="25"/>
      <c r="AD3675" s="45">
        <v>57</v>
      </c>
      <c r="AE3675" s="104">
        <v>14</v>
      </c>
      <c r="AF3675" s="104"/>
      <c r="AG3675" s="104"/>
    </row>
    <row r="3676" spans="1:33">
      <c r="A3676" s="82" t="s">
        <v>178</v>
      </c>
      <c r="B3676" s="13" t="s">
        <v>74</v>
      </c>
      <c r="C3676" s="13" t="s">
        <v>183</v>
      </c>
      <c r="D3676" s="13">
        <v>2019</v>
      </c>
      <c r="E3676" s="13">
        <v>2019</v>
      </c>
      <c r="F3676" s="13" t="s">
        <v>324</v>
      </c>
      <c r="G3676" s="13"/>
      <c r="H3676" s="13"/>
      <c r="I3676" s="13"/>
      <c r="J3676" s="13"/>
      <c r="K3676" s="13"/>
      <c r="L3676" s="13"/>
      <c r="M3676" s="45">
        <v>28670</v>
      </c>
      <c r="N3676" s="45">
        <v>55871</v>
      </c>
      <c r="O3676" s="23"/>
      <c r="P3676" s="23"/>
      <c r="Q3676" s="23"/>
      <c r="R3676" s="23"/>
      <c r="S3676" s="23"/>
      <c r="T3676" s="23"/>
      <c r="U3676" s="23"/>
      <c r="V3676" s="23"/>
      <c r="W3676" s="45"/>
      <c r="X3676" s="45"/>
      <c r="Y3676" s="45"/>
      <c r="Z3676" s="25">
        <v>0.94877505567928733</v>
      </c>
      <c r="AA3676" s="25">
        <v>0.98983739837398377</v>
      </c>
      <c r="AB3676" s="25"/>
      <c r="AC3676" s="25"/>
      <c r="AD3676" s="45">
        <v>2036</v>
      </c>
      <c r="AE3676" s="104">
        <v>668</v>
      </c>
      <c r="AF3676" s="104"/>
      <c r="AG3676" s="104"/>
    </row>
    <row r="3677" spans="1:33">
      <c r="A3677" s="82" t="s">
        <v>179</v>
      </c>
      <c r="B3677" s="13" t="s">
        <v>75</v>
      </c>
      <c r="C3677" s="13" t="s">
        <v>183</v>
      </c>
      <c r="D3677" s="13">
        <v>2019</v>
      </c>
      <c r="E3677" s="13">
        <v>2019</v>
      </c>
      <c r="F3677" s="13" t="s">
        <v>324</v>
      </c>
      <c r="G3677" s="13"/>
      <c r="H3677" s="13"/>
      <c r="I3677" s="13"/>
      <c r="J3677" s="13"/>
      <c r="K3677" s="13"/>
      <c r="L3677" s="13"/>
      <c r="M3677" s="45">
        <v>2443</v>
      </c>
      <c r="N3677" s="45">
        <v>4694</v>
      </c>
      <c r="O3677" s="23"/>
      <c r="P3677" s="23"/>
      <c r="Q3677" s="23"/>
      <c r="R3677" s="23"/>
      <c r="S3677" s="23"/>
      <c r="T3677" s="23"/>
      <c r="U3677" s="23"/>
      <c r="V3677" s="23"/>
      <c r="W3677" s="45"/>
      <c r="X3677" s="45"/>
      <c r="Y3677" s="45"/>
      <c r="Z3677" s="25">
        <v>0.95890410958904115</v>
      </c>
      <c r="AA3677" s="25">
        <v>0.9285714285714286</v>
      </c>
      <c r="AB3677" s="25"/>
      <c r="AC3677" s="25"/>
      <c r="AD3677" s="45">
        <v>145</v>
      </c>
      <c r="AE3677" s="104">
        <v>29</v>
      </c>
      <c r="AF3677" s="104"/>
      <c r="AG3677" s="104"/>
    </row>
    <row r="3678" spans="1:33">
      <c r="A3678" s="82" t="s">
        <v>180</v>
      </c>
      <c r="B3678" s="13" t="s">
        <v>75</v>
      </c>
      <c r="C3678" s="13" t="s">
        <v>183</v>
      </c>
      <c r="D3678" s="13">
        <v>2019</v>
      </c>
      <c r="E3678" s="13">
        <v>2019</v>
      </c>
      <c r="F3678" s="13" t="s">
        <v>324</v>
      </c>
      <c r="G3678" s="13"/>
      <c r="H3678" s="13"/>
      <c r="I3678" s="13"/>
      <c r="J3678" s="13"/>
      <c r="K3678" s="13"/>
      <c r="L3678" s="13"/>
      <c r="M3678" s="45">
        <v>6197</v>
      </c>
      <c r="N3678" s="45">
        <v>10561</v>
      </c>
      <c r="O3678" s="23"/>
      <c r="P3678" s="23"/>
      <c r="Q3678" s="23"/>
      <c r="R3678" s="23"/>
      <c r="S3678" s="23"/>
      <c r="T3678" s="23"/>
      <c r="U3678" s="23"/>
      <c r="V3678" s="23"/>
      <c r="W3678" s="45"/>
      <c r="X3678" s="45"/>
      <c r="Y3678" s="45"/>
      <c r="Z3678" s="25">
        <v>0.9946236559139785</v>
      </c>
      <c r="AA3678" s="25">
        <v>0.99657534246575341</v>
      </c>
      <c r="AB3678" s="25"/>
      <c r="AC3678" s="25"/>
      <c r="AD3678" s="45">
        <v>611</v>
      </c>
      <c r="AE3678" s="104">
        <v>150</v>
      </c>
      <c r="AF3678" s="104"/>
      <c r="AG3678" s="104"/>
    </row>
    <row r="3679" spans="1:33">
      <c r="A3679" s="82" t="s">
        <v>122</v>
      </c>
      <c r="B3679" s="13" t="s">
        <v>74</v>
      </c>
      <c r="C3679" s="13" t="s">
        <v>183</v>
      </c>
      <c r="D3679" s="13">
        <v>2019</v>
      </c>
      <c r="E3679" s="13">
        <v>2019</v>
      </c>
      <c r="F3679" s="13" t="s">
        <v>324</v>
      </c>
      <c r="G3679" s="13"/>
      <c r="H3679" s="13"/>
      <c r="I3679" s="13"/>
      <c r="J3679" s="13"/>
      <c r="K3679" s="13"/>
      <c r="L3679" s="13"/>
      <c r="M3679" s="45">
        <v>87674</v>
      </c>
      <c r="N3679" s="45">
        <v>203905</v>
      </c>
      <c r="O3679" s="23"/>
      <c r="P3679" s="23"/>
      <c r="Q3679" s="23"/>
      <c r="R3679" s="23"/>
      <c r="S3679" s="23"/>
      <c r="T3679" s="23"/>
      <c r="U3679" s="23"/>
      <c r="V3679" s="23"/>
      <c r="W3679" s="45"/>
      <c r="X3679" s="45"/>
      <c r="Y3679" s="45"/>
      <c r="Z3679" s="25">
        <v>0.95775913720790895</v>
      </c>
      <c r="AA3679" s="25">
        <v>0.95351473922902497</v>
      </c>
      <c r="AB3679" s="25"/>
      <c r="AC3679" s="25"/>
      <c r="AD3679" s="45">
        <v>4875</v>
      </c>
      <c r="AE3679" s="104">
        <v>1873</v>
      </c>
      <c r="AF3679" s="104"/>
      <c r="AG3679" s="104"/>
    </row>
    <row r="3680" spans="1:33">
      <c r="A3680" s="82" t="s">
        <v>123</v>
      </c>
      <c r="B3680" s="13" t="s">
        <v>75</v>
      </c>
      <c r="C3680" s="13" t="s">
        <v>183</v>
      </c>
      <c r="D3680" s="13">
        <v>2019</v>
      </c>
      <c r="E3680" s="13">
        <v>2019</v>
      </c>
      <c r="F3680" s="13" t="s">
        <v>324</v>
      </c>
      <c r="G3680" s="13"/>
      <c r="H3680" s="13"/>
      <c r="I3680" s="13"/>
      <c r="J3680" s="13"/>
      <c r="K3680" s="13"/>
      <c r="L3680" s="13"/>
      <c r="M3680" s="45">
        <v>1460</v>
      </c>
      <c r="N3680" s="45">
        <v>3126</v>
      </c>
      <c r="O3680" s="23"/>
      <c r="P3680" s="23"/>
      <c r="Q3680" s="23"/>
      <c r="R3680" s="23"/>
      <c r="S3680" s="23"/>
      <c r="T3680" s="23"/>
      <c r="U3680" s="23"/>
      <c r="V3680" s="23"/>
      <c r="W3680" s="45"/>
      <c r="X3680" s="45"/>
      <c r="Y3680" s="45"/>
      <c r="Z3680" s="25">
        <v>0.9642857142857143</v>
      </c>
      <c r="AA3680" s="25">
        <v>0.97297297297297303</v>
      </c>
      <c r="AB3680" s="25"/>
      <c r="AC3680" s="25"/>
      <c r="AD3680" s="45">
        <v>113</v>
      </c>
      <c r="AE3680" s="104">
        <v>31</v>
      </c>
      <c r="AF3680" s="104"/>
      <c r="AG3680" s="104"/>
    </row>
    <row r="3681" spans="1:33">
      <c r="A3681" s="82" t="s">
        <v>124</v>
      </c>
      <c r="B3681" s="13" t="s">
        <v>75</v>
      </c>
      <c r="C3681" s="13" t="s">
        <v>183</v>
      </c>
      <c r="D3681" s="13">
        <v>2019</v>
      </c>
      <c r="E3681" s="13">
        <v>2019</v>
      </c>
      <c r="F3681" s="13" t="s">
        <v>324</v>
      </c>
      <c r="G3681" s="13"/>
      <c r="H3681" s="13"/>
      <c r="I3681" s="13"/>
      <c r="J3681" s="13"/>
      <c r="K3681" s="13"/>
      <c r="L3681" s="13"/>
      <c r="M3681" s="45">
        <v>11924</v>
      </c>
      <c r="N3681" s="45">
        <v>19504</v>
      </c>
      <c r="O3681" s="23"/>
      <c r="P3681" s="23"/>
      <c r="Q3681" s="23"/>
      <c r="R3681" s="23"/>
      <c r="S3681" s="23"/>
      <c r="T3681" s="23"/>
      <c r="U3681" s="23"/>
      <c r="V3681" s="23"/>
      <c r="W3681" s="45"/>
      <c r="X3681" s="45"/>
      <c r="Y3681" s="45"/>
      <c r="Z3681" s="25">
        <v>0.98856209150326801</v>
      </c>
      <c r="AA3681" s="25">
        <v>0.98117647058823532</v>
      </c>
      <c r="AB3681" s="25"/>
      <c r="AC3681" s="25"/>
      <c r="AD3681" s="45">
        <v>1181</v>
      </c>
      <c r="AE3681" s="104">
        <v>366</v>
      </c>
      <c r="AF3681" s="104"/>
      <c r="AG3681" s="104"/>
    </row>
    <row r="3682" spans="1:33">
      <c r="A3682" s="82" t="s">
        <v>125</v>
      </c>
      <c r="B3682" s="13" t="s">
        <v>75</v>
      </c>
      <c r="C3682" s="13" t="s">
        <v>183</v>
      </c>
      <c r="D3682" s="13">
        <v>2019</v>
      </c>
      <c r="E3682" s="13">
        <v>2019</v>
      </c>
      <c r="F3682" s="13" t="s">
        <v>324</v>
      </c>
      <c r="G3682" s="13"/>
      <c r="H3682" s="13"/>
      <c r="I3682" s="13"/>
      <c r="J3682" s="13"/>
      <c r="K3682" s="13"/>
      <c r="L3682" s="13"/>
      <c r="M3682" s="45">
        <v>16164</v>
      </c>
      <c r="N3682" s="45">
        <v>37775</v>
      </c>
      <c r="O3682" s="23"/>
      <c r="P3682" s="23"/>
      <c r="Q3682" s="23"/>
      <c r="R3682" s="23"/>
      <c r="S3682" s="23"/>
      <c r="T3682" s="23"/>
      <c r="U3682" s="23"/>
      <c r="V3682" s="23"/>
      <c r="W3682" s="45"/>
      <c r="X3682" s="45"/>
      <c r="Y3682" s="45"/>
      <c r="Z3682" s="25">
        <v>0.98412698412698418</v>
      </c>
      <c r="AA3682" s="25">
        <v>0.92021276595744683</v>
      </c>
      <c r="AB3682" s="25"/>
      <c r="AC3682" s="25"/>
      <c r="AD3682" s="45">
        <v>887</v>
      </c>
      <c r="AE3682" s="104">
        <v>86</v>
      </c>
      <c r="AF3682" s="104"/>
      <c r="AG3682" s="104"/>
    </row>
    <row r="3683" spans="1:33">
      <c r="A3683" s="82" t="s">
        <v>126</v>
      </c>
      <c r="B3683" s="13" t="s">
        <v>75</v>
      </c>
      <c r="C3683" s="13" t="s">
        <v>183</v>
      </c>
      <c r="D3683" s="13">
        <v>2019</v>
      </c>
      <c r="E3683" s="13">
        <v>2019</v>
      </c>
      <c r="F3683" s="13" t="s">
        <v>324</v>
      </c>
      <c r="G3683" s="13"/>
      <c r="H3683" s="13"/>
      <c r="I3683" s="13"/>
      <c r="J3683" s="13"/>
      <c r="K3683" s="13"/>
      <c r="L3683" s="13"/>
      <c r="M3683" s="45">
        <v>970</v>
      </c>
      <c r="N3683" s="45">
        <v>1758</v>
      </c>
      <c r="O3683" s="23"/>
      <c r="P3683" s="23"/>
      <c r="Q3683" s="23"/>
      <c r="R3683" s="23"/>
      <c r="S3683" s="23"/>
      <c r="T3683" s="23"/>
      <c r="U3683" s="23"/>
      <c r="V3683" s="23"/>
      <c r="W3683" s="45"/>
      <c r="X3683" s="45"/>
      <c r="Y3683" s="45"/>
      <c r="Z3683" s="25">
        <v>1</v>
      </c>
      <c r="AA3683" s="25">
        <v>1</v>
      </c>
      <c r="AB3683" s="25"/>
      <c r="AC3683" s="25"/>
      <c r="AD3683" s="45">
        <v>59</v>
      </c>
      <c r="AE3683" s="104">
        <v>1</v>
      </c>
      <c r="AF3683" s="104"/>
      <c r="AG3683" s="104"/>
    </row>
    <row r="3684" spans="1:33">
      <c r="A3684" s="82" t="s">
        <v>127</v>
      </c>
      <c r="B3684" s="13" t="s">
        <v>75</v>
      </c>
      <c r="C3684" s="13" t="s">
        <v>183</v>
      </c>
      <c r="D3684" s="13">
        <v>2019</v>
      </c>
      <c r="E3684" s="13">
        <v>2019</v>
      </c>
      <c r="F3684" s="13" t="s">
        <v>324</v>
      </c>
      <c r="G3684" s="13"/>
      <c r="H3684" s="13"/>
      <c r="I3684" s="13"/>
      <c r="J3684" s="13"/>
      <c r="K3684" s="13"/>
      <c r="L3684" s="13"/>
      <c r="M3684" s="45">
        <v>64698</v>
      </c>
      <c r="N3684" s="45">
        <v>147218</v>
      </c>
      <c r="O3684" s="23"/>
      <c r="P3684" s="23"/>
      <c r="Q3684" s="23"/>
      <c r="R3684" s="23"/>
      <c r="S3684" s="23"/>
      <c r="T3684" s="23"/>
      <c r="U3684" s="23"/>
      <c r="V3684" s="23"/>
      <c r="W3684" s="45"/>
      <c r="X3684" s="45"/>
      <c r="Y3684" s="45"/>
      <c r="Z3684" s="25">
        <v>0.98283386674425366</v>
      </c>
      <c r="AA3684" s="25">
        <v>0.90877648076091655</v>
      </c>
      <c r="AB3684" s="25"/>
      <c r="AC3684" s="25"/>
      <c r="AD3684" s="45">
        <v>5118</v>
      </c>
      <c r="AE3684" s="104">
        <v>1518</v>
      </c>
      <c r="AF3684" s="104"/>
      <c r="AG3684" s="104"/>
    </row>
    <row r="3685" spans="1:33">
      <c r="A3685" s="82" t="s">
        <v>128</v>
      </c>
      <c r="B3685" s="13" t="s">
        <v>75</v>
      </c>
      <c r="C3685" s="13" t="s">
        <v>183</v>
      </c>
      <c r="D3685" s="13">
        <v>2019</v>
      </c>
      <c r="E3685" s="13">
        <v>2019</v>
      </c>
      <c r="F3685" s="13" t="s">
        <v>324</v>
      </c>
      <c r="G3685" s="13"/>
      <c r="H3685" s="13"/>
      <c r="I3685" s="13"/>
      <c r="J3685" s="13"/>
      <c r="K3685" s="13"/>
      <c r="L3685" s="13"/>
      <c r="M3685" s="45">
        <v>10331</v>
      </c>
      <c r="N3685" s="45">
        <v>22868</v>
      </c>
      <c r="O3685" s="23"/>
      <c r="P3685" s="23"/>
      <c r="Q3685" s="23"/>
      <c r="R3685" s="23"/>
      <c r="S3685" s="23"/>
      <c r="T3685" s="23"/>
      <c r="U3685" s="23"/>
      <c r="V3685" s="23"/>
      <c r="W3685" s="45"/>
      <c r="X3685" s="45"/>
      <c r="Y3685" s="45"/>
      <c r="Z3685" s="25">
        <v>0.99778270509977829</v>
      </c>
      <c r="AA3685" s="25">
        <v>0.95873015873015877</v>
      </c>
      <c r="AB3685" s="25"/>
      <c r="AC3685" s="25"/>
      <c r="AD3685" s="45">
        <v>697</v>
      </c>
      <c r="AE3685" s="104">
        <v>120</v>
      </c>
      <c r="AF3685" s="104"/>
      <c r="AG3685" s="104"/>
    </row>
    <row r="3686" spans="1:33">
      <c r="A3686" s="82" t="s">
        <v>129</v>
      </c>
      <c r="B3686" s="13" t="s">
        <v>75</v>
      </c>
      <c r="C3686" s="13" t="s">
        <v>183</v>
      </c>
      <c r="D3686" s="13">
        <v>2019</v>
      </c>
      <c r="E3686" s="13">
        <v>2019</v>
      </c>
      <c r="F3686" s="13" t="s">
        <v>324</v>
      </c>
      <c r="G3686" s="13"/>
      <c r="H3686" s="13"/>
      <c r="I3686" s="13"/>
      <c r="J3686" s="13"/>
      <c r="K3686" s="13"/>
      <c r="L3686" s="13"/>
      <c r="M3686" s="45">
        <v>6182</v>
      </c>
      <c r="N3686" s="45">
        <v>11069</v>
      </c>
      <c r="O3686" s="23"/>
      <c r="P3686" s="23"/>
      <c r="Q3686" s="23"/>
      <c r="R3686" s="23"/>
      <c r="S3686" s="23"/>
      <c r="T3686" s="23"/>
      <c r="U3686" s="23"/>
      <c r="V3686" s="23"/>
      <c r="W3686" s="45"/>
      <c r="X3686" s="45"/>
      <c r="Y3686" s="45"/>
      <c r="Z3686" s="25">
        <v>0.97628458498023718</v>
      </c>
      <c r="AA3686" s="25">
        <v>0.92105263157894735</v>
      </c>
      <c r="AB3686" s="25"/>
      <c r="AC3686" s="25"/>
      <c r="AD3686" s="45">
        <v>398</v>
      </c>
      <c r="AE3686" s="104">
        <v>71</v>
      </c>
      <c r="AF3686" s="104"/>
      <c r="AG3686" s="104"/>
    </row>
    <row r="3687" spans="1:33">
      <c r="A3687" s="82" t="s">
        <v>130</v>
      </c>
      <c r="B3687" s="13" t="s">
        <v>75</v>
      </c>
      <c r="C3687" s="13" t="s">
        <v>183</v>
      </c>
      <c r="D3687" s="13">
        <v>2019</v>
      </c>
      <c r="E3687" s="13">
        <v>2019</v>
      </c>
      <c r="F3687" s="13" t="s">
        <v>324</v>
      </c>
      <c r="G3687" s="13"/>
      <c r="H3687" s="13"/>
      <c r="I3687" s="13"/>
      <c r="J3687" s="13"/>
      <c r="K3687" s="13"/>
      <c r="L3687" s="13"/>
      <c r="M3687" s="45">
        <v>1460</v>
      </c>
      <c r="N3687" s="45">
        <v>2819</v>
      </c>
      <c r="O3687" s="23"/>
      <c r="P3687" s="23"/>
      <c r="Q3687" s="23"/>
      <c r="R3687" s="23"/>
      <c r="S3687" s="23"/>
      <c r="T3687" s="23"/>
      <c r="U3687" s="23"/>
      <c r="V3687" s="23"/>
      <c r="W3687" s="45"/>
      <c r="X3687" s="45"/>
      <c r="Y3687" s="45"/>
      <c r="Z3687" s="25">
        <v>0.96103896103896103</v>
      </c>
      <c r="AA3687" s="25">
        <v>0.91935483870967738</v>
      </c>
      <c r="AB3687" s="25"/>
      <c r="AC3687" s="25"/>
      <c r="AD3687" s="45">
        <v>100</v>
      </c>
      <c r="AE3687" s="104">
        <v>19</v>
      </c>
      <c r="AF3687" s="104"/>
      <c r="AG3687" s="104"/>
    </row>
    <row r="3688" spans="1:33">
      <c r="A3688" s="82" t="s">
        <v>131</v>
      </c>
      <c r="B3688" s="13" t="s">
        <v>76</v>
      </c>
      <c r="C3688" s="13" t="s">
        <v>183</v>
      </c>
      <c r="D3688" s="13">
        <v>2019</v>
      </c>
      <c r="E3688" s="13">
        <v>2019</v>
      </c>
      <c r="F3688" s="13" t="s">
        <v>324</v>
      </c>
      <c r="G3688" s="13"/>
      <c r="H3688" s="13"/>
      <c r="I3688" s="13"/>
      <c r="J3688" s="13"/>
      <c r="K3688" s="13"/>
      <c r="L3688" s="13"/>
      <c r="M3688" s="45">
        <v>538105</v>
      </c>
      <c r="N3688" s="45">
        <v>1024468</v>
      </c>
      <c r="O3688" s="23"/>
      <c r="P3688" s="23"/>
      <c r="Q3688" s="23"/>
      <c r="R3688" s="23"/>
      <c r="S3688" s="23"/>
      <c r="T3688" s="23"/>
      <c r="U3688" s="23"/>
      <c r="V3688" s="23"/>
      <c r="W3688" s="45"/>
      <c r="X3688" s="45"/>
      <c r="Y3688" s="45"/>
      <c r="Z3688" s="25">
        <v>0.99262553692933442</v>
      </c>
      <c r="AA3688" s="25">
        <v>0.90615418309242224</v>
      </c>
      <c r="AB3688" s="25"/>
      <c r="AC3688" s="25"/>
      <c r="AD3688" s="45">
        <v>39400</v>
      </c>
      <c r="AE3688" s="104">
        <v>23674</v>
      </c>
      <c r="AF3688" s="104"/>
      <c r="AG3688" s="104"/>
    </row>
    <row r="3689" spans="1:33">
      <c r="A3689" s="82" t="s">
        <v>132</v>
      </c>
      <c r="B3689" s="13" t="s">
        <v>75</v>
      </c>
      <c r="C3689" s="13" t="s">
        <v>183</v>
      </c>
      <c r="D3689" s="13">
        <v>2019</v>
      </c>
      <c r="E3689" s="13">
        <v>2019</v>
      </c>
      <c r="F3689" s="13" t="s">
        <v>324</v>
      </c>
      <c r="G3689" s="13"/>
      <c r="H3689" s="13"/>
      <c r="I3689" s="13"/>
      <c r="J3689" s="13"/>
      <c r="K3689" s="13"/>
      <c r="L3689" s="13"/>
      <c r="M3689" s="45">
        <v>10686</v>
      </c>
      <c r="N3689" s="45">
        <v>25600</v>
      </c>
      <c r="O3689" s="23"/>
      <c r="P3689" s="23"/>
      <c r="Q3689" s="23"/>
      <c r="R3689" s="23"/>
      <c r="S3689" s="23"/>
      <c r="T3689" s="23"/>
      <c r="U3689" s="23"/>
      <c r="V3689" s="23"/>
      <c r="W3689" s="45"/>
      <c r="X3689" s="45"/>
      <c r="Y3689" s="45"/>
      <c r="Z3689" s="25">
        <v>0.97172236503856046</v>
      </c>
      <c r="AA3689" s="25">
        <v>0.96750902527075811</v>
      </c>
      <c r="AB3689" s="25"/>
      <c r="AC3689" s="25"/>
      <c r="AD3689" s="45">
        <v>627</v>
      </c>
      <c r="AE3689" s="104">
        <v>73</v>
      </c>
      <c r="AF3689" s="104"/>
      <c r="AG3689" s="104"/>
    </row>
    <row r="3690" spans="1:33">
      <c r="A3690" s="82" t="s">
        <v>133</v>
      </c>
      <c r="B3690" s="13" t="s">
        <v>75</v>
      </c>
      <c r="C3690" s="13" t="s">
        <v>183</v>
      </c>
      <c r="D3690" s="13">
        <v>2019</v>
      </c>
      <c r="E3690" s="13">
        <v>2019</v>
      </c>
      <c r="F3690" s="13" t="s">
        <v>324</v>
      </c>
      <c r="G3690" s="13"/>
      <c r="H3690" s="13"/>
      <c r="I3690" s="13"/>
      <c r="J3690" s="13"/>
      <c r="K3690" s="13"/>
      <c r="L3690" s="13"/>
      <c r="M3690" s="45">
        <v>0</v>
      </c>
      <c r="N3690" s="45">
        <v>0</v>
      </c>
      <c r="O3690" s="23"/>
      <c r="P3690" s="23"/>
      <c r="Q3690" s="23"/>
      <c r="R3690" s="23"/>
      <c r="S3690" s="23"/>
      <c r="T3690" s="23"/>
      <c r="U3690" s="23"/>
      <c r="V3690" s="23"/>
      <c r="W3690" s="45"/>
      <c r="X3690" s="45"/>
      <c r="Y3690" s="45"/>
      <c r="Z3690" s="25" t="e">
        <v>#DIV/0!</v>
      </c>
      <c r="AA3690" s="25" t="e">
        <v>#DIV/0!</v>
      </c>
      <c r="AB3690" s="25"/>
      <c r="AC3690" s="25"/>
      <c r="AD3690" s="45"/>
      <c r="AE3690" s="104"/>
      <c r="AF3690" s="104"/>
      <c r="AG3690" s="104"/>
    </row>
    <row r="3691" spans="1:33">
      <c r="A3691" s="82" t="s">
        <v>134</v>
      </c>
      <c r="B3691" s="13" t="s">
        <v>75</v>
      </c>
      <c r="C3691" s="13" t="s">
        <v>183</v>
      </c>
      <c r="D3691" s="13">
        <v>2019</v>
      </c>
      <c r="E3691" s="13">
        <v>2019</v>
      </c>
      <c r="F3691" s="13" t="s">
        <v>324</v>
      </c>
      <c r="G3691" s="13"/>
      <c r="H3691" s="13"/>
      <c r="I3691" s="13"/>
      <c r="J3691" s="13"/>
      <c r="K3691" s="13"/>
      <c r="L3691" s="13"/>
      <c r="M3691" s="45">
        <v>1025</v>
      </c>
      <c r="N3691" s="45">
        <v>1853</v>
      </c>
      <c r="O3691" s="23"/>
      <c r="P3691" s="23"/>
      <c r="Q3691" s="23"/>
      <c r="R3691" s="23"/>
      <c r="S3691" s="23"/>
      <c r="T3691" s="23"/>
      <c r="U3691" s="23"/>
      <c r="V3691" s="23"/>
      <c r="W3691" s="45"/>
      <c r="X3691" s="45"/>
      <c r="Y3691" s="45"/>
      <c r="Z3691" s="25">
        <v>1</v>
      </c>
      <c r="AA3691" s="25">
        <v>0.95454545454545459</v>
      </c>
      <c r="AB3691" s="25"/>
      <c r="AC3691" s="25"/>
      <c r="AD3691" s="45">
        <v>58</v>
      </c>
      <c r="AE3691" s="104">
        <v>6</v>
      </c>
      <c r="AF3691" s="104"/>
      <c r="AG3691" s="104"/>
    </row>
    <row r="3692" spans="1:33">
      <c r="A3692" s="82" t="s">
        <v>135</v>
      </c>
      <c r="B3692" s="13" t="s">
        <v>75</v>
      </c>
      <c r="C3692" s="13" t="s">
        <v>183</v>
      </c>
      <c r="D3692" s="13">
        <v>2019</v>
      </c>
      <c r="E3692" s="13">
        <v>2019</v>
      </c>
      <c r="F3692" s="13" t="s">
        <v>324</v>
      </c>
      <c r="G3692" s="13"/>
      <c r="H3692" s="13"/>
      <c r="I3692" s="13"/>
      <c r="J3692" s="13"/>
      <c r="K3692" s="13"/>
      <c r="L3692" s="13"/>
      <c r="M3692" s="45">
        <v>5829</v>
      </c>
      <c r="N3692" s="45">
        <v>10655</v>
      </c>
      <c r="O3692" s="23"/>
      <c r="P3692" s="23"/>
      <c r="Q3692" s="23"/>
      <c r="R3692" s="23"/>
      <c r="S3692" s="23"/>
      <c r="T3692" s="23"/>
      <c r="U3692" s="23"/>
      <c r="V3692" s="23"/>
      <c r="W3692" s="45"/>
      <c r="X3692" s="45"/>
      <c r="Y3692" s="45"/>
      <c r="Z3692" s="25">
        <v>0.98753894080996885</v>
      </c>
      <c r="AA3692" s="25">
        <v>0.94849785407725318</v>
      </c>
      <c r="AB3692" s="25"/>
      <c r="AC3692" s="25"/>
      <c r="AD3692" s="45">
        <v>467</v>
      </c>
      <c r="AE3692" s="104">
        <v>48</v>
      </c>
      <c r="AF3692" s="104"/>
      <c r="AG3692" s="104"/>
    </row>
    <row r="3693" spans="1:33">
      <c r="A3693" s="82" t="s">
        <v>136</v>
      </c>
      <c r="B3693" s="13" t="s">
        <v>75</v>
      </c>
      <c r="C3693" s="13" t="s">
        <v>183</v>
      </c>
      <c r="D3693" s="13">
        <v>2019</v>
      </c>
      <c r="E3693" s="13">
        <v>2019</v>
      </c>
      <c r="F3693" s="13" t="s">
        <v>324</v>
      </c>
      <c r="G3693" s="13"/>
      <c r="H3693" s="13"/>
      <c r="I3693" s="13"/>
      <c r="J3693" s="13"/>
      <c r="K3693" s="13"/>
      <c r="L3693" s="13"/>
      <c r="M3693" s="45">
        <v>22155</v>
      </c>
      <c r="N3693" s="45">
        <v>49755</v>
      </c>
      <c r="O3693" s="23"/>
      <c r="P3693" s="23"/>
      <c r="Q3693" s="23"/>
      <c r="R3693" s="23"/>
      <c r="S3693" s="23"/>
      <c r="T3693" s="23"/>
      <c r="U3693" s="23"/>
      <c r="V3693" s="23"/>
      <c r="W3693" s="45"/>
      <c r="X3693" s="45"/>
      <c r="Y3693" s="45"/>
      <c r="Z3693" s="25">
        <v>0.99159663865546221</v>
      </c>
      <c r="AA3693" s="25">
        <v>0.95879556259904908</v>
      </c>
      <c r="AB3693" s="25"/>
      <c r="AC3693" s="25"/>
      <c r="AD3693" s="45">
        <v>1501</v>
      </c>
      <c r="AE3693" s="104">
        <v>269</v>
      </c>
      <c r="AF3693" s="104"/>
      <c r="AG3693" s="104"/>
    </row>
    <row r="3694" spans="1:33">
      <c r="A3694" s="82" t="s">
        <v>137</v>
      </c>
      <c r="B3694" s="13" t="s">
        <v>75</v>
      </c>
      <c r="C3694" s="13" t="s">
        <v>183</v>
      </c>
      <c r="D3694" s="13">
        <v>2019</v>
      </c>
      <c r="E3694" s="13">
        <v>2019</v>
      </c>
      <c r="F3694" s="13" t="s">
        <v>324</v>
      </c>
      <c r="G3694" s="13"/>
      <c r="H3694" s="13"/>
      <c r="I3694" s="13"/>
      <c r="J3694" s="13"/>
      <c r="K3694" s="13"/>
      <c r="L3694" s="13"/>
      <c r="M3694" s="45">
        <v>631</v>
      </c>
      <c r="N3694" s="45">
        <v>1278</v>
      </c>
      <c r="O3694" s="23"/>
      <c r="P3694" s="23"/>
      <c r="Q3694" s="23"/>
      <c r="R3694" s="23"/>
      <c r="S3694" s="23"/>
      <c r="T3694" s="23"/>
      <c r="U3694" s="23"/>
      <c r="V3694" s="23"/>
      <c r="W3694" s="45"/>
      <c r="X3694" s="45"/>
      <c r="Y3694" s="45"/>
      <c r="Z3694" s="25">
        <v>0.967741935483871</v>
      </c>
      <c r="AA3694" s="25">
        <v>0.86363636363636365</v>
      </c>
      <c r="AB3694" s="25"/>
      <c r="AC3694" s="25"/>
      <c r="AD3694" s="45">
        <v>35</v>
      </c>
      <c r="AE3694" s="104">
        <v>7</v>
      </c>
      <c r="AF3694" s="104"/>
      <c r="AG3694" s="104"/>
    </row>
    <row r="3695" spans="1:33">
      <c r="A3695" s="82" t="s">
        <v>138</v>
      </c>
      <c r="B3695" s="13" t="s">
        <v>75</v>
      </c>
      <c r="C3695" s="13" t="s">
        <v>183</v>
      </c>
      <c r="D3695" s="13">
        <v>2019</v>
      </c>
      <c r="E3695" s="13">
        <v>2019</v>
      </c>
      <c r="F3695" s="13" t="s">
        <v>324</v>
      </c>
      <c r="G3695" s="13"/>
      <c r="H3695" s="13"/>
      <c r="I3695" s="13"/>
      <c r="J3695" s="13"/>
      <c r="K3695" s="13"/>
      <c r="L3695" s="13"/>
      <c r="M3695" s="45">
        <v>373</v>
      </c>
      <c r="N3695" s="45">
        <v>657</v>
      </c>
      <c r="O3695" s="23"/>
      <c r="P3695" s="23"/>
      <c r="Q3695" s="23"/>
      <c r="R3695" s="23"/>
      <c r="S3695" s="23"/>
      <c r="T3695" s="23"/>
      <c r="U3695" s="23"/>
      <c r="V3695" s="23"/>
      <c r="W3695" s="45"/>
      <c r="X3695" s="45"/>
      <c r="Y3695" s="45"/>
      <c r="Z3695" s="25">
        <v>1</v>
      </c>
      <c r="AA3695" s="25">
        <v>1</v>
      </c>
      <c r="AB3695" s="25"/>
      <c r="AC3695" s="25"/>
      <c r="AD3695" s="45">
        <v>19</v>
      </c>
      <c r="AE3695" s="104">
        <v>6</v>
      </c>
      <c r="AF3695" s="104"/>
      <c r="AG3695" s="104"/>
    </row>
    <row r="3696" spans="1:33">
      <c r="A3696" s="82" t="s">
        <v>139</v>
      </c>
      <c r="B3696" s="13" t="s">
        <v>75</v>
      </c>
      <c r="C3696" s="13" t="s">
        <v>183</v>
      </c>
      <c r="D3696" s="13">
        <v>2019</v>
      </c>
      <c r="E3696" s="13">
        <v>2019</v>
      </c>
      <c r="F3696" s="13" t="s">
        <v>324</v>
      </c>
      <c r="G3696" s="13"/>
      <c r="H3696" s="13"/>
      <c r="I3696" s="13"/>
      <c r="J3696" s="13"/>
      <c r="K3696" s="13"/>
      <c r="L3696" s="13"/>
      <c r="M3696" s="45">
        <v>18998</v>
      </c>
      <c r="N3696" s="45">
        <v>41839</v>
      </c>
      <c r="O3696" s="23"/>
      <c r="P3696" s="23"/>
      <c r="Q3696" s="23"/>
      <c r="R3696" s="23"/>
      <c r="S3696" s="23"/>
      <c r="T3696" s="23"/>
      <c r="U3696" s="23"/>
      <c r="V3696" s="23"/>
      <c r="W3696" s="45"/>
      <c r="X3696" s="45"/>
      <c r="Y3696" s="45"/>
      <c r="Z3696" s="25">
        <v>0.99788806758183735</v>
      </c>
      <c r="AA3696" s="25">
        <v>0.93673110720562391</v>
      </c>
      <c r="AB3696" s="25"/>
      <c r="AC3696" s="25"/>
      <c r="AD3696" s="45">
        <v>1510</v>
      </c>
      <c r="AE3696" s="104">
        <v>534</v>
      </c>
      <c r="AF3696" s="104"/>
      <c r="AG3696" s="104"/>
    </row>
    <row r="3697" spans="1:33">
      <c r="A3697" s="82" t="s">
        <v>140</v>
      </c>
      <c r="B3697" s="13" t="s">
        <v>75</v>
      </c>
      <c r="C3697" s="13" t="s">
        <v>183</v>
      </c>
      <c r="D3697" s="13">
        <v>2019</v>
      </c>
      <c r="E3697" s="13">
        <v>2019</v>
      </c>
      <c r="F3697" s="13" t="s">
        <v>324</v>
      </c>
      <c r="G3697" s="13"/>
      <c r="H3697" s="13"/>
      <c r="I3697" s="13"/>
      <c r="J3697" s="13"/>
      <c r="K3697" s="13"/>
      <c r="L3697" s="13"/>
      <c r="M3697" s="45">
        <v>2711</v>
      </c>
      <c r="N3697" s="45">
        <v>5266</v>
      </c>
      <c r="O3697" s="23"/>
      <c r="P3697" s="23"/>
      <c r="Q3697" s="23"/>
      <c r="R3697" s="23"/>
      <c r="S3697" s="23"/>
      <c r="T3697" s="23"/>
      <c r="U3697" s="23"/>
      <c r="V3697" s="23"/>
      <c r="W3697" s="45"/>
      <c r="X3697" s="45"/>
      <c r="Y3697" s="45"/>
      <c r="Z3697" s="25">
        <v>0.96062992125984248</v>
      </c>
      <c r="AA3697" s="25">
        <v>0.91249999999999998</v>
      </c>
      <c r="AB3697" s="25"/>
      <c r="AC3697" s="25"/>
      <c r="AD3697" s="45">
        <v>245</v>
      </c>
      <c r="AE3697" s="104">
        <v>58</v>
      </c>
      <c r="AF3697" s="104"/>
      <c r="AG3697" s="104"/>
    </row>
    <row r="3698" spans="1:33">
      <c r="A3698" s="82" t="s">
        <v>141</v>
      </c>
      <c r="B3698" s="13" t="s">
        <v>75</v>
      </c>
      <c r="C3698" s="13" t="s">
        <v>183</v>
      </c>
      <c r="D3698" s="13">
        <v>2019</v>
      </c>
      <c r="E3698" s="13">
        <v>2019</v>
      </c>
      <c r="F3698" s="13" t="s">
        <v>324</v>
      </c>
      <c r="G3698" s="13"/>
      <c r="H3698" s="13"/>
      <c r="I3698" s="13"/>
      <c r="J3698" s="13"/>
      <c r="K3698" s="13"/>
      <c r="L3698" s="13"/>
      <c r="M3698" s="45">
        <v>4349</v>
      </c>
      <c r="N3698" s="45">
        <v>7310</v>
      </c>
      <c r="O3698" s="23"/>
      <c r="P3698" s="23"/>
      <c r="Q3698" s="23"/>
      <c r="R3698" s="23"/>
      <c r="S3698" s="23"/>
      <c r="T3698" s="23"/>
      <c r="U3698" s="23"/>
      <c r="V3698" s="23"/>
      <c r="W3698" s="45"/>
      <c r="X3698" s="45"/>
      <c r="Y3698" s="45"/>
      <c r="Z3698" s="25">
        <v>0.97512437810945274</v>
      </c>
      <c r="AA3698" s="25">
        <v>0.9</v>
      </c>
      <c r="AB3698" s="25"/>
      <c r="AC3698" s="25"/>
      <c r="AD3698" s="45">
        <v>362</v>
      </c>
      <c r="AE3698" s="104">
        <v>118</v>
      </c>
      <c r="AF3698" s="104"/>
      <c r="AG3698" s="104"/>
    </row>
    <row r="3699" spans="1:33">
      <c r="A3699" s="82" t="s">
        <v>142</v>
      </c>
      <c r="B3699" s="13" t="s">
        <v>74</v>
      </c>
      <c r="C3699" s="13" t="s">
        <v>183</v>
      </c>
      <c r="D3699" s="13">
        <v>2019</v>
      </c>
      <c r="E3699" s="13">
        <v>2019</v>
      </c>
      <c r="F3699" s="13" t="s">
        <v>324</v>
      </c>
      <c r="G3699" s="13"/>
      <c r="H3699" s="13"/>
      <c r="I3699" s="13"/>
      <c r="J3699" s="13"/>
      <c r="K3699" s="13"/>
      <c r="L3699" s="13"/>
      <c r="M3699" s="45">
        <v>98913</v>
      </c>
      <c r="N3699" s="45">
        <v>193009</v>
      </c>
      <c r="O3699" s="23"/>
      <c r="P3699" s="23"/>
      <c r="Q3699" s="23"/>
      <c r="R3699" s="23"/>
      <c r="S3699" s="23"/>
      <c r="T3699" s="23"/>
      <c r="U3699" s="23"/>
      <c r="V3699" s="23"/>
      <c r="W3699" s="45"/>
      <c r="X3699" s="45"/>
      <c r="Y3699" s="45"/>
      <c r="Z3699" s="25">
        <v>0.9789169995561473</v>
      </c>
      <c r="AA3699" s="25">
        <v>0.98734793187347936</v>
      </c>
      <c r="AB3699" s="25"/>
      <c r="AC3699" s="25"/>
      <c r="AD3699" s="45">
        <v>7611</v>
      </c>
      <c r="AE3699" s="104">
        <v>2764</v>
      </c>
      <c r="AF3699" s="104"/>
      <c r="AG3699" s="104"/>
    </row>
    <row r="3700" spans="1:33">
      <c r="A3700" s="82" t="s">
        <v>143</v>
      </c>
      <c r="B3700" s="13" t="s">
        <v>74</v>
      </c>
      <c r="C3700" s="13" t="s">
        <v>183</v>
      </c>
      <c r="D3700" s="13">
        <v>2019</v>
      </c>
      <c r="E3700" s="13">
        <v>2019</v>
      </c>
      <c r="F3700" s="13" t="s">
        <v>324</v>
      </c>
      <c r="G3700" s="13"/>
      <c r="H3700" s="13"/>
      <c r="I3700" s="13"/>
      <c r="J3700" s="13"/>
      <c r="K3700" s="13"/>
      <c r="L3700" s="13"/>
      <c r="M3700" s="45">
        <v>7650</v>
      </c>
      <c r="N3700" s="45">
        <v>13705</v>
      </c>
      <c r="O3700" s="23"/>
      <c r="P3700" s="23"/>
      <c r="Q3700" s="23"/>
      <c r="R3700" s="23"/>
      <c r="S3700" s="23"/>
      <c r="T3700" s="23"/>
      <c r="U3700" s="23"/>
      <c r="V3700" s="23"/>
      <c r="W3700" s="45"/>
      <c r="X3700" s="45"/>
      <c r="Y3700" s="45"/>
      <c r="Z3700" s="25">
        <v>0.98711340206185572</v>
      </c>
      <c r="AA3700" s="25">
        <v>0.73809523809523814</v>
      </c>
      <c r="AB3700" s="25"/>
      <c r="AC3700" s="25"/>
      <c r="AD3700" s="45">
        <v>597</v>
      </c>
      <c r="AE3700" s="104">
        <v>324</v>
      </c>
      <c r="AF3700" s="104"/>
      <c r="AG3700" s="104"/>
    </row>
    <row r="3701" spans="1:33">
      <c r="A3701" s="82" t="s">
        <v>144</v>
      </c>
      <c r="B3701" s="13" t="s">
        <v>75</v>
      </c>
      <c r="C3701" s="13" t="s">
        <v>183</v>
      </c>
      <c r="D3701" s="13">
        <v>2019</v>
      </c>
      <c r="E3701" s="13">
        <v>2019</v>
      </c>
      <c r="F3701" s="13" t="s">
        <v>324</v>
      </c>
      <c r="G3701" s="13"/>
      <c r="H3701" s="13"/>
      <c r="I3701" s="13"/>
      <c r="J3701" s="13"/>
      <c r="K3701" s="13"/>
      <c r="L3701" s="13"/>
      <c r="M3701" s="45">
        <v>1136</v>
      </c>
      <c r="N3701" s="45">
        <v>2013</v>
      </c>
      <c r="O3701" s="23"/>
      <c r="P3701" s="23"/>
      <c r="Q3701" s="23"/>
      <c r="R3701" s="23"/>
      <c r="S3701" s="23"/>
      <c r="T3701" s="23"/>
      <c r="U3701" s="23"/>
      <c r="V3701" s="23"/>
      <c r="W3701" s="45"/>
      <c r="X3701" s="45"/>
      <c r="Y3701" s="45"/>
      <c r="Z3701" s="25">
        <v>0.971830985915493</v>
      </c>
      <c r="AA3701" s="25">
        <v>0.8936170212765957</v>
      </c>
      <c r="AB3701" s="25"/>
      <c r="AC3701" s="25"/>
      <c r="AD3701" s="45">
        <v>102</v>
      </c>
      <c r="AE3701" s="104">
        <v>40</v>
      </c>
      <c r="AF3701" s="104"/>
      <c r="AG3701" s="104"/>
    </row>
    <row r="3702" spans="1:33">
      <c r="A3702" s="82" t="s">
        <v>145</v>
      </c>
      <c r="B3702" s="13" t="s">
        <v>75</v>
      </c>
      <c r="C3702" s="13" t="s">
        <v>183</v>
      </c>
      <c r="D3702" s="13">
        <v>2019</v>
      </c>
      <c r="E3702" s="13">
        <v>2019</v>
      </c>
      <c r="F3702" s="13" t="s">
        <v>324</v>
      </c>
      <c r="G3702" s="13"/>
      <c r="H3702" s="13"/>
      <c r="I3702" s="13"/>
      <c r="J3702" s="13"/>
      <c r="K3702" s="13"/>
      <c r="L3702" s="13"/>
      <c r="M3702" s="45">
        <v>108012</v>
      </c>
      <c r="N3702" s="45">
        <v>230740</v>
      </c>
      <c r="O3702" s="23"/>
      <c r="P3702" s="23"/>
      <c r="Q3702" s="23"/>
      <c r="R3702" s="23"/>
      <c r="S3702" s="23"/>
      <c r="T3702" s="23"/>
      <c r="U3702" s="23"/>
      <c r="V3702" s="23"/>
      <c r="W3702" s="45"/>
      <c r="X3702" s="45"/>
      <c r="Y3702" s="45"/>
      <c r="Z3702" s="25">
        <v>0.97835153922542206</v>
      </c>
      <c r="AA3702" s="25">
        <v>0.87375236039924464</v>
      </c>
      <c r="AB3702" s="25"/>
      <c r="AC3702" s="25"/>
      <c r="AD3702" s="45">
        <v>9591</v>
      </c>
      <c r="AE3702" s="104">
        <v>3516</v>
      </c>
      <c r="AF3702" s="104"/>
      <c r="AG3702" s="104"/>
    </row>
    <row r="3703" spans="1:33">
      <c r="A3703" s="82" t="s">
        <v>146</v>
      </c>
      <c r="B3703" s="13" t="s">
        <v>74</v>
      </c>
      <c r="C3703" s="13" t="s">
        <v>183</v>
      </c>
      <c r="D3703" s="13">
        <v>2019</v>
      </c>
      <c r="E3703" s="13">
        <v>2019</v>
      </c>
      <c r="F3703" s="13" t="s">
        <v>324</v>
      </c>
      <c r="G3703" s="13"/>
      <c r="H3703" s="13"/>
      <c r="I3703" s="13"/>
      <c r="J3703" s="13"/>
      <c r="K3703" s="13"/>
      <c r="L3703" s="13"/>
      <c r="M3703" s="45">
        <v>91135</v>
      </c>
      <c r="N3703" s="45">
        <v>187629</v>
      </c>
      <c r="O3703" s="23"/>
      <c r="P3703" s="23"/>
      <c r="Q3703" s="23"/>
      <c r="R3703" s="23"/>
      <c r="S3703" s="23"/>
      <c r="T3703" s="23"/>
      <c r="U3703" s="23"/>
      <c r="V3703" s="23"/>
      <c r="W3703" s="45"/>
      <c r="X3703" s="45"/>
      <c r="Y3703" s="45"/>
      <c r="Z3703" s="25">
        <v>0.99803198031980322</v>
      </c>
      <c r="AA3703" s="25">
        <v>0.98370370370370375</v>
      </c>
      <c r="AB3703" s="25"/>
      <c r="AC3703" s="25"/>
      <c r="AD3703" s="45">
        <v>7927</v>
      </c>
      <c r="AE3703" s="104">
        <v>2954</v>
      </c>
      <c r="AF3703" s="104"/>
      <c r="AG3703" s="104"/>
    </row>
    <row r="3704" spans="1:33">
      <c r="A3704" s="82" t="s">
        <v>147</v>
      </c>
      <c r="B3704" s="13" t="s">
        <v>75</v>
      </c>
      <c r="C3704" s="13" t="s">
        <v>183</v>
      </c>
      <c r="D3704" s="13">
        <v>2019</v>
      </c>
      <c r="E3704" s="13">
        <v>2019</v>
      </c>
      <c r="F3704" s="13" t="s">
        <v>324</v>
      </c>
      <c r="G3704" s="13"/>
      <c r="H3704" s="13"/>
      <c r="I3704" s="13"/>
      <c r="J3704" s="13"/>
      <c r="K3704" s="13"/>
      <c r="L3704" s="13"/>
      <c r="M3704" s="45">
        <v>2085</v>
      </c>
      <c r="N3704" s="45">
        <v>4370</v>
      </c>
      <c r="O3704" s="23"/>
      <c r="P3704" s="23"/>
      <c r="Q3704" s="23"/>
      <c r="R3704" s="23"/>
      <c r="S3704" s="23"/>
      <c r="T3704" s="23"/>
      <c r="U3704" s="23"/>
      <c r="V3704" s="23"/>
      <c r="W3704" s="45"/>
      <c r="X3704" s="45"/>
      <c r="Y3704" s="45"/>
      <c r="Z3704" s="25">
        <v>0.97247706422018343</v>
      </c>
      <c r="AA3704" s="25">
        <v>0.93506493506493504</v>
      </c>
      <c r="AB3704" s="25"/>
      <c r="AC3704" s="25"/>
      <c r="AD3704" s="45">
        <v>159</v>
      </c>
      <c r="AE3704" s="104">
        <v>47</v>
      </c>
      <c r="AF3704" s="104"/>
      <c r="AG3704" s="104"/>
    </row>
    <row r="3705" spans="1:33">
      <c r="A3705" s="82" t="s">
        <v>148</v>
      </c>
      <c r="B3705" s="13" t="s">
        <v>75</v>
      </c>
      <c r="C3705" s="13" t="s">
        <v>183</v>
      </c>
      <c r="D3705" s="13">
        <v>2019</v>
      </c>
      <c r="E3705" s="13">
        <v>2019</v>
      </c>
      <c r="F3705" s="13" t="s">
        <v>324</v>
      </c>
      <c r="G3705" s="13"/>
      <c r="H3705" s="13"/>
      <c r="I3705" s="13"/>
      <c r="J3705" s="13"/>
      <c r="K3705" s="13"/>
      <c r="L3705" s="13"/>
      <c r="M3705" s="45">
        <v>145766</v>
      </c>
      <c r="N3705" s="45">
        <v>313010</v>
      </c>
      <c r="O3705" s="23"/>
      <c r="P3705" s="23"/>
      <c r="Q3705" s="23"/>
      <c r="R3705" s="23"/>
      <c r="S3705" s="23"/>
      <c r="T3705" s="23"/>
      <c r="U3705" s="23"/>
      <c r="V3705" s="23"/>
      <c r="W3705" s="45"/>
      <c r="X3705" s="45"/>
      <c r="Y3705" s="45"/>
      <c r="Z3705" s="25">
        <v>0.9933688914516362</v>
      </c>
      <c r="AA3705" s="25">
        <v>0.94655065257924176</v>
      </c>
      <c r="AB3705" s="25"/>
      <c r="AC3705" s="25"/>
      <c r="AD3705" s="45">
        <v>10394</v>
      </c>
      <c r="AE3705" s="104">
        <v>3054</v>
      </c>
      <c r="AF3705" s="104"/>
      <c r="AG3705" s="104"/>
    </row>
    <row r="3706" spans="1:33">
      <c r="A3706" s="82" t="s">
        <v>149</v>
      </c>
      <c r="B3706" s="13" t="s">
        <v>74</v>
      </c>
      <c r="C3706" s="13" t="s">
        <v>183</v>
      </c>
      <c r="D3706" s="13">
        <v>2019</v>
      </c>
      <c r="E3706" s="13">
        <v>2019</v>
      </c>
      <c r="F3706" s="13" t="s">
        <v>324</v>
      </c>
      <c r="G3706" s="13"/>
      <c r="H3706" s="13"/>
      <c r="I3706" s="13"/>
      <c r="J3706" s="13"/>
      <c r="K3706" s="13"/>
      <c r="L3706" s="13"/>
      <c r="M3706" s="45">
        <v>130626</v>
      </c>
      <c r="N3706" s="45">
        <v>249791</v>
      </c>
      <c r="O3706" s="23"/>
      <c r="P3706" s="23"/>
      <c r="Q3706" s="23"/>
      <c r="R3706" s="23"/>
      <c r="S3706" s="23"/>
      <c r="T3706" s="23"/>
      <c r="U3706" s="23"/>
      <c r="V3706" s="23"/>
      <c r="W3706" s="45"/>
      <c r="X3706" s="45"/>
      <c r="Y3706" s="45"/>
      <c r="Z3706" s="25">
        <v>0.98732488325550372</v>
      </c>
      <c r="AA3706" s="25">
        <v>0.96530454895913642</v>
      </c>
      <c r="AB3706" s="25"/>
      <c r="AC3706" s="25"/>
      <c r="AD3706" s="45">
        <v>10698</v>
      </c>
      <c r="AE3706" s="104">
        <v>5133</v>
      </c>
      <c r="AF3706" s="104"/>
      <c r="AG3706" s="104"/>
    </row>
    <row r="3707" spans="1:33">
      <c r="A3707" s="82" t="s">
        <v>150</v>
      </c>
      <c r="B3707" s="13" t="s">
        <v>74</v>
      </c>
      <c r="C3707" s="13" t="s">
        <v>183</v>
      </c>
      <c r="D3707" s="13">
        <v>2019</v>
      </c>
      <c r="E3707" s="13">
        <v>2019</v>
      </c>
      <c r="F3707" s="13" t="s">
        <v>324</v>
      </c>
      <c r="G3707" s="13"/>
      <c r="H3707" s="13"/>
      <c r="I3707" s="13"/>
      <c r="J3707" s="13"/>
      <c r="K3707" s="13"/>
      <c r="L3707" s="13"/>
      <c r="M3707" s="45">
        <v>30457</v>
      </c>
      <c r="N3707" s="45">
        <v>45363</v>
      </c>
      <c r="O3707" s="23"/>
      <c r="P3707" s="23"/>
      <c r="Q3707" s="23"/>
      <c r="R3707" s="23"/>
      <c r="S3707" s="23"/>
      <c r="T3707" s="23"/>
      <c r="U3707" s="23"/>
      <c r="V3707" s="23"/>
      <c r="W3707" s="45"/>
      <c r="X3707" s="45"/>
      <c r="Y3707" s="45"/>
      <c r="Z3707" s="25">
        <v>0.97488226059654626</v>
      </c>
      <c r="AA3707" s="25">
        <v>0.82659932659932656</v>
      </c>
      <c r="AB3707" s="25"/>
      <c r="AC3707" s="25"/>
      <c r="AD3707" s="45">
        <v>2747</v>
      </c>
      <c r="AE3707" s="104">
        <v>1136</v>
      </c>
      <c r="AF3707" s="104"/>
      <c r="AG3707" s="104"/>
    </row>
    <row r="3708" spans="1:33">
      <c r="A3708" s="82" t="s">
        <v>151</v>
      </c>
      <c r="B3708" s="13" t="s">
        <v>75</v>
      </c>
      <c r="C3708" s="13" t="s">
        <v>183</v>
      </c>
      <c r="D3708" s="13">
        <v>2019</v>
      </c>
      <c r="E3708" s="13">
        <v>2019</v>
      </c>
      <c r="F3708" s="13" t="s">
        <v>324</v>
      </c>
      <c r="G3708" s="13"/>
      <c r="H3708" s="13"/>
      <c r="I3708" s="13"/>
      <c r="J3708" s="13"/>
      <c r="K3708" s="13"/>
      <c r="L3708" s="13"/>
      <c r="M3708" s="45">
        <v>42555</v>
      </c>
      <c r="N3708" s="45">
        <v>91471</v>
      </c>
      <c r="O3708" s="23"/>
      <c r="P3708" s="23"/>
      <c r="Q3708" s="23"/>
      <c r="R3708" s="23"/>
      <c r="S3708" s="23"/>
      <c r="T3708" s="23"/>
      <c r="U3708" s="23"/>
      <c r="V3708" s="23"/>
      <c r="W3708" s="45"/>
      <c r="X3708" s="45"/>
      <c r="Y3708" s="45"/>
      <c r="Z3708" s="25">
        <v>0.98958333333333337</v>
      </c>
      <c r="AA3708" s="25">
        <v>0.90303030303030307</v>
      </c>
      <c r="AB3708" s="25"/>
      <c r="AC3708" s="25"/>
      <c r="AD3708" s="45">
        <v>2895</v>
      </c>
      <c r="AE3708" s="104">
        <v>1039</v>
      </c>
      <c r="AF3708" s="104"/>
      <c r="AG3708" s="104"/>
    </row>
    <row r="3709" spans="1:33">
      <c r="A3709" s="82" t="s">
        <v>152</v>
      </c>
      <c r="B3709" s="13" t="s">
        <v>74</v>
      </c>
      <c r="C3709" s="13" t="s">
        <v>183</v>
      </c>
      <c r="D3709" s="13">
        <v>2019</v>
      </c>
      <c r="E3709" s="13">
        <v>2019</v>
      </c>
      <c r="F3709" s="13" t="s">
        <v>324</v>
      </c>
      <c r="G3709" s="13"/>
      <c r="H3709" s="13"/>
      <c r="I3709" s="13"/>
      <c r="J3709" s="13"/>
      <c r="K3709" s="13"/>
      <c r="L3709" s="13"/>
      <c r="M3709" s="45">
        <v>8930</v>
      </c>
      <c r="N3709" s="45">
        <v>15053</v>
      </c>
      <c r="O3709" s="23"/>
      <c r="P3709" s="23"/>
      <c r="Q3709" s="23"/>
      <c r="R3709" s="23"/>
      <c r="S3709" s="23"/>
      <c r="T3709" s="23"/>
      <c r="U3709" s="23"/>
      <c r="V3709" s="23"/>
      <c r="W3709" s="45"/>
      <c r="X3709" s="45"/>
      <c r="Y3709" s="45"/>
      <c r="Z3709" s="25">
        <v>0.96107055961070564</v>
      </c>
      <c r="AA3709" s="25">
        <v>0.96787148594377514</v>
      </c>
      <c r="AB3709" s="25"/>
      <c r="AC3709" s="25"/>
      <c r="AD3709" s="45">
        <v>774</v>
      </c>
      <c r="AE3709" s="104">
        <v>250</v>
      </c>
      <c r="AF3709" s="104"/>
      <c r="AG3709" s="104"/>
    </row>
    <row r="3710" spans="1:33">
      <c r="A3710" s="82" t="s">
        <v>153</v>
      </c>
      <c r="B3710" s="13" t="s">
        <v>74</v>
      </c>
      <c r="C3710" s="13" t="s">
        <v>183</v>
      </c>
      <c r="D3710" s="13">
        <v>2019</v>
      </c>
      <c r="E3710" s="13">
        <v>2019</v>
      </c>
      <c r="F3710" s="13" t="s">
        <v>324</v>
      </c>
      <c r="G3710" s="13"/>
      <c r="H3710" s="13"/>
      <c r="I3710" s="13"/>
      <c r="J3710" s="13"/>
      <c r="K3710" s="13"/>
      <c r="L3710" s="13"/>
      <c r="M3710" s="45">
        <v>10872</v>
      </c>
      <c r="N3710" s="45">
        <v>20106</v>
      </c>
      <c r="O3710" s="23"/>
      <c r="P3710" s="23"/>
      <c r="Q3710" s="23"/>
      <c r="R3710" s="23"/>
      <c r="S3710" s="23"/>
      <c r="T3710" s="23"/>
      <c r="U3710" s="23"/>
      <c r="V3710" s="23"/>
      <c r="W3710" s="45"/>
      <c r="X3710" s="45"/>
      <c r="Y3710" s="45"/>
      <c r="Z3710" s="25">
        <v>0.9929906542056075</v>
      </c>
      <c r="AA3710" s="25">
        <v>0.93650793650793651</v>
      </c>
      <c r="AB3710" s="25"/>
      <c r="AC3710" s="25"/>
      <c r="AD3710" s="45">
        <v>1075</v>
      </c>
      <c r="AE3710" s="104">
        <v>441</v>
      </c>
      <c r="AF3710" s="104"/>
      <c r="AG3710" s="104"/>
    </row>
    <row r="3711" spans="1:33">
      <c r="A3711" s="82" t="s">
        <v>154</v>
      </c>
      <c r="B3711" s="13" t="s">
        <v>74</v>
      </c>
      <c r="C3711" s="13" t="s">
        <v>183</v>
      </c>
      <c r="D3711" s="13">
        <v>2019</v>
      </c>
      <c r="E3711" s="13">
        <v>2019</v>
      </c>
      <c r="F3711" s="13" t="s">
        <v>324</v>
      </c>
      <c r="G3711" s="13"/>
      <c r="H3711" s="13"/>
      <c r="I3711" s="13"/>
      <c r="J3711" s="13"/>
      <c r="K3711" s="13"/>
      <c r="L3711" s="13"/>
      <c r="M3711" s="45">
        <v>21053</v>
      </c>
      <c r="N3711" s="45">
        <v>39233</v>
      </c>
      <c r="O3711" s="23"/>
      <c r="P3711" s="23"/>
      <c r="Q3711" s="23"/>
      <c r="R3711" s="23"/>
      <c r="S3711" s="23"/>
      <c r="T3711" s="23"/>
      <c r="U3711" s="23"/>
      <c r="V3711" s="23"/>
      <c r="W3711" s="45"/>
      <c r="X3711" s="45"/>
      <c r="Y3711" s="45"/>
      <c r="Z3711" s="25">
        <v>0.89768683274021355</v>
      </c>
      <c r="AA3711" s="25">
        <v>0.81297709923664119</v>
      </c>
      <c r="AB3711" s="25"/>
      <c r="AC3711" s="25"/>
      <c r="AD3711" s="45">
        <v>1707</v>
      </c>
      <c r="AE3711" s="104">
        <v>871</v>
      </c>
      <c r="AF3711" s="104"/>
      <c r="AG3711" s="104"/>
    </row>
    <row r="3712" spans="1:33">
      <c r="A3712" s="82" t="s">
        <v>155</v>
      </c>
      <c r="B3712" s="13" t="s">
        <v>74</v>
      </c>
      <c r="C3712" s="13" t="s">
        <v>183</v>
      </c>
      <c r="D3712" s="13">
        <v>2019</v>
      </c>
      <c r="E3712" s="13">
        <v>2019</v>
      </c>
      <c r="F3712" s="13" t="s">
        <v>324</v>
      </c>
      <c r="G3712" s="13"/>
      <c r="H3712" s="13"/>
      <c r="I3712" s="13"/>
      <c r="J3712" s="13"/>
      <c r="K3712" s="13"/>
      <c r="L3712" s="13"/>
      <c r="M3712" s="45">
        <v>38630</v>
      </c>
      <c r="N3712" s="45">
        <v>71677</v>
      </c>
      <c r="O3712" s="23"/>
      <c r="P3712" s="23"/>
      <c r="Q3712" s="23"/>
      <c r="R3712" s="23"/>
      <c r="S3712" s="23"/>
      <c r="T3712" s="23"/>
      <c r="U3712" s="23"/>
      <c r="V3712" s="23"/>
      <c r="W3712" s="45"/>
      <c r="X3712" s="45"/>
      <c r="Y3712" s="45"/>
      <c r="Z3712" s="25">
        <v>0.99057788944723613</v>
      </c>
      <c r="AA3712" s="25">
        <v>0.97504456327985745</v>
      </c>
      <c r="AB3712" s="25"/>
      <c r="AC3712" s="25"/>
      <c r="AD3712" s="45">
        <v>3026</v>
      </c>
      <c r="AE3712" s="104">
        <v>1005</v>
      </c>
      <c r="AF3712" s="104"/>
      <c r="AG3712" s="104"/>
    </row>
    <row r="3713" spans="1:33">
      <c r="A3713" s="82" t="s">
        <v>156</v>
      </c>
      <c r="B3713" s="13" t="s">
        <v>74</v>
      </c>
      <c r="C3713" s="13" t="s">
        <v>183</v>
      </c>
      <c r="D3713" s="13">
        <v>2019</v>
      </c>
      <c r="E3713" s="13">
        <v>2019</v>
      </c>
      <c r="F3713" s="13" t="s">
        <v>324</v>
      </c>
      <c r="G3713" s="13"/>
      <c r="H3713" s="13"/>
      <c r="I3713" s="13"/>
      <c r="J3713" s="13"/>
      <c r="K3713" s="13"/>
      <c r="L3713" s="13"/>
      <c r="M3713" s="45">
        <v>13821</v>
      </c>
      <c r="N3713" s="45">
        <v>23575</v>
      </c>
      <c r="O3713" s="23"/>
      <c r="P3713" s="23"/>
      <c r="Q3713" s="23"/>
      <c r="R3713" s="23"/>
      <c r="S3713" s="23"/>
      <c r="T3713" s="23"/>
      <c r="U3713" s="23"/>
      <c r="V3713" s="23"/>
      <c r="W3713" s="45"/>
      <c r="X3713" s="45"/>
      <c r="Y3713" s="45"/>
      <c r="Z3713" s="25">
        <v>0.99628252788104088</v>
      </c>
      <c r="AA3713" s="25">
        <v>0.9726027397260274</v>
      </c>
      <c r="AB3713" s="25"/>
      <c r="AC3713" s="25"/>
      <c r="AD3713" s="45">
        <v>940</v>
      </c>
      <c r="AE3713" s="104">
        <v>395</v>
      </c>
      <c r="AF3713" s="104"/>
      <c r="AG3713" s="104"/>
    </row>
    <row r="3714" spans="1:33">
      <c r="A3714" s="82" t="s">
        <v>157</v>
      </c>
      <c r="B3714" s="13" t="s">
        <v>75</v>
      </c>
      <c r="C3714" s="13" t="s">
        <v>183</v>
      </c>
      <c r="D3714" s="13">
        <v>2019</v>
      </c>
      <c r="E3714" s="13">
        <v>2019</v>
      </c>
      <c r="F3714" s="13" t="s">
        <v>324</v>
      </c>
      <c r="G3714" s="13"/>
      <c r="H3714" s="13"/>
      <c r="I3714" s="13"/>
      <c r="J3714" s="13"/>
      <c r="K3714" s="13"/>
      <c r="L3714" s="13"/>
      <c r="M3714" s="45">
        <v>11533</v>
      </c>
      <c r="N3714" s="45">
        <v>21261</v>
      </c>
      <c r="O3714" s="23"/>
      <c r="P3714" s="23"/>
      <c r="Q3714" s="23"/>
      <c r="R3714" s="23"/>
      <c r="S3714" s="23"/>
      <c r="T3714" s="23"/>
      <c r="U3714" s="23"/>
      <c r="V3714" s="23"/>
      <c r="W3714" s="45"/>
      <c r="X3714" s="45"/>
      <c r="Y3714" s="45"/>
      <c r="Z3714" s="25">
        <v>0.978984238178634</v>
      </c>
      <c r="AA3714" s="25">
        <v>0.96188340807174888</v>
      </c>
      <c r="AB3714" s="25"/>
      <c r="AC3714" s="25"/>
      <c r="AD3714" s="45">
        <v>1020</v>
      </c>
      <c r="AE3714" s="104">
        <v>228</v>
      </c>
      <c r="AF3714" s="104"/>
      <c r="AG3714" s="104"/>
    </row>
    <row r="3715" spans="1:33">
      <c r="A3715" s="82" t="s">
        <v>158</v>
      </c>
      <c r="B3715" s="13" t="s">
        <v>75</v>
      </c>
      <c r="C3715" s="13" t="s">
        <v>183</v>
      </c>
      <c r="D3715" s="13">
        <v>2019</v>
      </c>
      <c r="E3715" s="13">
        <v>2019</v>
      </c>
      <c r="F3715" s="13" t="s">
        <v>324</v>
      </c>
      <c r="G3715" s="13"/>
      <c r="H3715" s="13"/>
      <c r="I3715" s="13"/>
      <c r="J3715" s="13"/>
      <c r="K3715" s="13"/>
      <c r="L3715" s="13"/>
      <c r="M3715" s="45">
        <v>127</v>
      </c>
      <c r="N3715" s="45">
        <v>209</v>
      </c>
      <c r="O3715" s="23"/>
      <c r="P3715" s="23"/>
      <c r="Q3715" s="23"/>
      <c r="R3715" s="23"/>
      <c r="S3715" s="23"/>
      <c r="T3715" s="23"/>
      <c r="U3715" s="23"/>
      <c r="V3715" s="23"/>
      <c r="W3715" s="45"/>
      <c r="X3715" s="45"/>
      <c r="Y3715" s="45"/>
      <c r="Z3715" s="25">
        <v>1</v>
      </c>
      <c r="AA3715" s="25">
        <v>1</v>
      </c>
      <c r="AB3715" s="25"/>
      <c r="AC3715" s="25"/>
      <c r="AD3715" s="45">
        <v>6</v>
      </c>
      <c r="AE3715" s="104">
        <v>2</v>
      </c>
      <c r="AF3715" s="104"/>
      <c r="AG3715" s="104"/>
    </row>
    <row r="3716" spans="1:33">
      <c r="A3716" s="82" t="s">
        <v>159</v>
      </c>
      <c r="B3716" s="13" t="s">
        <v>75</v>
      </c>
      <c r="C3716" s="13" t="s">
        <v>183</v>
      </c>
      <c r="D3716" s="13">
        <v>2019</v>
      </c>
      <c r="E3716" s="13">
        <v>2019</v>
      </c>
      <c r="F3716" s="13" t="s">
        <v>324</v>
      </c>
      <c r="G3716" s="13"/>
      <c r="H3716" s="13"/>
      <c r="I3716" s="13"/>
      <c r="J3716" s="13"/>
      <c r="K3716" s="13"/>
      <c r="L3716" s="13"/>
      <c r="M3716" s="45">
        <v>3202</v>
      </c>
      <c r="N3716" s="45">
        <v>6441</v>
      </c>
      <c r="O3716" s="23"/>
      <c r="P3716" s="23"/>
      <c r="Q3716" s="23"/>
      <c r="R3716" s="23"/>
      <c r="S3716" s="23"/>
      <c r="T3716" s="23"/>
      <c r="U3716" s="23"/>
      <c r="V3716" s="23"/>
      <c r="W3716" s="45"/>
      <c r="X3716" s="45"/>
      <c r="Y3716" s="45"/>
      <c r="Z3716" s="25">
        <v>1</v>
      </c>
      <c r="AA3716" s="25">
        <v>0.94059405940594054</v>
      </c>
      <c r="AB3716" s="25"/>
      <c r="AC3716" s="25"/>
      <c r="AD3716" s="45">
        <v>258</v>
      </c>
      <c r="AE3716" s="104">
        <v>90</v>
      </c>
      <c r="AF3716" s="104"/>
      <c r="AG3716" s="104"/>
    </row>
    <row r="3717" spans="1:33">
      <c r="A3717" s="82" t="s">
        <v>160</v>
      </c>
      <c r="B3717" s="13" t="s">
        <v>74</v>
      </c>
      <c r="C3717" s="13" t="s">
        <v>183</v>
      </c>
      <c r="D3717" s="13">
        <v>2019</v>
      </c>
      <c r="E3717" s="13">
        <v>2019</v>
      </c>
      <c r="F3717" s="13" t="s">
        <v>324</v>
      </c>
      <c r="G3717" s="13"/>
      <c r="H3717" s="13"/>
      <c r="I3717" s="13"/>
      <c r="J3717" s="13"/>
      <c r="K3717" s="13"/>
      <c r="L3717" s="13"/>
      <c r="M3717" s="45">
        <v>19013</v>
      </c>
      <c r="N3717" s="45">
        <v>34962</v>
      </c>
      <c r="O3717" s="23"/>
      <c r="P3717" s="23"/>
      <c r="Q3717" s="23"/>
      <c r="R3717" s="23"/>
      <c r="S3717" s="23"/>
      <c r="T3717" s="23"/>
      <c r="U3717" s="23"/>
      <c r="V3717" s="23"/>
      <c r="W3717" s="45"/>
      <c r="X3717" s="45"/>
      <c r="Y3717" s="45"/>
      <c r="Z3717" s="25">
        <v>0.97832369942196529</v>
      </c>
      <c r="AA3717" s="25">
        <v>0.9397260273972603</v>
      </c>
      <c r="AB3717" s="25"/>
      <c r="AC3717" s="25"/>
      <c r="AD3717" s="45">
        <v>1393</v>
      </c>
      <c r="AE3717" s="104">
        <v>515</v>
      </c>
      <c r="AF3717" s="104"/>
      <c r="AG3717" s="104"/>
    </row>
    <row r="3718" spans="1:33">
      <c r="A3718" s="82" t="s">
        <v>161</v>
      </c>
      <c r="B3718" s="13" t="s">
        <v>74</v>
      </c>
      <c r="C3718" s="13" t="s">
        <v>183</v>
      </c>
      <c r="D3718" s="13">
        <v>2019</v>
      </c>
      <c r="E3718" s="13">
        <v>2019</v>
      </c>
      <c r="F3718" s="13" t="s">
        <v>324</v>
      </c>
      <c r="G3718" s="13"/>
      <c r="H3718" s="13"/>
      <c r="I3718" s="13"/>
      <c r="J3718" s="13"/>
      <c r="K3718" s="13"/>
      <c r="L3718" s="13"/>
      <c r="M3718" s="45">
        <v>14995</v>
      </c>
      <c r="N3718" s="45">
        <v>24175</v>
      </c>
      <c r="O3718" s="23"/>
      <c r="P3718" s="23"/>
      <c r="Q3718" s="23"/>
      <c r="R3718" s="23"/>
      <c r="S3718" s="23"/>
      <c r="T3718" s="23"/>
      <c r="U3718" s="23"/>
      <c r="V3718" s="23"/>
      <c r="W3718" s="45"/>
      <c r="X3718" s="45"/>
      <c r="Y3718" s="45"/>
      <c r="Z3718" s="25">
        <v>0.95318352059925093</v>
      </c>
      <c r="AA3718" s="25">
        <v>0.56020942408376961</v>
      </c>
      <c r="AB3718" s="25"/>
      <c r="AC3718" s="25"/>
      <c r="AD3718" s="45">
        <v>1124</v>
      </c>
      <c r="AE3718" s="104">
        <v>529</v>
      </c>
      <c r="AF3718" s="104"/>
      <c r="AG3718" s="104"/>
    </row>
    <row r="3719" spans="1:33">
      <c r="A3719" s="82" t="s">
        <v>162</v>
      </c>
      <c r="B3719" s="13" t="s">
        <v>75</v>
      </c>
      <c r="C3719" s="13" t="s">
        <v>183</v>
      </c>
      <c r="D3719" s="13">
        <v>2019</v>
      </c>
      <c r="E3719" s="13">
        <v>2019</v>
      </c>
      <c r="F3719" s="13" t="s">
        <v>324</v>
      </c>
      <c r="G3719" s="13"/>
      <c r="H3719" s="13"/>
      <c r="I3719" s="13"/>
      <c r="J3719" s="13"/>
      <c r="K3719" s="13"/>
      <c r="L3719" s="13"/>
      <c r="M3719" s="45">
        <v>34168</v>
      </c>
      <c r="N3719" s="45">
        <v>70460</v>
      </c>
      <c r="O3719" s="23"/>
      <c r="P3719" s="23"/>
      <c r="Q3719" s="23"/>
      <c r="R3719" s="23"/>
      <c r="S3719" s="23"/>
      <c r="T3719" s="23"/>
      <c r="U3719" s="23"/>
      <c r="V3719" s="23"/>
      <c r="W3719" s="45"/>
      <c r="X3719" s="45"/>
      <c r="Y3719" s="45"/>
      <c r="Z3719" s="25">
        <v>0.95860284605433377</v>
      </c>
      <c r="AA3719" s="25">
        <v>0.92625899280575541</v>
      </c>
      <c r="AB3719" s="25"/>
      <c r="AC3719" s="25"/>
      <c r="AD3719" s="45">
        <v>2629</v>
      </c>
      <c r="AE3719" s="104">
        <v>628</v>
      </c>
      <c r="AF3719" s="104"/>
      <c r="AG3719" s="104"/>
    </row>
    <row r="3720" spans="1:33">
      <c r="A3720" s="82" t="s">
        <v>163</v>
      </c>
      <c r="B3720" s="13" t="s">
        <v>75</v>
      </c>
      <c r="C3720" s="13" t="s">
        <v>183</v>
      </c>
      <c r="D3720" s="13">
        <v>2019</v>
      </c>
      <c r="E3720" s="13">
        <v>2019</v>
      </c>
      <c r="F3720" s="13" t="s">
        <v>324</v>
      </c>
      <c r="G3720" s="13"/>
      <c r="H3720" s="13"/>
      <c r="I3720" s="13"/>
      <c r="J3720" s="13"/>
      <c r="K3720" s="13"/>
      <c r="L3720" s="13"/>
      <c r="M3720" s="45">
        <v>4897</v>
      </c>
      <c r="N3720" s="45">
        <v>11076</v>
      </c>
      <c r="O3720" s="23"/>
      <c r="P3720" s="23"/>
      <c r="Q3720" s="23"/>
      <c r="R3720" s="23"/>
      <c r="S3720" s="23"/>
      <c r="T3720" s="23"/>
      <c r="U3720" s="23"/>
      <c r="V3720" s="23"/>
      <c r="W3720" s="45"/>
      <c r="X3720" s="45"/>
      <c r="Y3720" s="45"/>
      <c r="Z3720" s="25">
        <v>0.98429319371727753</v>
      </c>
      <c r="AA3720" s="25">
        <v>0.95918367346938771</v>
      </c>
      <c r="AB3720" s="25"/>
      <c r="AC3720" s="25"/>
      <c r="AD3720" s="45">
        <v>361</v>
      </c>
      <c r="AE3720" s="104">
        <v>114</v>
      </c>
      <c r="AF3720" s="104"/>
      <c r="AG3720" s="104"/>
    </row>
    <row r="3721" spans="1:33">
      <c r="A3721" s="82" t="s">
        <v>164</v>
      </c>
      <c r="B3721" s="13" t="s">
        <v>75</v>
      </c>
      <c r="C3721" s="13" t="s">
        <v>183</v>
      </c>
      <c r="D3721" s="13">
        <v>2019</v>
      </c>
      <c r="E3721" s="13">
        <v>2019</v>
      </c>
      <c r="F3721" s="13" t="s">
        <v>324</v>
      </c>
      <c r="G3721" s="13"/>
      <c r="H3721" s="13"/>
      <c r="I3721" s="13"/>
      <c r="J3721" s="13"/>
      <c r="K3721" s="13"/>
      <c r="L3721" s="13"/>
      <c r="M3721" s="45">
        <v>4197</v>
      </c>
      <c r="N3721" s="45">
        <v>8710</v>
      </c>
      <c r="O3721" s="23"/>
      <c r="P3721" s="23"/>
      <c r="Q3721" s="23"/>
      <c r="R3721" s="23"/>
      <c r="S3721" s="23"/>
      <c r="T3721" s="23"/>
      <c r="U3721" s="23"/>
      <c r="V3721" s="23"/>
      <c r="W3721" s="45"/>
      <c r="X3721" s="45"/>
      <c r="Y3721" s="45"/>
      <c r="Z3721" s="25">
        <v>0.98104265402843605</v>
      </c>
      <c r="AA3721" s="25">
        <v>0.96202531645569622</v>
      </c>
      <c r="AB3721" s="25"/>
      <c r="AC3721" s="25"/>
      <c r="AD3721" s="45">
        <v>366</v>
      </c>
      <c r="AE3721" s="104">
        <v>102</v>
      </c>
      <c r="AF3721" s="104"/>
      <c r="AG3721" s="104"/>
    </row>
    <row r="3722" spans="1:33">
      <c r="A3722" s="82" t="s">
        <v>165</v>
      </c>
      <c r="B3722" s="13" t="s">
        <v>75</v>
      </c>
      <c r="C3722" s="13" t="s">
        <v>183</v>
      </c>
      <c r="D3722" s="13">
        <v>2019</v>
      </c>
      <c r="E3722" s="13">
        <v>2019</v>
      </c>
      <c r="F3722" s="13" t="s">
        <v>324</v>
      </c>
      <c r="G3722" s="13"/>
      <c r="H3722" s="13"/>
      <c r="I3722" s="13"/>
      <c r="J3722" s="13"/>
      <c r="K3722" s="13"/>
      <c r="L3722" s="13"/>
      <c r="M3722" s="45">
        <v>925</v>
      </c>
      <c r="N3722" s="45">
        <v>1600</v>
      </c>
      <c r="O3722" s="23"/>
      <c r="P3722" s="23"/>
      <c r="Q3722" s="23"/>
      <c r="R3722" s="23"/>
      <c r="S3722" s="23"/>
      <c r="T3722" s="23"/>
      <c r="U3722" s="23"/>
      <c r="V3722" s="23"/>
      <c r="W3722" s="45"/>
      <c r="X3722" s="45"/>
      <c r="Y3722" s="45"/>
      <c r="Z3722" s="25">
        <v>1</v>
      </c>
      <c r="AA3722" s="25">
        <v>0.8125</v>
      </c>
      <c r="AB3722" s="25"/>
      <c r="AC3722" s="25"/>
      <c r="AD3722" s="45">
        <v>83</v>
      </c>
      <c r="AE3722" s="104">
        <v>31</v>
      </c>
      <c r="AF3722" s="104"/>
      <c r="AG3722" s="104"/>
    </row>
    <row r="3723" spans="1:33">
      <c r="A3723" s="82" t="s">
        <v>166</v>
      </c>
      <c r="B3723" s="13" t="s">
        <v>74</v>
      </c>
      <c r="C3723" s="13" t="s">
        <v>183</v>
      </c>
      <c r="D3723" s="13">
        <v>2019</v>
      </c>
      <c r="E3723" s="13">
        <v>2019</v>
      </c>
      <c r="F3723" s="13" t="s">
        <v>324</v>
      </c>
      <c r="G3723" s="13"/>
      <c r="H3723" s="13"/>
      <c r="I3723" s="13"/>
      <c r="J3723" s="13"/>
      <c r="K3723" s="13"/>
      <c r="L3723" s="13"/>
      <c r="M3723" s="45">
        <v>48232</v>
      </c>
      <c r="N3723" s="45">
        <v>110042</v>
      </c>
      <c r="O3723" s="23"/>
      <c r="P3723" s="23"/>
      <c r="Q3723" s="23"/>
      <c r="R3723" s="23"/>
      <c r="S3723" s="23"/>
      <c r="T3723" s="23"/>
      <c r="U3723" s="23"/>
      <c r="V3723" s="23"/>
      <c r="W3723" s="45"/>
      <c r="X3723" s="45"/>
      <c r="Y3723" s="45"/>
      <c r="Z3723" s="25">
        <v>0.9452908587257618</v>
      </c>
      <c r="AA3723" s="25">
        <v>0.88564167725540022</v>
      </c>
      <c r="AB3723" s="25"/>
      <c r="AC3723" s="25"/>
      <c r="AD3723" s="45">
        <v>2189</v>
      </c>
      <c r="AE3723" s="104">
        <v>268</v>
      </c>
      <c r="AF3723" s="104"/>
      <c r="AG3723" s="104"/>
    </row>
    <row r="3724" spans="1:33">
      <c r="A3724" s="82" t="s">
        <v>167</v>
      </c>
      <c r="B3724" s="13" t="s">
        <v>75</v>
      </c>
      <c r="C3724" s="13" t="s">
        <v>183</v>
      </c>
      <c r="D3724" s="13">
        <v>2019</v>
      </c>
      <c r="E3724" s="13">
        <v>2019</v>
      </c>
      <c r="F3724" s="13" t="s">
        <v>324</v>
      </c>
      <c r="G3724" s="13"/>
      <c r="H3724" s="13"/>
      <c r="I3724" s="13"/>
      <c r="J3724" s="13"/>
      <c r="K3724" s="13"/>
      <c r="L3724" s="13"/>
      <c r="M3724" s="45">
        <v>2681</v>
      </c>
      <c r="N3724" s="45">
        <v>4488</v>
      </c>
      <c r="O3724" s="23"/>
      <c r="P3724" s="23"/>
      <c r="Q3724" s="23"/>
      <c r="R3724" s="23"/>
      <c r="S3724" s="23"/>
      <c r="T3724" s="23"/>
      <c r="U3724" s="23"/>
      <c r="V3724" s="23"/>
      <c r="W3724" s="45"/>
      <c r="X3724" s="45"/>
      <c r="Y3724" s="45"/>
      <c r="Z3724" s="25">
        <v>0.95934959349593496</v>
      </c>
      <c r="AA3724" s="25">
        <v>0.97647058823529409</v>
      </c>
      <c r="AB3724" s="25"/>
      <c r="AC3724" s="25"/>
      <c r="AD3724" s="45">
        <v>201</v>
      </c>
      <c r="AE3724" s="104">
        <v>39</v>
      </c>
      <c r="AF3724" s="104"/>
      <c r="AG3724" s="104"/>
    </row>
    <row r="3725" spans="1:33">
      <c r="A3725" s="82" t="s">
        <v>168</v>
      </c>
      <c r="B3725" s="13" t="s">
        <v>74</v>
      </c>
      <c r="C3725" s="13" t="s">
        <v>183</v>
      </c>
      <c r="D3725" s="13">
        <v>2019</v>
      </c>
      <c r="E3725" s="13">
        <v>2019</v>
      </c>
      <c r="F3725" s="13" t="s">
        <v>324</v>
      </c>
      <c r="G3725" s="13"/>
      <c r="H3725" s="13"/>
      <c r="I3725" s="13"/>
      <c r="J3725" s="13"/>
      <c r="K3725" s="13"/>
      <c r="L3725" s="13"/>
      <c r="M3725" s="45">
        <v>31729</v>
      </c>
      <c r="N3725" s="45">
        <v>60946</v>
      </c>
      <c r="O3725" s="23"/>
      <c r="P3725" s="23"/>
      <c r="Q3725" s="23"/>
      <c r="R3725" s="23"/>
      <c r="S3725" s="23"/>
      <c r="T3725" s="23"/>
      <c r="U3725" s="23"/>
      <c r="V3725" s="23"/>
      <c r="W3725" s="45"/>
      <c r="X3725" s="45"/>
      <c r="Y3725" s="45"/>
      <c r="Z3725" s="25">
        <v>0.9949141767323586</v>
      </c>
      <c r="AA3725" s="25">
        <v>0.97416020671834624</v>
      </c>
      <c r="AB3725" s="25"/>
      <c r="AC3725" s="25"/>
      <c r="AD3725" s="45">
        <v>2730</v>
      </c>
      <c r="AE3725" s="104">
        <v>677</v>
      </c>
      <c r="AF3725" s="104"/>
      <c r="AG3725" s="104"/>
    </row>
    <row r="3726" spans="1:33">
      <c r="A3726" s="82" t="s">
        <v>169</v>
      </c>
      <c r="B3726" s="13" t="s">
        <v>74</v>
      </c>
      <c r="C3726" s="13" t="s">
        <v>183</v>
      </c>
      <c r="D3726" s="13">
        <v>2019</v>
      </c>
      <c r="E3726" s="13">
        <v>2019</v>
      </c>
      <c r="F3726" s="13" t="s">
        <v>324</v>
      </c>
      <c r="G3726" s="13"/>
      <c r="H3726" s="13"/>
      <c r="I3726" s="13"/>
      <c r="J3726" s="13"/>
      <c r="K3726" s="13"/>
      <c r="L3726" s="13"/>
      <c r="M3726" s="45">
        <v>9900</v>
      </c>
      <c r="N3726" s="45">
        <v>17179</v>
      </c>
      <c r="O3726" s="23"/>
      <c r="P3726" s="23"/>
      <c r="Q3726" s="23"/>
      <c r="R3726" s="23"/>
      <c r="S3726" s="23"/>
      <c r="T3726" s="23"/>
      <c r="U3726" s="23"/>
      <c r="V3726" s="23"/>
      <c r="W3726" s="45"/>
      <c r="X3726" s="45"/>
      <c r="Y3726" s="45"/>
      <c r="Z3726" s="25">
        <v>0.80838323353293418</v>
      </c>
      <c r="AA3726" s="25">
        <v>0.87951807228915657</v>
      </c>
      <c r="AB3726" s="25"/>
      <c r="AC3726" s="25"/>
      <c r="AD3726" s="45">
        <v>1071</v>
      </c>
      <c r="AE3726" s="104">
        <v>463</v>
      </c>
      <c r="AF3726" s="104"/>
      <c r="AG3726" s="104"/>
    </row>
    <row r="3727" spans="1:33">
      <c r="A3727" s="82" t="s">
        <v>170</v>
      </c>
      <c r="B3727" s="13" t="s">
        <v>75</v>
      </c>
      <c r="C3727" s="13" t="s">
        <v>183</v>
      </c>
      <c r="D3727" s="13">
        <v>2019</v>
      </c>
      <c r="E3727" s="13">
        <v>2019</v>
      </c>
      <c r="F3727" s="13" t="s">
        <v>324</v>
      </c>
      <c r="G3727" s="13"/>
      <c r="H3727" s="13"/>
      <c r="I3727" s="13"/>
      <c r="J3727" s="13"/>
      <c r="K3727" s="13"/>
      <c r="L3727" s="13"/>
      <c r="M3727" s="45">
        <v>6066</v>
      </c>
      <c r="N3727" s="45">
        <v>12762</v>
      </c>
      <c r="O3727" s="23"/>
      <c r="P3727" s="23"/>
      <c r="Q3727" s="23"/>
      <c r="R3727" s="23"/>
      <c r="S3727" s="23"/>
      <c r="T3727" s="23"/>
      <c r="U3727" s="23"/>
      <c r="V3727" s="23"/>
      <c r="W3727" s="45"/>
      <c r="X3727" s="45"/>
      <c r="Y3727" s="45"/>
      <c r="Z3727" s="25">
        <v>0.99661016949152548</v>
      </c>
      <c r="AA3727" s="25">
        <v>0.96103896103896103</v>
      </c>
      <c r="AB3727" s="25"/>
      <c r="AC3727" s="25"/>
      <c r="AD3727" s="45">
        <v>383</v>
      </c>
      <c r="AE3727" s="104">
        <v>60</v>
      </c>
      <c r="AF3727" s="104"/>
      <c r="AG3727" s="104"/>
    </row>
  </sheetData>
  <sheetProtection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775767</v>
      </c>
    </row>
    <row r="9" spans="1:3">
      <c r="A9" s="82" t="s">
        <v>89</v>
      </c>
      <c r="B9" s="83">
        <v>381995</v>
      </c>
    </row>
    <row r="10" spans="1:3">
      <c r="A10" s="82" t="s">
        <v>362</v>
      </c>
      <c r="B10" s="83">
        <v>105513</v>
      </c>
    </row>
    <row r="11" spans="1:3">
      <c r="A11" s="82" t="s">
        <v>363</v>
      </c>
      <c r="B11" s="83">
        <v>41330</v>
      </c>
    </row>
    <row r="12" spans="1:3">
      <c r="A12" s="82" t="s">
        <v>364</v>
      </c>
      <c r="B12" s="83">
        <v>670254</v>
      </c>
    </row>
    <row r="13" spans="1:3">
      <c r="A13" s="82" t="s">
        <v>365</v>
      </c>
      <c r="B13" s="83">
        <v>340665</v>
      </c>
    </row>
    <row r="14" spans="1:3">
      <c r="A14" s="82" t="s">
        <v>366</v>
      </c>
      <c r="B14" s="179">
        <v>77597062</v>
      </c>
    </row>
    <row r="15" spans="1:3">
      <c r="A15" s="82" t="s">
        <v>367</v>
      </c>
      <c r="B15" s="83">
        <v>768947</v>
      </c>
    </row>
    <row r="16" spans="1:3">
      <c r="A16" s="82" t="s">
        <v>368</v>
      </c>
      <c r="B16" s="83">
        <v>104384</v>
      </c>
    </row>
    <row r="17" spans="1:2">
      <c r="A17" s="82" t="s">
        <v>369</v>
      </c>
      <c r="B17" s="83">
        <v>40955</v>
      </c>
    </row>
    <row r="18" spans="1:2">
      <c r="A18" s="82" t="s">
        <v>370</v>
      </c>
      <c r="B18" s="83">
        <v>664563</v>
      </c>
    </row>
    <row r="19" spans="1:2">
      <c r="A19" s="82" t="s">
        <v>371</v>
      </c>
      <c r="B19" s="83">
        <v>338067</v>
      </c>
    </row>
    <row r="20" spans="1:2">
      <c r="A20" s="82" t="s">
        <v>372</v>
      </c>
      <c r="B20" s="179">
        <v>76953379</v>
      </c>
    </row>
    <row r="21" spans="1:2">
      <c r="A21" s="82" t="s">
        <v>373</v>
      </c>
      <c r="B21" s="83">
        <v>6820</v>
      </c>
    </row>
    <row r="22" spans="1:2">
      <c r="A22" s="82" t="s">
        <v>374</v>
      </c>
      <c r="B22" s="83">
        <v>1129</v>
      </c>
    </row>
    <row r="23" spans="1:2">
      <c r="A23" s="82" t="s">
        <v>375</v>
      </c>
      <c r="B23" s="83">
        <v>375</v>
      </c>
    </row>
    <row r="24" spans="1:2">
      <c r="A24" s="82" t="s">
        <v>376</v>
      </c>
      <c r="B24" s="83">
        <v>5691</v>
      </c>
    </row>
    <row r="25" spans="1:2">
      <c r="A25" s="82" t="s">
        <v>377</v>
      </c>
      <c r="B25" s="83">
        <v>2598</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186</v>
      </c>
      <c r="B6" s="83">
        <v>978</v>
      </c>
      <c r="C6" s="83">
        <v>419</v>
      </c>
    </row>
    <row r="155" spans="1:3">
      <c r="A155" s="27" t="s">
        <v>292</v>
      </c>
      <c r="B155" s="27" t="s">
        <v>85</v>
      </c>
    </row>
    <row r="156" spans="1:3">
      <c r="A156" s="27" t="s">
        <v>84</v>
      </c>
      <c r="B156" s="82" t="s">
        <v>133</v>
      </c>
      <c r="C156" s="82" t="s">
        <v>135</v>
      </c>
    </row>
    <row r="157" spans="1:3">
      <c r="A157" s="28">
        <v>2018</v>
      </c>
      <c r="B157" s="83"/>
      <c r="C157" s="83"/>
    </row>
    <row r="158" spans="1:3">
      <c r="A158" s="108" t="s">
        <v>186</v>
      </c>
      <c r="B158" s="83">
        <v>1800</v>
      </c>
      <c r="C158" s="83">
        <v>956</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5048"/>
  <sheetViews>
    <sheetView showGridLines="0" showRowColHeaders="0" zoomScaleNormal="100" workbookViewId="0">
      <pane ySplit="10" topLeftCell="A5033" activePane="bottomLeft" state="frozen"/>
      <selection pane="bottomLeft" activeCell="L4990" sqref="L4990:M5048"/>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30" t="s">
        <v>232</v>
      </c>
      <c r="B8" s="230"/>
      <c r="C8" s="230"/>
      <c r="D8" s="230"/>
      <c r="E8" s="230"/>
      <c r="F8" s="230"/>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row r="4990" spans="1:13">
      <c r="A4990" s="82" t="s">
        <v>171</v>
      </c>
      <c r="B4990" s="13" t="s">
        <v>66</v>
      </c>
      <c r="C4990" s="13" t="s">
        <v>458</v>
      </c>
      <c r="D4990" s="13">
        <v>2018</v>
      </c>
      <c r="E4990" s="13">
        <v>2019</v>
      </c>
      <c r="F4990" s="13" t="s">
        <v>324</v>
      </c>
      <c r="G4990" s="23"/>
      <c r="H4990" s="23"/>
      <c r="I4990" s="23"/>
      <c r="J4990" s="25"/>
      <c r="K4990" s="25"/>
      <c r="L4990" s="25">
        <v>0.33500000000000002</v>
      </c>
      <c r="M4990" s="25">
        <v>6.8199999999999997E-2</v>
      </c>
    </row>
    <row r="4991" spans="1:13">
      <c r="A4991" s="82" t="s">
        <v>172</v>
      </c>
      <c r="B4991" s="13" t="s">
        <v>74</v>
      </c>
      <c r="C4991" s="13" t="s">
        <v>458</v>
      </c>
      <c r="D4991" s="13">
        <v>2018</v>
      </c>
      <c r="E4991" s="13">
        <v>2019</v>
      </c>
      <c r="F4991" s="13" t="s">
        <v>324</v>
      </c>
      <c r="G4991" s="23"/>
      <c r="H4991" s="23"/>
      <c r="I4991" s="23"/>
      <c r="J4991" s="25"/>
      <c r="K4991" s="25"/>
      <c r="L4991" s="25">
        <v>0.33300000000000002</v>
      </c>
      <c r="M4991" s="25">
        <v>2.93E-2</v>
      </c>
    </row>
    <row r="4992" spans="1:13">
      <c r="A4992" s="82" t="s">
        <v>173</v>
      </c>
      <c r="B4992" s="13" t="s">
        <v>75</v>
      </c>
      <c r="C4992" s="13" t="s">
        <v>458</v>
      </c>
      <c r="D4992" s="13">
        <v>2018</v>
      </c>
      <c r="E4992" s="13">
        <v>2019</v>
      </c>
      <c r="F4992" s="13" t="s">
        <v>324</v>
      </c>
      <c r="G4992" s="23"/>
      <c r="H4992" s="23"/>
      <c r="I4992" s="23"/>
      <c r="J4992" s="25"/>
      <c r="K4992" s="25"/>
      <c r="L4992" s="25">
        <v>0.33300000000000002</v>
      </c>
      <c r="M4992" s="25">
        <v>2.2200000000000001E-2</v>
      </c>
    </row>
    <row r="4993" spans="1:13">
      <c r="A4993" s="82" t="s">
        <v>174</v>
      </c>
      <c r="B4993" s="13" t="s">
        <v>75</v>
      </c>
      <c r="C4993" s="13" t="s">
        <v>458</v>
      </c>
      <c r="D4993" s="13">
        <v>2018</v>
      </c>
      <c r="E4993" s="13">
        <v>2019</v>
      </c>
      <c r="F4993" s="13" t="s">
        <v>324</v>
      </c>
      <c r="G4993" s="23"/>
      <c r="H4993" s="23"/>
      <c r="I4993" s="23"/>
      <c r="J4993" s="25"/>
      <c r="K4993" s="25"/>
      <c r="L4993" s="25">
        <v>0.33300000000000002</v>
      </c>
      <c r="M4993" s="25">
        <v>2.2200000000000001E-2</v>
      </c>
    </row>
    <row r="4994" spans="1:13">
      <c r="A4994" s="82" t="s">
        <v>175</v>
      </c>
      <c r="B4994" s="13" t="s">
        <v>75</v>
      </c>
      <c r="C4994" s="13" t="s">
        <v>458</v>
      </c>
      <c r="D4994" s="13">
        <v>2018</v>
      </c>
      <c r="E4994" s="13">
        <v>2019</v>
      </c>
      <c r="F4994" s="13" t="s">
        <v>324</v>
      </c>
      <c r="G4994" s="23"/>
      <c r="H4994" s="23"/>
      <c r="I4994" s="23"/>
      <c r="J4994" s="25"/>
      <c r="K4994" s="25"/>
      <c r="L4994" s="25">
        <v>0.33300000000000002</v>
      </c>
      <c r="M4994" s="25">
        <v>2.2200000000000001E-2</v>
      </c>
    </row>
    <row r="4995" spans="1:13">
      <c r="A4995" s="82" t="s">
        <v>176</v>
      </c>
      <c r="B4995" s="13" t="s">
        <v>75</v>
      </c>
      <c r="C4995" s="13" t="s">
        <v>458</v>
      </c>
      <c r="D4995" s="13">
        <v>2018</v>
      </c>
      <c r="E4995" s="13">
        <v>2019</v>
      </c>
      <c r="F4995" s="13" t="s">
        <v>324</v>
      </c>
      <c r="G4995" s="23"/>
      <c r="H4995" s="23"/>
      <c r="I4995" s="23"/>
      <c r="J4995" s="25"/>
      <c r="K4995" s="25"/>
      <c r="L4995" s="25">
        <v>0.33300000000000002</v>
      </c>
      <c r="M4995" s="25">
        <v>2.2200000000000001E-2</v>
      </c>
    </row>
    <row r="4996" spans="1:13">
      <c r="A4996" s="82" t="s">
        <v>177</v>
      </c>
      <c r="B4996" s="13" t="s">
        <v>75</v>
      </c>
      <c r="C4996" s="13" t="s">
        <v>458</v>
      </c>
      <c r="D4996" s="13">
        <v>2018</v>
      </c>
      <c r="E4996" s="13">
        <v>2019</v>
      </c>
      <c r="F4996" s="13" t="s">
        <v>324</v>
      </c>
      <c r="G4996" s="23"/>
      <c r="H4996" s="23"/>
      <c r="I4996" s="23"/>
      <c r="J4996" s="25"/>
      <c r="K4996" s="25"/>
      <c r="L4996" s="25">
        <v>0.33300000000000002</v>
      </c>
      <c r="M4996" s="25">
        <v>2.2200000000000001E-2</v>
      </c>
    </row>
    <row r="4997" spans="1:13">
      <c r="A4997" s="82" t="s">
        <v>178</v>
      </c>
      <c r="B4997" s="13" t="s">
        <v>74</v>
      </c>
      <c r="C4997" s="13" t="s">
        <v>458</v>
      </c>
      <c r="D4997" s="13">
        <v>2018</v>
      </c>
      <c r="E4997" s="13">
        <v>2019</v>
      </c>
      <c r="F4997" s="13" t="s">
        <v>324</v>
      </c>
      <c r="G4997" s="23"/>
      <c r="H4997" s="23"/>
      <c r="I4997" s="23"/>
      <c r="J4997" s="25"/>
      <c r="K4997" s="25"/>
      <c r="L4997" s="25">
        <v>0.33300000000000002</v>
      </c>
      <c r="M4997" s="25">
        <v>1.3899999999999999E-2</v>
      </c>
    </row>
    <row r="4998" spans="1:13">
      <c r="A4998" s="82" t="s">
        <v>179</v>
      </c>
      <c r="B4998" s="13" t="s">
        <v>75</v>
      </c>
      <c r="C4998" s="13" t="s">
        <v>458</v>
      </c>
      <c r="D4998" s="13">
        <v>2018</v>
      </c>
      <c r="E4998" s="13">
        <v>2019</v>
      </c>
      <c r="F4998" s="13" t="s">
        <v>324</v>
      </c>
      <c r="G4998" s="23"/>
      <c r="H4998" s="23"/>
      <c r="I4998" s="23"/>
      <c r="J4998" s="25"/>
      <c r="K4998" s="25"/>
      <c r="L4998" s="25">
        <v>0.33300000000000002</v>
      </c>
      <c r="M4998" s="25">
        <v>2.2200000000000001E-2</v>
      </c>
    </row>
    <row r="4999" spans="1:13">
      <c r="A4999" s="82" t="s">
        <v>180</v>
      </c>
      <c r="B4999" s="13" t="s">
        <v>75</v>
      </c>
      <c r="C4999" s="13" t="s">
        <v>458</v>
      </c>
      <c r="D4999" s="13">
        <v>2018</v>
      </c>
      <c r="E4999" s="13">
        <v>2019</v>
      </c>
      <c r="F4999" s="13" t="s">
        <v>324</v>
      </c>
      <c r="G4999" s="23"/>
      <c r="H4999" s="23"/>
      <c r="I4999" s="23"/>
      <c r="J4999" s="25"/>
      <c r="K4999" s="25"/>
      <c r="L4999" s="25">
        <v>0.33300000000000002</v>
      </c>
      <c r="M4999" s="25">
        <v>2.2200000000000001E-2</v>
      </c>
    </row>
    <row r="5000" spans="1:13">
      <c r="A5000" s="82" t="s">
        <v>122</v>
      </c>
      <c r="B5000" s="13" t="s">
        <v>74</v>
      </c>
      <c r="C5000" s="13" t="s">
        <v>458</v>
      </c>
      <c r="D5000" s="13">
        <v>2018</v>
      </c>
      <c r="E5000" s="13">
        <v>2019</v>
      </c>
      <c r="F5000" s="13" t="s">
        <v>324</v>
      </c>
      <c r="G5000" s="23"/>
      <c r="H5000" s="23"/>
      <c r="I5000" s="23"/>
      <c r="J5000" s="25"/>
      <c r="K5000" s="25"/>
      <c r="L5000" s="25">
        <v>0.57099999999999995</v>
      </c>
      <c r="M5000" s="25">
        <v>4.2500000000000003E-2</v>
      </c>
    </row>
    <row r="5001" spans="1:13">
      <c r="A5001" s="82" t="s">
        <v>123</v>
      </c>
      <c r="B5001" s="13" t="s">
        <v>75</v>
      </c>
      <c r="C5001" s="13" t="s">
        <v>458</v>
      </c>
      <c r="D5001" s="13">
        <v>2018</v>
      </c>
      <c r="E5001" s="13">
        <v>2019</v>
      </c>
      <c r="F5001" s="13" t="s">
        <v>324</v>
      </c>
      <c r="G5001" s="23"/>
      <c r="H5001" s="23"/>
      <c r="I5001" s="23"/>
      <c r="J5001" s="25"/>
      <c r="K5001" s="25"/>
      <c r="L5001" s="25">
        <v>0.33300000000000002</v>
      </c>
      <c r="M5001" s="25">
        <v>2.2200000000000001E-2</v>
      </c>
    </row>
    <row r="5002" spans="1:13">
      <c r="A5002" s="82" t="s">
        <v>124</v>
      </c>
      <c r="B5002" s="13" t="s">
        <v>75</v>
      </c>
      <c r="C5002" s="13" t="s">
        <v>458</v>
      </c>
      <c r="D5002" s="13">
        <v>2018</v>
      </c>
      <c r="E5002" s="13">
        <v>2019</v>
      </c>
      <c r="F5002" s="13" t="s">
        <v>324</v>
      </c>
      <c r="G5002" s="23"/>
      <c r="H5002" s="23"/>
      <c r="I5002" s="23"/>
      <c r="J5002" s="25"/>
      <c r="K5002" s="25"/>
      <c r="L5002" s="25">
        <v>0.33300000000000002</v>
      </c>
      <c r="M5002" s="25">
        <v>2.2200000000000001E-2</v>
      </c>
    </row>
    <row r="5003" spans="1:13">
      <c r="A5003" s="82" t="s">
        <v>125</v>
      </c>
      <c r="B5003" s="13" t="s">
        <v>75</v>
      </c>
      <c r="C5003" s="13" t="s">
        <v>458</v>
      </c>
      <c r="D5003" s="13">
        <v>2018</v>
      </c>
      <c r="E5003" s="13">
        <v>2019</v>
      </c>
      <c r="F5003" s="13" t="s">
        <v>324</v>
      </c>
      <c r="G5003" s="23"/>
      <c r="H5003" s="23"/>
      <c r="I5003" s="23"/>
      <c r="J5003" s="25"/>
      <c r="K5003" s="25"/>
      <c r="L5003" s="25">
        <v>0.33300000000000002</v>
      </c>
      <c r="M5003" s="25">
        <v>2.2200000000000001E-2</v>
      </c>
    </row>
    <row r="5004" spans="1:13">
      <c r="A5004" s="82" t="s">
        <v>126</v>
      </c>
      <c r="B5004" s="13" t="s">
        <v>75</v>
      </c>
      <c r="C5004" s="13" t="s">
        <v>458</v>
      </c>
      <c r="D5004" s="13">
        <v>2018</v>
      </c>
      <c r="E5004" s="13">
        <v>2019</v>
      </c>
      <c r="F5004" s="13" t="s">
        <v>324</v>
      </c>
      <c r="G5004" s="23"/>
      <c r="H5004" s="23"/>
      <c r="I5004" s="23"/>
      <c r="J5004" s="25"/>
      <c r="K5004" s="25"/>
      <c r="L5004" s="25">
        <v>0.33300000000000002</v>
      </c>
      <c r="M5004" s="25">
        <v>2.2200000000000001E-2</v>
      </c>
    </row>
    <row r="5005" spans="1:13">
      <c r="A5005" s="82" t="s">
        <v>127</v>
      </c>
      <c r="B5005" s="13" t="s">
        <v>75</v>
      </c>
      <c r="C5005" s="13" t="s">
        <v>458</v>
      </c>
      <c r="D5005" s="13">
        <v>2018</v>
      </c>
      <c r="E5005" s="13">
        <v>2019</v>
      </c>
      <c r="F5005" s="13" t="s">
        <v>324</v>
      </c>
      <c r="G5005" s="23"/>
      <c r="H5005" s="23"/>
      <c r="I5005" s="23"/>
      <c r="J5005" s="25"/>
      <c r="K5005" s="25"/>
      <c r="L5005" s="25">
        <v>0.2</v>
      </c>
      <c r="M5005" s="25">
        <v>1.77E-2</v>
      </c>
    </row>
    <row r="5006" spans="1:13">
      <c r="A5006" s="82" t="s">
        <v>128</v>
      </c>
      <c r="B5006" s="13" t="s">
        <v>75</v>
      </c>
      <c r="C5006" s="13" t="s">
        <v>458</v>
      </c>
      <c r="D5006" s="13">
        <v>2018</v>
      </c>
      <c r="E5006" s="13">
        <v>2019</v>
      </c>
      <c r="F5006" s="13" t="s">
        <v>324</v>
      </c>
      <c r="G5006" s="23"/>
      <c r="H5006" s="23"/>
      <c r="I5006" s="23"/>
      <c r="J5006" s="25"/>
      <c r="K5006" s="25"/>
      <c r="L5006" s="25">
        <v>0.33300000000000002</v>
      </c>
      <c r="M5006" s="25">
        <v>2.2200000000000001E-2</v>
      </c>
    </row>
    <row r="5007" spans="1:13">
      <c r="A5007" s="82" t="s">
        <v>129</v>
      </c>
      <c r="B5007" s="13" t="s">
        <v>75</v>
      </c>
      <c r="C5007" s="13" t="s">
        <v>458</v>
      </c>
      <c r="D5007" s="13">
        <v>2018</v>
      </c>
      <c r="E5007" s="13">
        <v>2019</v>
      </c>
      <c r="F5007" s="13" t="s">
        <v>324</v>
      </c>
      <c r="G5007" s="23"/>
      <c r="H5007" s="23"/>
      <c r="I5007" s="23"/>
      <c r="J5007" s="25"/>
      <c r="K5007" s="25"/>
      <c r="L5007" s="25">
        <v>0.33300000000000002</v>
      </c>
      <c r="M5007" s="25">
        <v>2.2200000000000001E-2</v>
      </c>
    </row>
    <row r="5008" spans="1:13">
      <c r="A5008" s="82" t="s">
        <v>130</v>
      </c>
      <c r="B5008" s="13" t="s">
        <v>75</v>
      </c>
      <c r="C5008" s="13" t="s">
        <v>458</v>
      </c>
      <c r="D5008" s="13">
        <v>2018</v>
      </c>
      <c r="E5008" s="13">
        <v>2019</v>
      </c>
      <c r="F5008" s="13" t="s">
        <v>324</v>
      </c>
      <c r="G5008" s="23"/>
      <c r="H5008" s="23"/>
      <c r="I5008" s="23"/>
      <c r="J5008" s="25"/>
      <c r="K5008" s="25"/>
      <c r="L5008" s="25">
        <v>0.33300000000000002</v>
      </c>
      <c r="M5008" s="25">
        <v>2.2200000000000001E-2</v>
      </c>
    </row>
    <row r="5009" spans="1:13">
      <c r="A5009" s="82" t="s">
        <v>131</v>
      </c>
      <c r="B5009" s="13" t="s">
        <v>76</v>
      </c>
      <c r="C5009" s="13" t="s">
        <v>458</v>
      </c>
      <c r="D5009" s="13">
        <v>2018</v>
      </c>
      <c r="E5009" s="13">
        <v>2019</v>
      </c>
      <c r="F5009" s="13" t="s">
        <v>324</v>
      </c>
      <c r="G5009" s="23"/>
      <c r="H5009" s="23"/>
      <c r="I5009" s="23"/>
      <c r="J5009" s="25"/>
      <c r="K5009" s="25"/>
      <c r="L5009" s="25">
        <v>0.30399999999999999</v>
      </c>
      <c r="M5009" s="25">
        <v>7.0999999999999994E-2</v>
      </c>
    </row>
    <row r="5010" spans="1:13">
      <c r="A5010" s="82" t="s">
        <v>132</v>
      </c>
      <c r="B5010" s="13" t="s">
        <v>75</v>
      </c>
      <c r="C5010" s="13" t="s">
        <v>458</v>
      </c>
      <c r="D5010" s="13">
        <v>2018</v>
      </c>
      <c r="E5010" s="13">
        <v>2019</v>
      </c>
      <c r="F5010" s="13" t="s">
        <v>324</v>
      </c>
      <c r="G5010" s="23"/>
      <c r="H5010" s="23"/>
      <c r="I5010" s="23"/>
      <c r="J5010" s="25"/>
      <c r="K5010" s="25"/>
      <c r="L5010" s="25">
        <v>0.33300000000000002</v>
      </c>
      <c r="M5010" s="25">
        <v>2.2200000000000001E-2</v>
      </c>
    </row>
    <row r="5011" spans="1:13">
      <c r="A5011" s="82" t="s">
        <v>133</v>
      </c>
      <c r="B5011" s="13" t="s">
        <v>75</v>
      </c>
      <c r="C5011" s="13" t="s">
        <v>458</v>
      </c>
      <c r="D5011" s="13">
        <v>2018</v>
      </c>
      <c r="E5011" s="13">
        <v>2019</v>
      </c>
      <c r="F5011" s="13" t="s">
        <v>324</v>
      </c>
      <c r="G5011" s="23"/>
      <c r="H5011" s="23"/>
      <c r="I5011" s="23"/>
      <c r="J5011" s="25"/>
      <c r="K5011" s="25"/>
      <c r="L5011" s="25">
        <v>0.33300000000000002</v>
      </c>
      <c r="M5011" s="25">
        <v>2.2200000000000001E-2</v>
      </c>
    </row>
    <row r="5012" spans="1:13">
      <c r="A5012" s="82" t="s">
        <v>134</v>
      </c>
      <c r="B5012" s="13" t="s">
        <v>75</v>
      </c>
      <c r="C5012" s="13" t="s">
        <v>458</v>
      </c>
      <c r="D5012" s="13">
        <v>2018</v>
      </c>
      <c r="E5012" s="13">
        <v>2019</v>
      </c>
      <c r="F5012" s="13" t="s">
        <v>324</v>
      </c>
      <c r="G5012" s="23"/>
      <c r="H5012" s="23"/>
      <c r="I5012" s="23"/>
      <c r="J5012" s="25"/>
      <c r="K5012" s="25"/>
      <c r="L5012" s="25">
        <v>0.33300000000000002</v>
      </c>
      <c r="M5012" s="25">
        <v>2.2200000000000001E-2</v>
      </c>
    </row>
    <row r="5013" spans="1:13">
      <c r="A5013" s="82" t="s">
        <v>135</v>
      </c>
      <c r="B5013" s="13" t="s">
        <v>75</v>
      </c>
      <c r="C5013" s="13" t="s">
        <v>458</v>
      </c>
      <c r="D5013" s="13">
        <v>2018</v>
      </c>
      <c r="E5013" s="13">
        <v>2019</v>
      </c>
      <c r="F5013" s="13" t="s">
        <v>324</v>
      </c>
      <c r="G5013" s="23"/>
      <c r="H5013" s="23"/>
      <c r="I5013" s="23"/>
      <c r="J5013" s="25"/>
      <c r="K5013" s="25"/>
      <c r="L5013" s="25">
        <v>0.33300000000000002</v>
      </c>
      <c r="M5013" s="25">
        <v>2.2200000000000001E-2</v>
      </c>
    </row>
    <row r="5014" spans="1:13">
      <c r="A5014" s="82" t="s">
        <v>136</v>
      </c>
      <c r="B5014" s="13" t="s">
        <v>75</v>
      </c>
      <c r="C5014" s="13" t="s">
        <v>458</v>
      </c>
      <c r="D5014" s="13">
        <v>2018</v>
      </c>
      <c r="E5014" s="13">
        <v>2019</v>
      </c>
      <c r="F5014" s="13" t="s">
        <v>324</v>
      </c>
      <c r="G5014" s="23"/>
      <c r="H5014" s="23"/>
      <c r="I5014" s="23"/>
      <c r="J5014" s="25"/>
      <c r="K5014" s="25"/>
      <c r="L5014" s="25">
        <v>0</v>
      </c>
      <c r="M5014" s="25">
        <v>6.6500000000000004E-2</v>
      </c>
    </row>
    <row r="5015" spans="1:13">
      <c r="A5015" s="82" t="s">
        <v>137</v>
      </c>
      <c r="B5015" s="13" t="s">
        <v>75</v>
      </c>
      <c r="C5015" s="13" t="s">
        <v>458</v>
      </c>
      <c r="D5015" s="13">
        <v>2018</v>
      </c>
      <c r="E5015" s="13">
        <v>2019</v>
      </c>
      <c r="F5015" s="13" t="s">
        <v>324</v>
      </c>
      <c r="G5015" s="23"/>
      <c r="H5015" s="23"/>
      <c r="I5015" s="23"/>
      <c r="J5015" s="25"/>
      <c r="K5015" s="25"/>
      <c r="L5015" s="25">
        <v>0.33300000000000002</v>
      </c>
      <c r="M5015" s="25">
        <v>2.2200000000000001E-2</v>
      </c>
    </row>
    <row r="5016" spans="1:13">
      <c r="A5016" s="82" t="s">
        <v>138</v>
      </c>
      <c r="B5016" s="13" t="s">
        <v>75</v>
      </c>
      <c r="C5016" s="13" t="s">
        <v>458</v>
      </c>
      <c r="D5016" s="13">
        <v>2018</v>
      </c>
      <c r="E5016" s="13">
        <v>2019</v>
      </c>
      <c r="F5016" s="13" t="s">
        <v>324</v>
      </c>
      <c r="G5016" s="23"/>
      <c r="H5016" s="23"/>
      <c r="I5016" s="23"/>
      <c r="J5016" s="25"/>
      <c r="K5016" s="25"/>
      <c r="L5016" s="25">
        <v>0.33300000000000002</v>
      </c>
      <c r="M5016" s="25">
        <v>2.2200000000000001E-2</v>
      </c>
    </row>
    <row r="5017" spans="1:13">
      <c r="A5017" s="82" t="s">
        <v>139</v>
      </c>
      <c r="B5017" s="13" t="s">
        <v>75</v>
      </c>
      <c r="C5017" s="13" t="s">
        <v>458</v>
      </c>
      <c r="D5017" s="13">
        <v>2018</v>
      </c>
      <c r="E5017" s="13">
        <v>2019</v>
      </c>
      <c r="F5017" s="13" t="s">
        <v>324</v>
      </c>
      <c r="G5017" s="23"/>
      <c r="H5017" s="23"/>
      <c r="I5017" s="23"/>
      <c r="J5017" s="25"/>
      <c r="K5017" s="25"/>
      <c r="L5017" s="25">
        <v>0.5</v>
      </c>
      <c r="M5017" s="25">
        <v>6.4500000000000002E-2</v>
      </c>
    </row>
    <row r="5018" spans="1:13">
      <c r="A5018" s="82" t="s">
        <v>140</v>
      </c>
      <c r="B5018" s="13" t="s">
        <v>75</v>
      </c>
      <c r="C5018" s="13" t="s">
        <v>458</v>
      </c>
      <c r="D5018" s="13">
        <v>2018</v>
      </c>
      <c r="E5018" s="13">
        <v>2019</v>
      </c>
      <c r="F5018" s="13" t="s">
        <v>324</v>
      </c>
      <c r="G5018" s="23"/>
      <c r="H5018" s="23"/>
      <c r="I5018" s="23"/>
      <c r="J5018" s="25"/>
      <c r="K5018" s="25"/>
      <c r="L5018" s="25">
        <v>0.33300000000000002</v>
      </c>
      <c r="M5018" s="25">
        <v>2.2200000000000001E-2</v>
      </c>
    </row>
    <row r="5019" spans="1:13">
      <c r="A5019" s="82" t="s">
        <v>141</v>
      </c>
      <c r="B5019" s="13" t="s">
        <v>75</v>
      </c>
      <c r="C5019" s="13" t="s">
        <v>458</v>
      </c>
      <c r="D5019" s="13">
        <v>2018</v>
      </c>
      <c r="E5019" s="13">
        <v>2019</v>
      </c>
      <c r="F5019" s="13" t="s">
        <v>324</v>
      </c>
      <c r="G5019" s="23"/>
      <c r="H5019" s="23"/>
      <c r="I5019" s="23"/>
      <c r="J5019" s="25"/>
      <c r="K5019" s="25"/>
      <c r="L5019" s="25">
        <v>0.33300000000000002</v>
      </c>
      <c r="M5019" s="25">
        <v>2.2200000000000001E-2</v>
      </c>
    </row>
    <row r="5020" spans="1:13">
      <c r="A5020" s="82" t="s">
        <v>142</v>
      </c>
      <c r="B5020" s="13" t="s">
        <v>74</v>
      </c>
      <c r="C5020" s="13" t="s">
        <v>458</v>
      </c>
      <c r="D5020" s="13">
        <v>2018</v>
      </c>
      <c r="E5020" s="13">
        <v>2019</v>
      </c>
      <c r="F5020" s="13" t="s">
        <v>324</v>
      </c>
      <c r="G5020" s="23"/>
      <c r="H5020" s="23"/>
      <c r="I5020" s="23"/>
      <c r="J5020" s="25"/>
      <c r="K5020" s="25"/>
      <c r="L5020" s="25">
        <v>0.3</v>
      </c>
      <c r="M5020" s="25">
        <v>1.84E-2</v>
      </c>
    </row>
    <row r="5021" spans="1:13">
      <c r="A5021" s="82" t="s">
        <v>143</v>
      </c>
      <c r="B5021" s="13" t="s">
        <v>74</v>
      </c>
      <c r="C5021" s="13" t="s">
        <v>458</v>
      </c>
      <c r="D5021" s="13">
        <v>2018</v>
      </c>
      <c r="E5021" s="13">
        <v>2019</v>
      </c>
      <c r="F5021" s="13" t="s">
        <v>324</v>
      </c>
      <c r="G5021" s="23"/>
      <c r="H5021" s="23"/>
      <c r="I5021" s="23"/>
      <c r="J5021" s="25"/>
      <c r="K5021" s="25"/>
      <c r="L5021" s="25">
        <v>0.33300000000000002</v>
      </c>
      <c r="M5021" s="25">
        <v>2.2200000000000001E-2</v>
      </c>
    </row>
    <row r="5022" spans="1:13">
      <c r="A5022" s="82" t="s">
        <v>144</v>
      </c>
      <c r="B5022" s="13" t="s">
        <v>75</v>
      </c>
      <c r="C5022" s="13" t="s">
        <v>458</v>
      </c>
      <c r="D5022" s="13">
        <v>2018</v>
      </c>
      <c r="E5022" s="13">
        <v>2019</v>
      </c>
      <c r="F5022" s="13" t="s">
        <v>324</v>
      </c>
      <c r="G5022" s="23"/>
      <c r="H5022" s="23"/>
      <c r="I5022" s="23"/>
      <c r="J5022" s="25"/>
      <c r="K5022" s="25"/>
      <c r="L5022" s="25">
        <v>0.33300000000000002</v>
      </c>
      <c r="M5022" s="25">
        <v>2.2200000000000001E-2</v>
      </c>
    </row>
    <row r="5023" spans="1:13">
      <c r="A5023" s="82" t="s">
        <v>145</v>
      </c>
      <c r="B5023" s="13" t="s">
        <v>75</v>
      </c>
      <c r="C5023" s="13" t="s">
        <v>458</v>
      </c>
      <c r="D5023" s="13">
        <v>2018</v>
      </c>
      <c r="E5023" s="13">
        <v>2019</v>
      </c>
      <c r="F5023" s="13" t="s">
        <v>324</v>
      </c>
      <c r="G5023" s="23"/>
      <c r="H5023" s="23"/>
      <c r="I5023" s="23"/>
      <c r="J5023" s="25"/>
      <c r="K5023" s="25"/>
      <c r="L5023" s="25">
        <v>0.28599999999999998</v>
      </c>
      <c r="M5023" s="25">
        <v>2.8500000000000001E-2</v>
      </c>
    </row>
    <row r="5024" spans="1:13">
      <c r="A5024" s="82" t="s">
        <v>146</v>
      </c>
      <c r="B5024" s="13" t="s">
        <v>74</v>
      </c>
      <c r="C5024" s="13" t="s">
        <v>458</v>
      </c>
      <c r="D5024" s="13">
        <v>2018</v>
      </c>
      <c r="E5024" s="13">
        <v>2019</v>
      </c>
      <c r="F5024" s="13" t="s">
        <v>324</v>
      </c>
      <c r="G5024" s="23"/>
      <c r="H5024" s="23"/>
      <c r="I5024" s="23"/>
      <c r="J5024" s="25"/>
      <c r="K5024" s="25"/>
      <c r="L5024" s="25">
        <v>0.222</v>
      </c>
      <c r="M5024" s="25">
        <v>9.4600000000000004E-2</v>
      </c>
    </row>
    <row r="5025" spans="1:13">
      <c r="A5025" s="82" t="s">
        <v>147</v>
      </c>
      <c r="B5025" s="13" t="s">
        <v>75</v>
      </c>
      <c r="C5025" s="13" t="s">
        <v>458</v>
      </c>
      <c r="D5025" s="13">
        <v>2018</v>
      </c>
      <c r="E5025" s="13">
        <v>2019</v>
      </c>
      <c r="F5025" s="13" t="s">
        <v>324</v>
      </c>
      <c r="G5025" s="23"/>
      <c r="H5025" s="23"/>
      <c r="I5025" s="23"/>
      <c r="J5025" s="25"/>
      <c r="K5025" s="25"/>
      <c r="L5025" s="25">
        <v>0.33300000000000002</v>
      </c>
      <c r="M5025" s="25">
        <v>2.2200000000000001E-2</v>
      </c>
    </row>
    <row r="5026" spans="1:13">
      <c r="A5026" s="82" t="s">
        <v>148</v>
      </c>
      <c r="B5026" s="13" t="s">
        <v>75</v>
      </c>
      <c r="C5026" s="13" t="s">
        <v>458</v>
      </c>
      <c r="D5026" s="13">
        <v>2018</v>
      </c>
      <c r="E5026" s="13">
        <v>2019</v>
      </c>
      <c r="F5026" s="13" t="s">
        <v>324</v>
      </c>
      <c r="G5026" s="23"/>
      <c r="H5026" s="23"/>
      <c r="I5026" s="23"/>
      <c r="J5026" s="25"/>
      <c r="K5026" s="25"/>
      <c r="L5026" s="25">
        <v>0.36399999999999999</v>
      </c>
      <c r="M5026" s="25">
        <v>3.61E-2</v>
      </c>
    </row>
    <row r="5027" spans="1:13">
      <c r="A5027" s="82" t="s">
        <v>149</v>
      </c>
      <c r="B5027" s="13" t="s">
        <v>74</v>
      </c>
      <c r="C5027" s="13" t="s">
        <v>458</v>
      </c>
      <c r="D5027" s="13">
        <v>2018</v>
      </c>
      <c r="E5027" s="13">
        <v>2019</v>
      </c>
      <c r="F5027" s="13" t="s">
        <v>324</v>
      </c>
      <c r="G5027" s="23"/>
      <c r="H5027" s="23"/>
      <c r="I5027" s="23"/>
      <c r="J5027" s="25"/>
      <c r="K5027" s="25"/>
      <c r="L5027" s="25">
        <v>0.4</v>
      </c>
      <c r="M5027" s="25">
        <v>0.14960000000000001</v>
      </c>
    </row>
    <row r="5028" spans="1:13">
      <c r="A5028" s="82" t="s">
        <v>150</v>
      </c>
      <c r="B5028" s="13" t="s">
        <v>74</v>
      </c>
      <c r="C5028" s="13" t="s">
        <v>458</v>
      </c>
      <c r="D5028" s="13">
        <v>2018</v>
      </c>
      <c r="E5028" s="13">
        <v>2019</v>
      </c>
      <c r="F5028" s="13" t="s">
        <v>324</v>
      </c>
      <c r="G5028" s="23"/>
      <c r="H5028" s="23"/>
      <c r="I5028" s="23"/>
      <c r="J5028" s="25"/>
      <c r="K5028" s="25"/>
      <c r="L5028" s="25">
        <v>0.33300000000000002</v>
      </c>
      <c r="M5028" s="25">
        <v>0.1094</v>
      </c>
    </row>
    <row r="5029" spans="1:13">
      <c r="A5029" s="82" t="s">
        <v>151</v>
      </c>
      <c r="B5029" s="13" t="s">
        <v>75</v>
      </c>
      <c r="C5029" s="13" t="s">
        <v>458</v>
      </c>
      <c r="D5029" s="13">
        <v>2018</v>
      </c>
      <c r="E5029" s="13">
        <v>2019</v>
      </c>
      <c r="F5029" s="13" t="s">
        <v>324</v>
      </c>
      <c r="G5029" s="23"/>
      <c r="H5029" s="23"/>
      <c r="I5029" s="23"/>
      <c r="J5029" s="25"/>
      <c r="K5029" s="25"/>
      <c r="L5029" s="25">
        <v>0</v>
      </c>
      <c r="M5029" s="25">
        <v>2.3900000000000001E-2</v>
      </c>
    </row>
    <row r="5030" spans="1:13">
      <c r="A5030" s="82" t="s">
        <v>152</v>
      </c>
      <c r="B5030" s="13" t="s">
        <v>74</v>
      </c>
      <c r="C5030" s="13" t="s">
        <v>458</v>
      </c>
      <c r="D5030" s="13">
        <v>2018</v>
      </c>
      <c r="E5030" s="13">
        <v>2019</v>
      </c>
      <c r="F5030" s="13" t="s">
        <v>324</v>
      </c>
      <c r="G5030" s="23"/>
      <c r="H5030" s="23"/>
      <c r="I5030" s="23"/>
      <c r="J5030" s="25"/>
      <c r="K5030" s="25"/>
      <c r="L5030" s="25">
        <v>0.33300000000000002</v>
      </c>
      <c r="M5030" s="25">
        <v>2.2200000000000001E-2</v>
      </c>
    </row>
    <row r="5031" spans="1:13">
      <c r="A5031" s="82" t="s">
        <v>153</v>
      </c>
      <c r="B5031" s="13" t="s">
        <v>74</v>
      </c>
      <c r="C5031" s="13" t="s">
        <v>458</v>
      </c>
      <c r="D5031" s="13">
        <v>2018</v>
      </c>
      <c r="E5031" s="13">
        <v>2019</v>
      </c>
      <c r="F5031" s="13" t="s">
        <v>324</v>
      </c>
      <c r="G5031" s="23"/>
      <c r="H5031" s="23"/>
      <c r="I5031" s="23"/>
      <c r="J5031" s="25"/>
      <c r="K5031" s="25"/>
      <c r="L5031" s="25">
        <v>0.33300000000000002</v>
      </c>
      <c r="M5031" s="25">
        <v>2.2200000000000001E-2</v>
      </c>
    </row>
    <row r="5032" spans="1:13">
      <c r="A5032" s="82" t="s">
        <v>154</v>
      </c>
      <c r="B5032" s="13" t="s">
        <v>74</v>
      </c>
      <c r="C5032" s="13" t="s">
        <v>458</v>
      </c>
      <c r="D5032" s="13">
        <v>2018</v>
      </c>
      <c r="E5032" s="13">
        <v>2019</v>
      </c>
      <c r="F5032" s="13" t="s">
        <v>324</v>
      </c>
      <c r="G5032" s="23"/>
      <c r="H5032" s="23"/>
      <c r="I5032" s="23"/>
      <c r="J5032" s="25"/>
      <c r="K5032" s="25"/>
      <c r="L5032" s="25">
        <v>0.33300000000000002</v>
      </c>
      <c r="M5032" s="25">
        <v>2.2200000000000001E-2</v>
      </c>
    </row>
    <row r="5033" spans="1:13">
      <c r="A5033" s="82" t="s">
        <v>155</v>
      </c>
      <c r="B5033" s="13" t="s">
        <v>74</v>
      </c>
      <c r="C5033" s="13" t="s">
        <v>458</v>
      </c>
      <c r="D5033" s="13">
        <v>2018</v>
      </c>
      <c r="E5033" s="13">
        <v>2019</v>
      </c>
      <c r="F5033" s="13" t="s">
        <v>324</v>
      </c>
      <c r="G5033" s="23"/>
      <c r="H5033" s="23"/>
      <c r="I5033" s="23"/>
      <c r="J5033" s="25"/>
      <c r="K5033" s="25"/>
      <c r="L5033" s="25">
        <v>0.4</v>
      </c>
      <c r="M5033" s="25">
        <v>0.1124</v>
      </c>
    </row>
    <row r="5034" spans="1:13">
      <c r="A5034" s="82" t="s">
        <v>156</v>
      </c>
      <c r="B5034" s="13" t="s">
        <v>74</v>
      </c>
      <c r="C5034" s="13" t="s">
        <v>458</v>
      </c>
      <c r="D5034" s="13">
        <v>2018</v>
      </c>
      <c r="E5034" s="13">
        <v>2019</v>
      </c>
      <c r="F5034" s="13" t="s">
        <v>324</v>
      </c>
      <c r="G5034" s="23"/>
      <c r="H5034" s="23"/>
      <c r="I5034" s="23"/>
      <c r="J5034" s="25"/>
      <c r="K5034" s="25"/>
      <c r="L5034" s="25">
        <v>0.33300000000000002</v>
      </c>
      <c r="M5034" s="25">
        <v>2.2200000000000001E-2</v>
      </c>
    </row>
    <row r="5035" spans="1:13">
      <c r="A5035" s="82" t="s">
        <v>157</v>
      </c>
      <c r="B5035" s="13" t="s">
        <v>75</v>
      </c>
      <c r="C5035" s="13" t="s">
        <v>458</v>
      </c>
      <c r="D5035" s="13">
        <v>2018</v>
      </c>
      <c r="E5035" s="13">
        <v>2019</v>
      </c>
      <c r="F5035" s="13" t="s">
        <v>324</v>
      </c>
      <c r="G5035" s="23"/>
      <c r="H5035" s="23"/>
      <c r="I5035" s="23"/>
      <c r="J5035" s="25"/>
      <c r="K5035" s="25"/>
      <c r="L5035" s="25">
        <v>0.33300000000000002</v>
      </c>
      <c r="M5035" s="25">
        <v>2.2200000000000001E-2</v>
      </c>
    </row>
    <row r="5036" spans="1:13">
      <c r="A5036" s="82" t="s">
        <v>158</v>
      </c>
      <c r="B5036" s="13" t="s">
        <v>75</v>
      </c>
      <c r="C5036" s="13" t="s">
        <v>458</v>
      </c>
      <c r="D5036" s="13">
        <v>2018</v>
      </c>
      <c r="E5036" s="13">
        <v>2019</v>
      </c>
      <c r="F5036" s="13" t="s">
        <v>324</v>
      </c>
      <c r="G5036" s="23"/>
      <c r="H5036" s="23"/>
      <c r="I5036" s="23"/>
      <c r="J5036" s="25"/>
      <c r="K5036" s="25"/>
      <c r="L5036" s="25">
        <v>0.33300000000000002</v>
      </c>
      <c r="M5036" s="25">
        <v>2.2200000000000001E-2</v>
      </c>
    </row>
    <row r="5037" spans="1:13">
      <c r="A5037" s="82" t="s">
        <v>159</v>
      </c>
      <c r="B5037" s="13" t="s">
        <v>75</v>
      </c>
      <c r="C5037" s="13" t="s">
        <v>458</v>
      </c>
      <c r="D5037" s="13">
        <v>2018</v>
      </c>
      <c r="E5037" s="13">
        <v>2019</v>
      </c>
      <c r="F5037" s="13" t="s">
        <v>324</v>
      </c>
      <c r="G5037" s="23"/>
      <c r="H5037" s="23"/>
      <c r="I5037" s="23"/>
      <c r="J5037" s="25"/>
      <c r="K5037" s="25"/>
      <c r="L5037" s="25">
        <v>0.33300000000000002</v>
      </c>
      <c r="M5037" s="25">
        <v>2.2200000000000001E-2</v>
      </c>
    </row>
    <row r="5038" spans="1:13">
      <c r="A5038" s="82" t="s">
        <v>160</v>
      </c>
      <c r="B5038" s="13" t="s">
        <v>74</v>
      </c>
      <c r="C5038" s="13" t="s">
        <v>458</v>
      </c>
      <c r="D5038" s="13">
        <v>2018</v>
      </c>
      <c r="E5038" s="13">
        <v>2019</v>
      </c>
      <c r="F5038" s="13" t="s">
        <v>324</v>
      </c>
      <c r="G5038" s="23"/>
      <c r="H5038" s="23"/>
      <c r="I5038" s="23"/>
      <c r="J5038" s="25"/>
      <c r="K5038" s="25"/>
      <c r="L5038" s="25">
        <v>0</v>
      </c>
      <c r="M5038" s="25">
        <v>2.7199999999999998E-2</v>
      </c>
    </row>
    <row r="5039" spans="1:13">
      <c r="A5039" s="82" t="s">
        <v>161</v>
      </c>
      <c r="B5039" s="13" t="s">
        <v>74</v>
      </c>
      <c r="C5039" s="13" t="s">
        <v>458</v>
      </c>
      <c r="D5039" s="13">
        <v>2018</v>
      </c>
      <c r="E5039" s="13">
        <v>2019</v>
      </c>
      <c r="F5039" s="13" t="s">
        <v>324</v>
      </c>
      <c r="G5039" s="23"/>
      <c r="H5039" s="23"/>
      <c r="I5039" s="23"/>
      <c r="J5039" s="25"/>
      <c r="K5039" s="25"/>
      <c r="L5039" s="25">
        <v>0.33300000000000002</v>
      </c>
      <c r="M5039" s="25">
        <v>2.2200000000000001E-2</v>
      </c>
    </row>
    <row r="5040" spans="1:13">
      <c r="A5040" s="82" t="s">
        <v>162</v>
      </c>
      <c r="B5040" s="13" t="s">
        <v>75</v>
      </c>
      <c r="C5040" s="13" t="s">
        <v>458</v>
      </c>
      <c r="D5040" s="13">
        <v>2018</v>
      </c>
      <c r="E5040" s="13">
        <v>2019</v>
      </c>
      <c r="F5040" s="13" t="s">
        <v>324</v>
      </c>
      <c r="G5040" s="23"/>
      <c r="H5040" s="23"/>
      <c r="I5040" s="23"/>
      <c r="J5040" s="25"/>
      <c r="K5040" s="25"/>
      <c r="L5040" s="25">
        <v>0.66700000000000004</v>
      </c>
      <c r="M5040" s="25">
        <v>3.0800000000000001E-2</v>
      </c>
    </row>
    <row r="5041" spans="1:13">
      <c r="A5041" s="82" t="s">
        <v>163</v>
      </c>
      <c r="B5041" s="13" t="s">
        <v>75</v>
      </c>
      <c r="C5041" s="13" t="s">
        <v>458</v>
      </c>
      <c r="D5041" s="13">
        <v>2018</v>
      </c>
      <c r="E5041" s="13">
        <v>2019</v>
      </c>
      <c r="F5041" s="13" t="s">
        <v>324</v>
      </c>
      <c r="G5041" s="23"/>
      <c r="H5041" s="23"/>
      <c r="I5041" s="23"/>
      <c r="J5041" s="25"/>
      <c r="K5041" s="25"/>
      <c r="L5041" s="25">
        <v>0.33300000000000002</v>
      </c>
      <c r="M5041" s="25">
        <v>2.2200000000000001E-2</v>
      </c>
    </row>
    <row r="5042" spans="1:13">
      <c r="A5042" s="82" t="s">
        <v>164</v>
      </c>
      <c r="B5042" s="13" t="s">
        <v>75</v>
      </c>
      <c r="C5042" s="13" t="s">
        <v>458</v>
      </c>
      <c r="D5042" s="13">
        <v>2018</v>
      </c>
      <c r="E5042" s="13">
        <v>2019</v>
      </c>
      <c r="F5042" s="13" t="s">
        <v>324</v>
      </c>
      <c r="G5042" s="23"/>
      <c r="H5042" s="23"/>
      <c r="I5042" s="23"/>
      <c r="J5042" s="25"/>
      <c r="K5042" s="25"/>
      <c r="L5042" s="25">
        <v>0.33300000000000002</v>
      </c>
      <c r="M5042" s="25">
        <v>2.2200000000000001E-2</v>
      </c>
    </row>
    <row r="5043" spans="1:13">
      <c r="A5043" s="82" t="s">
        <v>165</v>
      </c>
      <c r="B5043" s="13" t="s">
        <v>75</v>
      </c>
      <c r="C5043" s="13" t="s">
        <v>458</v>
      </c>
      <c r="D5043" s="13">
        <v>2018</v>
      </c>
      <c r="E5043" s="13">
        <v>2019</v>
      </c>
      <c r="F5043" s="13" t="s">
        <v>324</v>
      </c>
      <c r="G5043" s="23"/>
      <c r="H5043" s="23"/>
      <c r="I5043" s="23"/>
      <c r="J5043" s="25"/>
      <c r="K5043" s="25"/>
      <c r="L5043" s="25">
        <v>0.33300000000000002</v>
      </c>
      <c r="M5043" s="25">
        <v>2.2200000000000001E-2</v>
      </c>
    </row>
    <row r="5044" spans="1:13">
      <c r="A5044" s="82" t="s">
        <v>166</v>
      </c>
      <c r="B5044" s="13" t="s">
        <v>74</v>
      </c>
      <c r="C5044" s="13" t="s">
        <v>458</v>
      </c>
      <c r="D5044" s="13">
        <v>2018</v>
      </c>
      <c r="E5044" s="13">
        <v>2019</v>
      </c>
      <c r="F5044" s="13" t="s">
        <v>324</v>
      </c>
      <c r="G5044" s="23"/>
      <c r="H5044" s="23"/>
      <c r="I5044" s="23"/>
      <c r="J5044" s="25"/>
      <c r="K5044" s="25"/>
      <c r="L5044" s="25">
        <v>0.33300000000000002</v>
      </c>
      <c r="M5044" s="25">
        <v>6.8599999999999994E-2</v>
      </c>
    </row>
    <row r="5045" spans="1:13">
      <c r="A5045" s="82" t="s">
        <v>167</v>
      </c>
      <c r="B5045" s="13" t="s">
        <v>75</v>
      </c>
      <c r="C5045" s="13" t="s">
        <v>458</v>
      </c>
      <c r="D5045" s="13">
        <v>2018</v>
      </c>
      <c r="E5045" s="13">
        <v>2019</v>
      </c>
      <c r="F5045" s="13" t="s">
        <v>324</v>
      </c>
      <c r="G5045" s="23"/>
      <c r="H5045" s="23"/>
      <c r="I5045" s="23"/>
      <c r="J5045" s="25"/>
      <c r="K5045" s="25"/>
      <c r="L5045" s="25">
        <v>0.33300000000000002</v>
      </c>
      <c r="M5045" s="25">
        <v>2.2200000000000001E-2</v>
      </c>
    </row>
    <row r="5046" spans="1:13">
      <c r="A5046" s="82" t="s">
        <v>168</v>
      </c>
      <c r="B5046" s="13" t="s">
        <v>74</v>
      </c>
      <c r="C5046" s="13" t="s">
        <v>458</v>
      </c>
      <c r="D5046" s="13">
        <v>2018</v>
      </c>
      <c r="E5046" s="13">
        <v>2019</v>
      </c>
      <c r="F5046" s="13" t="s">
        <v>324</v>
      </c>
      <c r="G5046" s="23"/>
      <c r="H5046" s="23"/>
      <c r="I5046" s="23"/>
      <c r="J5046" s="25"/>
      <c r="K5046" s="25"/>
      <c r="L5046" s="25">
        <v>0.66700000000000004</v>
      </c>
      <c r="M5046" s="25">
        <v>4.9399999999999999E-2</v>
      </c>
    </row>
    <row r="5047" spans="1:13">
      <c r="A5047" s="82" t="s">
        <v>169</v>
      </c>
      <c r="B5047" s="13" t="s">
        <v>74</v>
      </c>
      <c r="C5047" s="13" t="s">
        <v>458</v>
      </c>
      <c r="D5047" s="13">
        <v>2018</v>
      </c>
      <c r="E5047" s="13">
        <v>2019</v>
      </c>
      <c r="F5047" s="13" t="s">
        <v>324</v>
      </c>
      <c r="G5047" s="23"/>
      <c r="H5047" s="23"/>
      <c r="I5047" s="23"/>
      <c r="J5047" s="25"/>
      <c r="K5047" s="25"/>
      <c r="L5047" s="25">
        <v>0.33300000000000002</v>
      </c>
      <c r="M5047" s="25">
        <v>2.2200000000000001E-2</v>
      </c>
    </row>
    <row r="5048" spans="1:13">
      <c r="A5048" s="82" t="s">
        <v>170</v>
      </c>
      <c r="B5048" s="13" t="s">
        <v>75</v>
      </c>
      <c r="C5048" s="13" t="s">
        <v>458</v>
      </c>
      <c r="D5048" s="13">
        <v>2018</v>
      </c>
      <c r="E5048" s="13">
        <v>2019</v>
      </c>
      <c r="F5048" s="13" t="s">
        <v>324</v>
      </c>
      <c r="G5048" s="23"/>
      <c r="H5048" s="23"/>
      <c r="I5048" s="23"/>
      <c r="J5048" s="25"/>
      <c r="K5048" s="25"/>
      <c r="L5048" s="25">
        <v>0.33300000000000002</v>
      </c>
      <c r="M5048" s="25">
        <v>2.2200000000000001E-2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6"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hidden="1" customWidth="1"/>
    <col min="13" max="13" width="52.28515625" hidden="1" customWidth="1"/>
    <col min="14" max="14" width="56.140625" hidden="1"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30" t="s">
        <v>232</v>
      </c>
      <c r="B8" s="230"/>
      <c r="C8" s="230"/>
      <c r="D8" s="230"/>
      <c r="E8" s="230"/>
      <c r="F8" s="230"/>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10"/>
      <c r="I1604" s="10"/>
      <c r="J1604" s="10"/>
      <c r="K1604" s="10"/>
      <c r="L1604" s="88">
        <v>8066</v>
      </c>
      <c r="M1604" s="88">
        <v>6823</v>
      </c>
      <c r="N1604" s="88">
        <v>3061</v>
      </c>
    </row>
    <row r="1605" spans="1:14">
      <c r="A1605" s="82" t="s">
        <v>172</v>
      </c>
      <c r="B1605" s="13" t="s">
        <v>74</v>
      </c>
      <c r="C1605" s="13" t="s">
        <v>65</v>
      </c>
      <c r="D1605" s="13">
        <v>2018</v>
      </c>
      <c r="E1605" s="13">
        <v>2019</v>
      </c>
      <c r="F1605" s="13" t="s">
        <v>324</v>
      </c>
      <c r="G1605" s="13"/>
      <c r="H1605" s="10"/>
      <c r="I1605" s="10"/>
      <c r="J1605" s="10"/>
      <c r="K1605" s="10"/>
      <c r="L1605" s="88">
        <v>135</v>
      </c>
      <c r="M1605" s="88">
        <v>182</v>
      </c>
      <c r="N1605" s="88">
        <v>69</v>
      </c>
    </row>
    <row r="1606" spans="1:14">
      <c r="A1606" s="82" t="s">
        <v>173</v>
      </c>
      <c r="B1606" s="13" t="s">
        <v>75</v>
      </c>
      <c r="C1606" s="13" t="s">
        <v>65</v>
      </c>
      <c r="D1606" s="13">
        <v>2018</v>
      </c>
      <c r="E1606" s="13">
        <v>2019</v>
      </c>
      <c r="F1606" s="13" t="s">
        <v>324</v>
      </c>
      <c r="G1606" s="13"/>
      <c r="H1606" s="10"/>
      <c r="I1606" s="10"/>
      <c r="J1606" s="10"/>
      <c r="K1606" s="10"/>
      <c r="L1606" s="88">
        <v>531</v>
      </c>
      <c r="M1606" s="88">
        <v>421</v>
      </c>
      <c r="N1606" s="88">
        <v>207</v>
      </c>
    </row>
    <row r="1607" spans="1:14">
      <c r="A1607" s="82" t="s">
        <v>174</v>
      </c>
      <c r="B1607" s="13" t="s">
        <v>75</v>
      </c>
      <c r="C1607" s="13" t="s">
        <v>65</v>
      </c>
      <c r="D1607" s="13">
        <v>2018</v>
      </c>
      <c r="E1607" s="13">
        <v>2019</v>
      </c>
      <c r="F1607" s="13" t="s">
        <v>324</v>
      </c>
      <c r="G1607" s="13"/>
      <c r="H1607" s="10"/>
      <c r="I1607" s="10"/>
      <c r="J1607" s="10"/>
      <c r="K1607" s="10"/>
      <c r="L1607" s="88">
        <v>531</v>
      </c>
      <c r="M1607" s="88">
        <v>421</v>
      </c>
      <c r="N1607" s="88">
        <v>207</v>
      </c>
    </row>
    <row r="1608" spans="1:14">
      <c r="A1608" s="82" t="s">
        <v>175</v>
      </c>
      <c r="B1608" s="13" t="s">
        <v>75</v>
      </c>
      <c r="C1608" s="13" t="s">
        <v>65</v>
      </c>
      <c r="D1608" s="13">
        <v>2018</v>
      </c>
      <c r="E1608" s="13">
        <v>2019</v>
      </c>
      <c r="F1608" s="13" t="s">
        <v>324</v>
      </c>
      <c r="G1608" s="13"/>
      <c r="H1608" s="10"/>
      <c r="I1608" s="10"/>
      <c r="J1608" s="10"/>
      <c r="K1608" s="10"/>
      <c r="L1608" s="88">
        <v>115</v>
      </c>
      <c r="M1608" s="88">
        <v>87</v>
      </c>
      <c r="N1608" s="88">
        <v>47</v>
      </c>
    </row>
    <row r="1609" spans="1:14">
      <c r="A1609" s="82" t="s">
        <v>176</v>
      </c>
      <c r="B1609" s="13" t="s">
        <v>75</v>
      </c>
      <c r="C1609" s="13" t="s">
        <v>65</v>
      </c>
      <c r="D1609" s="13">
        <v>2018</v>
      </c>
      <c r="E1609" s="13">
        <v>2019</v>
      </c>
      <c r="F1609" s="13" t="s">
        <v>324</v>
      </c>
      <c r="G1609" s="13"/>
      <c r="H1609" s="10"/>
      <c r="I1609" s="10"/>
      <c r="J1609" s="10"/>
      <c r="K1609" s="10"/>
      <c r="L1609" s="88">
        <v>531</v>
      </c>
      <c r="M1609" s="88">
        <v>421</v>
      </c>
      <c r="N1609" s="88">
        <v>207</v>
      </c>
    </row>
    <row r="1610" spans="1:14">
      <c r="A1610" s="82" t="s">
        <v>177</v>
      </c>
      <c r="B1610" s="13" t="s">
        <v>75</v>
      </c>
      <c r="C1610" s="13" t="s">
        <v>65</v>
      </c>
      <c r="D1610" s="13">
        <v>2018</v>
      </c>
      <c r="E1610" s="13">
        <v>2019</v>
      </c>
      <c r="F1610" s="13" t="s">
        <v>324</v>
      </c>
      <c r="G1610" s="13"/>
      <c r="H1610" s="10"/>
      <c r="I1610" s="10"/>
      <c r="J1610" s="10"/>
      <c r="K1610" s="10"/>
      <c r="L1610" s="88">
        <v>531</v>
      </c>
      <c r="M1610" s="88">
        <v>421</v>
      </c>
      <c r="N1610" s="88">
        <v>207</v>
      </c>
    </row>
    <row r="1611" spans="1:14">
      <c r="A1611" s="82" t="s">
        <v>178</v>
      </c>
      <c r="B1611" s="13" t="s">
        <v>74</v>
      </c>
      <c r="C1611" s="13" t="s">
        <v>65</v>
      </c>
      <c r="D1611" s="13">
        <v>2018</v>
      </c>
      <c r="E1611" s="13">
        <v>2019</v>
      </c>
      <c r="F1611" s="13" t="s">
        <v>324</v>
      </c>
      <c r="G1611" s="13"/>
      <c r="H1611" s="10"/>
      <c r="I1611" s="10"/>
      <c r="J1611" s="10"/>
      <c r="K1611" s="10"/>
      <c r="L1611" s="88">
        <v>72</v>
      </c>
      <c r="M1611" s="88">
        <v>68</v>
      </c>
      <c r="N1611" s="88">
        <v>24</v>
      </c>
    </row>
    <row r="1612" spans="1:14">
      <c r="A1612" s="82" t="s">
        <v>179</v>
      </c>
      <c r="B1612" s="13" t="s">
        <v>75</v>
      </c>
      <c r="C1612" s="13" t="s">
        <v>65</v>
      </c>
      <c r="D1612" s="13">
        <v>2018</v>
      </c>
      <c r="E1612" s="13">
        <v>2019</v>
      </c>
      <c r="F1612" s="13" t="s">
        <v>324</v>
      </c>
      <c r="G1612" s="13"/>
      <c r="H1612" s="10"/>
      <c r="I1612" s="10"/>
      <c r="J1612" s="10"/>
      <c r="K1612" s="10"/>
      <c r="L1612" s="88">
        <v>531</v>
      </c>
      <c r="M1612" s="88">
        <v>421</v>
      </c>
      <c r="N1612" s="88">
        <v>207</v>
      </c>
    </row>
    <row r="1613" spans="1:14">
      <c r="A1613" s="82" t="s">
        <v>180</v>
      </c>
      <c r="B1613" s="13" t="s">
        <v>75</v>
      </c>
      <c r="C1613" s="13" t="s">
        <v>65</v>
      </c>
      <c r="D1613" s="13">
        <v>2018</v>
      </c>
      <c r="E1613" s="13">
        <v>2019</v>
      </c>
      <c r="F1613" s="13" t="s">
        <v>324</v>
      </c>
      <c r="G1613" s="13"/>
      <c r="H1613" s="10"/>
      <c r="I1613" s="10"/>
      <c r="J1613" s="10"/>
      <c r="K1613" s="10"/>
      <c r="L1613" s="88">
        <v>531</v>
      </c>
      <c r="M1613" s="88">
        <v>421</v>
      </c>
      <c r="N1613" s="88">
        <v>207</v>
      </c>
    </row>
    <row r="1614" spans="1:14">
      <c r="A1614" s="82" t="s">
        <v>122</v>
      </c>
      <c r="B1614" s="13" t="s">
        <v>74</v>
      </c>
      <c r="C1614" s="13" t="s">
        <v>65</v>
      </c>
      <c r="D1614" s="13">
        <v>2018</v>
      </c>
      <c r="E1614" s="13">
        <v>2019</v>
      </c>
      <c r="F1614" s="13" t="s">
        <v>324</v>
      </c>
      <c r="G1614" s="13"/>
      <c r="H1614" s="10"/>
      <c r="I1614" s="10"/>
      <c r="J1614" s="10"/>
      <c r="K1614" s="10"/>
      <c r="L1614" s="88">
        <v>106</v>
      </c>
      <c r="M1614" s="88">
        <v>134</v>
      </c>
      <c r="N1614" s="88">
        <v>63</v>
      </c>
    </row>
    <row r="1615" spans="1:14">
      <c r="A1615" s="82" t="s">
        <v>123</v>
      </c>
      <c r="B1615" s="13" t="s">
        <v>75</v>
      </c>
      <c r="C1615" s="13" t="s">
        <v>65</v>
      </c>
      <c r="D1615" s="13">
        <v>2018</v>
      </c>
      <c r="E1615" s="13">
        <v>2019</v>
      </c>
      <c r="F1615" s="13" t="s">
        <v>324</v>
      </c>
      <c r="G1615" s="13"/>
      <c r="H1615" s="10"/>
      <c r="I1615" s="10"/>
      <c r="J1615" s="10"/>
      <c r="K1615" s="10"/>
      <c r="L1615" s="88">
        <v>531</v>
      </c>
      <c r="M1615" s="88">
        <v>421</v>
      </c>
      <c r="N1615" s="88">
        <v>207</v>
      </c>
    </row>
    <row r="1616" spans="1:14">
      <c r="A1616" s="82" t="s">
        <v>124</v>
      </c>
      <c r="B1616" s="13" t="s">
        <v>75</v>
      </c>
      <c r="C1616" s="13" t="s">
        <v>65</v>
      </c>
      <c r="D1616" s="13">
        <v>2018</v>
      </c>
      <c r="E1616" s="13">
        <v>2019</v>
      </c>
      <c r="F1616" s="13" t="s">
        <v>324</v>
      </c>
      <c r="G1616" s="13"/>
      <c r="H1616" s="10"/>
      <c r="I1616" s="10"/>
      <c r="J1616" s="10"/>
      <c r="K1616" s="10"/>
      <c r="L1616" s="88">
        <v>58</v>
      </c>
      <c r="M1616" s="88">
        <v>45</v>
      </c>
      <c r="N1616" s="88">
        <v>19</v>
      </c>
    </row>
    <row r="1617" spans="1:14">
      <c r="A1617" s="82" t="s">
        <v>125</v>
      </c>
      <c r="B1617" s="13" t="s">
        <v>75</v>
      </c>
      <c r="C1617" s="13" t="s">
        <v>65</v>
      </c>
      <c r="D1617" s="13">
        <v>2018</v>
      </c>
      <c r="E1617" s="13">
        <v>2019</v>
      </c>
      <c r="F1617" s="13" t="s">
        <v>324</v>
      </c>
      <c r="G1617" s="13"/>
      <c r="H1617" s="10"/>
      <c r="I1617" s="10"/>
      <c r="J1617" s="10"/>
      <c r="K1617" s="10"/>
      <c r="L1617" s="88">
        <v>33</v>
      </c>
      <c r="M1617" s="88">
        <v>21</v>
      </c>
      <c r="N1617" s="88">
        <v>15</v>
      </c>
    </row>
    <row r="1618" spans="1:14">
      <c r="A1618" s="82" t="s">
        <v>126</v>
      </c>
      <c r="B1618" s="13" t="s">
        <v>75</v>
      </c>
      <c r="C1618" s="13" t="s">
        <v>65</v>
      </c>
      <c r="D1618" s="13">
        <v>2018</v>
      </c>
      <c r="E1618" s="13">
        <v>2019</v>
      </c>
      <c r="F1618" s="13" t="s">
        <v>324</v>
      </c>
      <c r="G1618" s="13"/>
      <c r="H1618" s="10"/>
      <c r="I1618" s="10"/>
      <c r="J1618" s="10"/>
      <c r="K1618" s="10"/>
      <c r="L1618" s="88">
        <v>531</v>
      </c>
      <c r="M1618" s="88">
        <v>421</v>
      </c>
      <c r="N1618" s="88">
        <v>207</v>
      </c>
    </row>
    <row r="1619" spans="1:14">
      <c r="A1619" s="82" t="s">
        <v>127</v>
      </c>
      <c r="B1619" s="13" t="s">
        <v>75</v>
      </c>
      <c r="C1619" s="13" t="s">
        <v>65</v>
      </c>
      <c r="D1619" s="13">
        <v>2018</v>
      </c>
      <c r="E1619" s="13">
        <v>2019</v>
      </c>
      <c r="F1619" s="13" t="s">
        <v>324</v>
      </c>
      <c r="G1619" s="13"/>
      <c r="H1619" s="10"/>
      <c r="I1619" s="10"/>
      <c r="J1619" s="10"/>
      <c r="K1619" s="10"/>
      <c r="L1619" s="88">
        <v>427</v>
      </c>
      <c r="M1619" s="88">
        <v>361</v>
      </c>
      <c r="N1619" s="88">
        <v>209</v>
      </c>
    </row>
    <row r="1620" spans="1:14">
      <c r="A1620" s="82" t="s">
        <v>128</v>
      </c>
      <c r="B1620" s="13" t="s">
        <v>75</v>
      </c>
      <c r="C1620" s="13" t="s">
        <v>65</v>
      </c>
      <c r="D1620" s="13">
        <v>2018</v>
      </c>
      <c r="E1620" s="13">
        <v>2019</v>
      </c>
      <c r="F1620" s="13" t="s">
        <v>324</v>
      </c>
      <c r="G1620" s="13"/>
      <c r="H1620" s="10"/>
      <c r="I1620" s="10"/>
      <c r="J1620" s="10"/>
      <c r="K1620" s="10"/>
      <c r="L1620" s="88">
        <v>30</v>
      </c>
      <c r="M1620" s="88">
        <v>23</v>
      </c>
      <c r="N1620" s="88">
        <v>14</v>
      </c>
    </row>
    <row r="1621" spans="1:14">
      <c r="A1621" s="82" t="s">
        <v>129</v>
      </c>
      <c r="B1621" s="13" t="s">
        <v>75</v>
      </c>
      <c r="C1621" s="13" t="s">
        <v>65</v>
      </c>
      <c r="D1621" s="13">
        <v>2018</v>
      </c>
      <c r="E1621" s="13">
        <v>2019</v>
      </c>
      <c r="F1621" s="13" t="s">
        <v>324</v>
      </c>
      <c r="G1621" s="13"/>
      <c r="H1621" s="10"/>
      <c r="I1621" s="10"/>
      <c r="J1621" s="10"/>
      <c r="K1621" s="10"/>
      <c r="L1621" s="88">
        <v>531</v>
      </c>
      <c r="M1621" s="88">
        <v>421</v>
      </c>
      <c r="N1621" s="88">
        <v>207</v>
      </c>
    </row>
    <row r="1622" spans="1:14">
      <c r="A1622" s="82" t="s">
        <v>130</v>
      </c>
      <c r="B1622" s="13" t="s">
        <v>75</v>
      </c>
      <c r="C1622" s="13" t="s">
        <v>65</v>
      </c>
      <c r="D1622" s="13">
        <v>2018</v>
      </c>
      <c r="E1622" s="13">
        <v>2019</v>
      </c>
      <c r="F1622" s="13" t="s">
        <v>324</v>
      </c>
      <c r="G1622" s="13"/>
      <c r="H1622" s="10"/>
      <c r="I1622" s="10"/>
      <c r="J1622" s="10"/>
      <c r="K1622" s="10"/>
      <c r="L1622" s="88">
        <v>531</v>
      </c>
      <c r="M1622" s="88">
        <v>421</v>
      </c>
      <c r="N1622" s="88">
        <v>207</v>
      </c>
    </row>
    <row r="1623" spans="1:14">
      <c r="A1623" s="82" t="s">
        <v>131</v>
      </c>
      <c r="B1623" s="13" t="s">
        <v>76</v>
      </c>
      <c r="C1623" s="13" t="s">
        <v>65</v>
      </c>
      <c r="D1623" s="13">
        <v>2018</v>
      </c>
      <c r="E1623" s="13">
        <v>2019</v>
      </c>
      <c r="F1623" s="13" t="s">
        <v>324</v>
      </c>
      <c r="G1623" s="13"/>
      <c r="H1623" s="10"/>
      <c r="I1623" s="10"/>
      <c r="J1623" s="10"/>
      <c r="K1623" s="10"/>
      <c r="L1623" s="88">
        <v>2076</v>
      </c>
      <c r="M1623" s="88">
        <v>1363</v>
      </c>
      <c r="N1623" s="88">
        <v>522</v>
      </c>
    </row>
    <row r="1624" spans="1:14">
      <c r="A1624" s="82" t="s">
        <v>132</v>
      </c>
      <c r="B1624" s="13" t="s">
        <v>75</v>
      </c>
      <c r="C1624" s="13" t="s">
        <v>65</v>
      </c>
      <c r="D1624" s="13">
        <v>2018</v>
      </c>
      <c r="E1624" s="13">
        <v>2019</v>
      </c>
      <c r="F1624" s="13" t="s">
        <v>324</v>
      </c>
      <c r="G1624" s="13"/>
      <c r="H1624" s="10"/>
      <c r="I1624" s="10"/>
      <c r="J1624" s="10"/>
      <c r="K1624" s="10"/>
      <c r="L1624" s="88">
        <v>48</v>
      </c>
      <c r="M1624" s="88">
        <v>41</v>
      </c>
      <c r="N1624" s="88">
        <v>20</v>
      </c>
    </row>
    <row r="1625" spans="1:14">
      <c r="A1625" s="82" t="s">
        <v>133</v>
      </c>
      <c r="B1625" s="13" t="s">
        <v>75</v>
      </c>
      <c r="C1625" s="13" t="s">
        <v>65</v>
      </c>
      <c r="D1625" s="13">
        <v>2018</v>
      </c>
      <c r="E1625" s="13">
        <v>2019</v>
      </c>
      <c r="F1625" s="13" t="s">
        <v>324</v>
      </c>
      <c r="G1625" s="13"/>
      <c r="H1625" s="10"/>
      <c r="I1625" s="10"/>
      <c r="J1625" s="10"/>
      <c r="K1625" s="10"/>
      <c r="L1625" s="88">
        <v>531</v>
      </c>
      <c r="M1625" s="88">
        <v>421</v>
      </c>
      <c r="N1625" s="88">
        <v>207</v>
      </c>
    </row>
    <row r="1626" spans="1:14">
      <c r="A1626" s="82" t="s">
        <v>134</v>
      </c>
      <c r="B1626" s="13" t="s">
        <v>75</v>
      </c>
      <c r="C1626" s="13" t="s">
        <v>65</v>
      </c>
      <c r="D1626" s="13">
        <v>2018</v>
      </c>
      <c r="E1626" s="13">
        <v>2019</v>
      </c>
      <c r="F1626" s="13" t="s">
        <v>324</v>
      </c>
      <c r="G1626" s="13"/>
      <c r="H1626" s="10"/>
      <c r="I1626" s="10"/>
      <c r="J1626" s="10"/>
      <c r="K1626" s="10"/>
      <c r="L1626" s="88">
        <v>531</v>
      </c>
      <c r="M1626" s="88">
        <v>421</v>
      </c>
      <c r="N1626" s="88">
        <v>207</v>
      </c>
    </row>
    <row r="1627" spans="1:14">
      <c r="A1627" s="82" t="s">
        <v>135</v>
      </c>
      <c r="B1627" s="13" t="s">
        <v>75</v>
      </c>
      <c r="C1627" s="13" t="s">
        <v>65</v>
      </c>
      <c r="D1627" s="13">
        <v>2018</v>
      </c>
      <c r="E1627" s="13">
        <v>2019</v>
      </c>
      <c r="F1627" s="13" t="s">
        <v>324</v>
      </c>
      <c r="G1627" s="13"/>
      <c r="H1627" s="10"/>
      <c r="I1627" s="10"/>
      <c r="J1627" s="10"/>
      <c r="K1627" s="10"/>
      <c r="L1627" s="88">
        <v>531</v>
      </c>
      <c r="M1627" s="88">
        <v>421</v>
      </c>
      <c r="N1627" s="88">
        <v>207</v>
      </c>
    </row>
    <row r="1628" spans="1:14">
      <c r="A1628" s="82" t="s">
        <v>136</v>
      </c>
      <c r="B1628" s="13" t="s">
        <v>75</v>
      </c>
      <c r="C1628" s="13" t="s">
        <v>65</v>
      </c>
      <c r="D1628" s="13">
        <v>2018</v>
      </c>
      <c r="E1628" s="13">
        <v>2019</v>
      </c>
      <c r="F1628" s="13" t="s">
        <v>324</v>
      </c>
      <c r="G1628" s="13"/>
      <c r="H1628" s="10"/>
      <c r="I1628" s="10"/>
      <c r="J1628" s="10"/>
      <c r="K1628" s="10"/>
      <c r="L1628" s="88">
        <v>113</v>
      </c>
      <c r="M1628" s="88">
        <v>93</v>
      </c>
      <c r="N1628" s="88">
        <v>50</v>
      </c>
    </row>
    <row r="1629" spans="1:14">
      <c r="A1629" s="82" t="s">
        <v>137</v>
      </c>
      <c r="B1629" s="13" t="s">
        <v>75</v>
      </c>
      <c r="C1629" s="13" t="s">
        <v>65</v>
      </c>
      <c r="D1629" s="13">
        <v>2018</v>
      </c>
      <c r="E1629" s="13">
        <v>2019</v>
      </c>
      <c r="F1629" s="13" t="s">
        <v>324</v>
      </c>
      <c r="G1629" s="13"/>
      <c r="H1629" s="10"/>
      <c r="I1629" s="10"/>
      <c r="J1629" s="10"/>
      <c r="K1629" s="10"/>
      <c r="L1629" s="88">
        <v>531</v>
      </c>
      <c r="M1629" s="88">
        <v>421</v>
      </c>
      <c r="N1629" s="88">
        <v>207</v>
      </c>
    </row>
    <row r="1630" spans="1:14">
      <c r="A1630" s="82" t="s">
        <v>138</v>
      </c>
      <c r="B1630" s="13" t="s">
        <v>75</v>
      </c>
      <c r="C1630" s="13" t="s">
        <v>65</v>
      </c>
      <c r="D1630" s="13">
        <v>2018</v>
      </c>
      <c r="E1630" s="13">
        <v>2019</v>
      </c>
      <c r="F1630" s="13" t="s">
        <v>324</v>
      </c>
      <c r="G1630" s="13"/>
      <c r="H1630" s="10"/>
      <c r="I1630" s="10"/>
      <c r="J1630" s="10"/>
      <c r="K1630" s="10"/>
      <c r="L1630" s="88">
        <v>531</v>
      </c>
      <c r="M1630" s="88">
        <v>421</v>
      </c>
      <c r="N1630" s="88">
        <v>207</v>
      </c>
    </row>
    <row r="1631" spans="1:14">
      <c r="A1631" s="82" t="s">
        <v>139</v>
      </c>
      <c r="B1631" s="13" t="s">
        <v>75</v>
      </c>
      <c r="C1631" s="13" t="s">
        <v>65</v>
      </c>
      <c r="D1631" s="13">
        <v>2018</v>
      </c>
      <c r="E1631" s="13">
        <v>2019</v>
      </c>
      <c r="F1631" s="13" t="s">
        <v>324</v>
      </c>
      <c r="G1631" s="13"/>
      <c r="H1631" s="10"/>
      <c r="I1631" s="10"/>
      <c r="J1631" s="10"/>
      <c r="K1631" s="10"/>
      <c r="L1631" s="88">
        <v>101</v>
      </c>
      <c r="M1631" s="88">
        <v>73</v>
      </c>
      <c r="N1631" s="88">
        <v>33</v>
      </c>
    </row>
    <row r="1632" spans="1:14">
      <c r="A1632" s="82" t="s">
        <v>140</v>
      </c>
      <c r="B1632" s="13" t="s">
        <v>75</v>
      </c>
      <c r="C1632" s="13" t="s">
        <v>65</v>
      </c>
      <c r="D1632" s="13">
        <v>2018</v>
      </c>
      <c r="E1632" s="13">
        <v>2019</v>
      </c>
      <c r="F1632" s="13" t="s">
        <v>324</v>
      </c>
      <c r="G1632" s="13"/>
      <c r="H1632" s="10"/>
      <c r="I1632" s="10"/>
      <c r="J1632" s="10"/>
      <c r="K1632" s="10"/>
      <c r="L1632" s="88">
        <v>531</v>
      </c>
      <c r="M1632" s="88">
        <v>421</v>
      </c>
      <c r="N1632" s="88">
        <v>207</v>
      </c>
    </row>
    <row r="1633" spans="1:14">
      <c r="A1633" s="82" t="s">
        <v>141</v>
      </c>
      <c r="B1633" s="13" t="s">
        <v>75</v>
      </c>
      <c r="C1633" s="13" t="s">
        <v>65</v>
      </c>
      <c r="D1633" s="13">
        <v>2018</v>
      </c>
      <c r="E1633" s="13">
        <v>2019</v>
      </c>
      <c r="F1633" s="13" t="s">
        <v>324</v>
      </c>
      <c r="G1633" s="13"/>
      <c r="H1633" s="10"/>
      <c r="I1633" s="10"/>
      <c r="J1633" s="10"/>
      <c r="K1633" s="10"/>
      <c r="L1633" s="88">
        <v>531</v>
      </c>
      <c r="M1633" s="88">
        <v>421</v>
      </c>
      <c r="N1633" s="88">
        <v>207</v>
      </c>
    </row>
    <row r="1634" spans="1:14">
      <c r="A1634" s="82" t="s">
        <v>142</v>
      </c>
      <c r="B1634" s="13" t="s">
        <v>74</v>
      </c>
      <c r="C1634" s="13" t="s">
        <v>65</v>
      </c>
      <c r="D1634" s="13">
        <v>2018</v>
      </c>
      <c r="E1634" s="13">
        <v>2019</v>
      </c>
      <c r="F1634" s="13" t="s">
        <v>324</v>
      </c>
      <c r="G1634" s="13"/>
      <c r="H1634" s="10"/>
      <c r="I1634" s="10"/>
      <c r="J1634" s="10"/>
      <c r="K1634" s="10"/>
      <c r="L1634" s="88">
        <v>187</v>
      </c>
      <c r="M1634" s="88">
        <v>281</v>
      </c>
      <c r="N1634" s="88">
        <v>102</v>
      </c>
    </row>
    <row r="1635" spans="1:14">
      <c r="A1635" s="82" t="s">
        <v>143</v>
      </c>
      <c r="B1635" s="13" t="s">
        <v>74</v>
      </c>
      <c r="C1635" s="13" t="s">
        <v>65</v>
      </c>
      <c r="D1635" s="13">
        <v>2018</v>
      </c>
      <c r="E1635" s="13">
        <v>2019</v>
      </c>
      <c r="F1635" s="13" t="s">
        <v>324</v>
      </c>
      <c r="G1635" s="13"/>
      <c r="H1635" s="10"/>
      <c r="I1635" s="10"/>
      <c r="J1635" s="10"/>
      <c r="K1635" s="10"/>
      <c r="L1635" s="88">
        <v>531</v>
      </c>
      <c r="M1635" s="88">
        <v>421</v>
      </c>
      <c r="N1635" s="88">
        <v>207</v>
      </c>
    </row>
    <row r="1636" spans="1:14">
      <c r="A1636" s="82" t="s">
        <v>144</v>
      </c>
      <c r="B1636" s="13" t="s">
        <v>75</v>
      </c>
      <c r="C1636" s="13" t="s">
        <v>65</v>
      </c>
      <c r="D1636" s="13">
        <v>2018</v>
      </c>
      <c r="E1636" s="13">
        <v>2019</v>
      </c>
      <c r="F1636" s="13" t="s">
        <v>324</v>
      </c>
      <c r="G1636" s="13"/>
      <c r="H1636" s="10"/>
      <c r="I1636" s="10"/>
      <c r="J1636" s="10"/>
      <c r="K1636" s="10"/>
      <c r="L1636" s="88">
        <v>531</v>
      </c>
      <c r="M1636" s="88">
        <v>421</v>
      </c>
      <c r="N1636" s="88">
        <v>207</v>
      </c>
    </row>
    <row r="1637" spans="1:14">
      <c r="A1637" s="82" t="s">
        <v>145</v>
      </c>
      <c r="B1637" s="13" t="s">
        <v>75</v>
      </c>
      <c r="C1637" s="13" t="s">
        <v>65</v>
      </c>
      <c r="D1637" s="13">
        <v>2018</v>
      </c>
      <c r="E1637" s="13">
        <v>2019</v>
      </c>
      <c r="F1637" s="13" t="s">
        <v>324</v>
      </c>
      <c r="G1637" s="13"/>
      <c r="H1637" s="10"/>
      <c r="I1637" s="10"/>
      <c r="J1637" s="10"/>
      <c r="K1637" s="10"/>
      <c r="L1637" s="88">
        <v>1368</v>
      </c>
      <c r="M1637" s="88">
        <v>1134</v>
      </c>
      <c r="N1637" s="88">
        <v>484</v>
      </c>
    </row>
    <row r="1638" spans="1:14">
      <c r="A1638" s="82" t="s">
        <v>146</v>
      </c>
      <c r="B1638" s="13" t="s">
        <v>74</v>
      </c>
      <c r="C1638" s="13" t="s">
        <v>65</v>
      </c>
      <c r="D1638" s="13">
        <v>2018</v>
      </c>
      <c r="E1638" s="13">
        <v>2019</v>
      </c>
      <c r="F1638" s="13" t="s">
        <v>324</v>
      </c>
      <c r="G1638" s="13"/>
      <c r="H1638" s="10"/>
      <c r="I1638" s="10"/>
      <c r="J1638" s="10"/>
      <c r="K1638" s="10"/>
      <c r="L1638" s="88">
        <v>188</v>
      </c>
      <c r="M1638" s="88">
        <v>227</v>
      </c>
      <c r="N1638" s="88">
        <v>122</v>
      </c>
    </row>
    <row r="1639" spans="1:14">
      <c r="A1639" s="82" t="s">
        <v>147</v>
      </c>
      <c r="B1639" s="13" t="s">
        <v>75</v>
      </c>
      <c r="C1639" s="13" t="s">
        <v>65</v>
      </c>
      <c r="D1639" s="13">
        <v>2018</v>
      </c>
      <c r="E1639" s="13">
        <v>2019</v>
      </c>
      <c r="F1639" s="13" t="s">
        <v>324</v>
      </c>
      <c r="G1639" s="13"/>
      <c r="H1639" s="10"/>
      <c r="I1639" s="10"/>
      <c r="J1639" s="10"/>
      <c r="K1639" s="10"/>
      <c r="L1639" s="88">
        <v>531</v>
      </c>
      <c r="M1639" s="88">
        <v>421</v>
      </c>
      <c r="N1639" s="88">
        <v>207</v>
      </c>
    </row>
    <row r="1640" spans="1:14">
      <c r="A1640" s="82" t="s">
        <v>148</v>
      </c>
      <c r="B1640" s="13" t="s">
        <v>75</v>
      </c>
      <c r="C1640" s="13" t="s">
        <v>65</v>
      </c>
      <c r="D1640" s="13">
        <v>2018</v>
      </c>
      <c r="E1640" s="13">
        <v>2019</v>
      </c>
      <c r="F1640" s="13" t="s">
        <v>324</v>
      </c>
      <c r="G1640" s="13"/>
      <c r="H1640" s="10"/>
      <c r="I1640" s="10"/>
      <c r="J1640" s="10"/>
      <c r="K1640" s="10"/>
      <c r="L1640" s="88">
        <v>1114</v>
      </c>
      <c r="M1640" s="88">
        <v>917</v>
      </c>
      <c r="N1640" s="88">
        <v>441</v>
      </c>
    </row>
    <row r="1641" spans="1:14">
      <c r="A1641" s="82" t="s">
        <v>149</v>
      </c>
      <c r="B1641" s="13" t="s">
        <v>74</v>
      </c>
      <c r="C1641" s="13" t="s">
        <v>65</v>
      </c>
      <c r="D1641" s="13">
        <v>2018</v>
      </c>
      <c r="E1641" s="13">
        <v>2019</v>
      </c>
      <c r="F1641" s="13" t="s">
        <v>324</v>
      </c>
      <c r="G1641" s="13"/>
      <c r="H1641" s="10"/>
      <c r="I1641" s="10"/>
      <c r="J1641" s="10"/>
      <c r="K1641" s="10"/>
      <c r="L1641" s="88">
        <v>266</v>
      </c>
      <c r="M1641" s="88">
        <v>341</v>
      </c>
      <c r="N1641" s="88">
        <v>138</v>
      </c>
    </row>
    <row r="1642" spans="1:14">
      <c r="A1642" s="82" t="s">
        <v>150</v>
      </c>
      <c r="B1642" s="13" t="s">
        <v>74</v>
      </c>
      <c r="C1642" s="13" t="s">
        <v>65</v>
      </c>
      <c r="D1642" s="13">
        <v>2018</v>
      </c>
      <c r="E1642" s="13">
        <v>2019</v>
      </c>
      <c r="F1642" s="13" t="s">
        <v>324</v>
      </c>
      <c r="G1642" s="13"/>
      <c r="H1642" s="10"/>
      <c r="I1642" s="10"/>
      <c r="J1642" s="10"/>
      <c r="K1642" s="10"/>
      <c r="L1642" s="88">
        <v>71</v>
      </c>
      <c r="M1642" s="88">
        <v>80</v>
      </c>
      <c r="N1642" s="88">
        <v>43</v>
      </c>
    </row>
    <row r="1643" spans="1:14">
      <c r="A1643" s="82" t="s">
        <v>151</v>
      </c>
      <c r="B1643" s="13" t="s">
        <v>75</v>
      </c>
      <c r="C1643" s="13" t="s">
        <v>65</v>
      </c>
      <c r="D1643" s="13">
        <v>2018</v>
      </c>
      <c r="E1643" s="13">
        <v>2019</v>
      </c>
      <c r="F1643" s="13" t="s">
        <v>324</v>
      </c>
      <c r="G1643" s="13"/>
      <c r="H1643" s="10"/>
      <c r="I1643" s="10"/>
      <c r="J1643" s="10"/>
      <c r="K1643" s="10"/>
      <c r="L1643" s="88">
        <v>364</v>
      </c>
      <c r="M1643" s="88">
        <v>282</v>
      </c>
      <c r="N1643" s="88">
        <v>136</v>
      </c>
    </row>
    <row r="1644" spans="1:14">
      <c r="A1644" s="82" t="s">
        <v>152</v>
      </c>
      <c r="B1644" s="13" t="s">
        <v>74</v>
      </c>
      <c r="C1644" s="13" t="s">
        <v>65</v>
      </c>
      <c r="D1644" s="13">
        <v>2018</v>
      </c>
      <c r="E1644" s="13">
        <v>2019</v>
      </c>
      <c r="F1644" s="13" t="s">
        <v>324</v>
      </c>
      <c r="G1644" s="13"/>
      <c r="H1644" s="10"/>
      <c r="I1644" s="10"/>
      <c r="J1644" s="10"/>
      <c r="K1644" s="10"/>
      <c r="L1644" s="88">
        <v>531</v>
      </c>
      <c r="M1644" s="88">
        <v>421</v>
      </c>
      <c r="N1644" s="88">
        <v>207</v>
      </c>
    </row>
    <row r="1645" spans="1:14">
      <c r="A1645" s="82" t="s">
        <v>153</v>
      </c>
      <c r="B1645" s="13" t="s">
        <v>74</v>
      </c>
      <c r="C1645" s="13" t="s">
        <v>65</v>
      </c>
      <c r="D1645" s="13">
        <v>2018</v>
      </c>
      <c r="E1645" s="13">
        <v>2019</v>
      </c>
      <c r="F1645" s="13" t="s">
        <v>324</v>
      </c>
      <c r="G1645" s="13"/>
      <c r="H1645" s="10"/>
      <c r="I1645" s="10"/>
      <c r="J1645" s="10"/>
      <c r="K1645" s="10"/>
      <c r="L1645" s="88">
        <v>25</v>
      </c>
      <c r="M1645" s="88">
        <v>29</v>
      </c>
      <c r="N1645" s="88">
        <v>16</v>
      </c>
    </row>
    <row r="1646" spans="1:14">
      <c r="A1646" s="82" t="s">
        <v>154</v>
      </c>
      <c r="B1646" s="13" t="s">
        <v>74</v>
      </c>
      <c r="C1646" s="13" t="s">
        <v>65</v>
      </c>
      <c r="D1646" s="13">
        <v>2018</v>
      </c>
      <c r="E1646" s="13">
        <v>2019</v>
      </c>
      <c r="F1646" s="13" t="s">
        <v>324</v>
      </c>
      <c r="G1646" s="13"/>
      <c r="H1646" s="10"/>
      <c r="I1646" s="10"/>
      <c r="J1646" s="10"/>
      <c r="K1646" s="10"/>
      <c r="L1646" s="88">
        <v>27</v>
      </c>
      <c r="M1646" s="88">
        <v>36</v>
      </c>
      <c r="N1646" s="88">
        <v>11</v>
      </c>
    </row>
    <row r="1647" spans="1:14">
      <c r="A1647" s="82" t="s">
        <v>155</v>
      </c>
      <c r="B1647" s="13" t="s">
        <v>74</v>
      </c>
      <c r="C1647" s="13" t="s">
        <v>65</v>
      </c>
      <c r="D1647" s="13">
        <v>2018</v>
      </c>
      <c r="E1647" s="13">
        <v>2019</v>
      </c>
      <c r="F1647" s="13" t="s">
        <v>324</v>
      </c>
      <c r="G1647" s="13"/>
      <c r="H1647" s="10"/>
      <c r="I1647" s="10"/>
      <c r="J1647" s="10"/>
      <c r="K1647" s="10"/>
      <c r="L1647" s="88">
        <v>74</v>
      </c>
      <c r="M1647" s="88">
        <v>81</v>
      </c>
      <c r="N1647" s="88">
        <v>31</v>
      </c>
    </row>
    <row r="1648" spans="1:14">
      <c r="A1648" s="82" t="s">
        <v>156</v>
      </c>
      <c r="B1648" s="13" t="s">
        <v>74</v>
      </c>
      <c r="C1648" s="13" t="s">
        <v>65</v>
      </c>
      <c r="D1648" s="13">
        <v>2018</v>
      </c>
      <c r="E1648" s="13">
        <v>2019</v>
      </c>
      <c r="F1648" s="13" t="s">
        <v>324</v>
      </c>
      <c r="G1648" s="13"/>
      <c r="H1648" s="10"/>
      <c r="I1648" s="10"/>
      <c r="J1648" s="10"/>
      <c r="K1648" s="10"/>
      <c r="L1648" s="88">
        <v>30</v>
      </c>
      <c r="M1648" s="88">
        <v>19</v>
      </c>
      <c r="N1648" s="88">
        <v>19</v>
      </c>
    </row>
    <row r="1649" spans="1:14">
      <c r="A1649" s="82" t="s">
        <v>157</v>
      </c>
      <c r="B1649" s="13" t="s">
        <v>75</v>
      </c>
      <c r="C1649" s="13" t="s">
        <v>65</v>
      </c>
      <c r="D1649" s="13">
        <v>2018</v>
      </c>
      <c r="E1649" s="13">
        <v>2019</v>
      </c>
      <c r="F1649" s="13" t="s">
        <v>324</v>
      </c>
      <c r="G1649" s="13"/>
      <c r="H1649" s="10"/>
      <c r="I1649" s="10"/>
      <c r="J1649" s="10"/>
      <c r="K1649" s="10"/>
      <c r="L1649" s="88">
        <v>99</v>
      </c>
      <c r="M1649" s="88">
        <v>84</v>
      </c>
      <c r="N1649" s="88">
        <v>52</v>
      </c>
    </row>
    <row r="1650" spans="1:14">
      <c r="A1650" s="82" t="s">
        <v>158</v>
      </c>
      <c r="B1650" s="13" t="s">
        <v>75</v>
      </c>
      <c r="C1650" s="13" t="s">
        <v>65</v>
      </c>
      <c r="D1650" s="13">
        <v>2018</v>
      </c>
      <c r="E1650" s="13">
        <v>2019</v>
      </c>
      <c r="F1650" s="13" t="s">
        <v>324</v>
      </c>
      <c r="G1650" s="13"/>
      <c r="H1650" s="10"/>
      <c r="I1650" s="10"/>
      <c r="J1650" s="10"/>
      <c r="K1650" s="10"/>
      <c r="L1650" s="88">
        <v>531</v>
      </c>
      <c r="M1650" s="88">
        <v>421</v>
      </c>
      <c r="N1650" s="88">
        <v>207</v>
      </c>
    </row>
    <row r="1651" spans="1:14">
      <c r="A1651" s="82" t="s">
        <v>159</v>
      </c>
      <c r="B1651" s="13" t="s">
        <v>75</v>
      </c>
      <c r="C1651" s="13" t="s">
        <v>65</v>
      </c>
      <c r="D1651" s="13">
        <v>2018</v>
      </c>
      <c r="E1651" s="13">
        <v>2019</v>
      </c>
      <c r="F1651" s="13" t="s">
        <v>324</v>
      </c>
      <c r="G1651" s="13"/>
      <c r="H1651" s="10"/>
      <c r="I1651" s="10"/>
      <c r="J1651" s="10"/>
      <c r="K1651" s="10"/>
      <c r="L1651" s="88">
        <v>531</v>
      </c>
      <c r="M1651" s="88">
        <v>421</v>
      </c>
      <c r="N1651" s="88">
        <v>207</v>
      </c>
    </row>
    <row r="1652" spans="1:14">
      <c r="A1652" s="82" t="s">
        <v>160</v>
      </c>
      <c r="B1652" s="13" t="s">
        <v>74</v>
      </c>
      <c r="C1652" s="13" t="s">
        <v>65</v>
      </c>
      <c r="D1652" s="13">
        <v>2018</v>
      </c>
      <c r="E1652" s="13">
        <v>2019</v>
      </c>
      <c r="F1652" s="13" t="s">
        <v>324</v>
      </c>
      <c r="G1652" s="13"/>
      <c r="H1652" s="10"/>
      <c r="I1652" s="10"/>
      <c r="J1652" s="10"/>
      <c r="K1652" s="10"/>
      <c r="L1652" s="88">
        <v>41</v>
      </c>
      <c r="M1652" s="88">
        <v>44</v>
      </c>
      <c r="N1652" s="88">
        <v>21</v>
      </c>
    </row>
    <row r="1653" spans="1:14">
      <c r="A1653" s="82" t="s">
        <v>161</v>
      </c>
      <c r="B1653" s="13" t="s">
        <v>74</v>
      </c>
      <c r="C1653" s="13" t="s">
        <v>65</v>
      </c>
      <c r="D1653" s="13">
        <v>2018</v>
      </c>
      <c r="E1653" s="13">
        <v>2019</v>
      </c>
      <c r="F1653" s="13" t="s">
        <v>324</v>
      </c>
      <c r="G1653" s="13"/>
      <c r="H1653" s="10"/>
      <c r="I1653" s="10"/>
      <c r="J1653" s="10"/>
      <c r="K1653" s="10"/>
      <c r="L1653" s="88">
        <v>36</v>
      </c>
      <c r="M1653" s="88">
        <v>58</v>
      </c>
      <c r="N1653" s="88">
        <v>21</v>
      </c>
    </row>
    <row r="1654" spans="1:14">
      <c r="A1654" s="82" t="s">
        <v>162</v>
      </c>
      <c r="B1654" s="13" t="s">
        <v>75</v>
      </c>
      <c r="C1654" s="13" t="s">
        <v>65</v>
      </c>
      <c r="D1654" s="13">
        <v>2018</v>
      </c>
      <c r="E1654" s="13">
        <v>2019</v>
      </c>
      <c r="F1654" s="13" t="s">
        <v>324</v>
      </c>
      <c r="G1654" s="13"/>
      <c r="H1654" s="10"/>
      <c r="I1654" s="10"/>
      <c r="J1654" s="10"/>
      <c r="K1654" s="10"/>
      <c r="L1654" s="88">
        <v>236</v>
      </c>
      <c r="M1654" s="88">
        <v>186</v>
      </c>
      <c r="N1654" s="88">
        <v>81</v>
      </c>
    </row>
    <row r="1655" spans="1:14">
      <c r="A1655" s="82" t="s">
        <v>163</v>
      </c>
      <c r="B1655" s="13" t="s">
        <v>75</v>
      </c>
      <c r="C1655" s="13" t="s">
        <v>65</v>
      </c>
      <c r="D1655" s="13">
        <v>2018</v>
      </c>
      <c r="E1655" s="13">
        <v>2019</v>
      </c>
      <c r="F1655" s="13" t="s">
        <v>324</v>
      </c>
      <c r="G1655" s="13"/>
      <c r="H1655" s="10"/>
      <c r="I1655" s="10"/>
      <c r="J1655" s="10"/>
      <c r="K1655" s="10"/>
      <c r="L1655" s="88">
        <v>531</v>
      </c>
      <c r="M1655" s="88">
        <v>421</v>
      </c>
      <c r="N1655" s="88">
        <v>207</v>
      </c>
    </row>
    <row r="1656" spans="1:14">
      <c r="A1656" s="82" t="s">
        <v>164</v>
      </c>
      <c r="B1656" s="13" t="s">
        <v>75</v>
      </c>
      <c r="C1656" s="13" t="s">
        <v>65</v>
      </c>
      <c r="D1656" s="13">
        <v>2018</v>
      </c>
      <c r="E1656" s="13">
        <v>2019</v>
      </c>
      <c r="F1656" s="13" t="s">
        <v>324</v>
      </c>
      <c r="G1656" s="13"/>
      <c r="H1656" s="10"/>
      <c r="I1656" s="10"/>
      <c r="J1656" s="10"/>
      <c r="K1656" s="10"/>
      <c r="L1656" s="88">
        <v>531</v>
      </c>
      <c r="M1656" s="88">
        <v>421</v>
      </c>
      <c r="N1656" s="88">
        <v>207</v>
      </c>
    </row>
    <row r="1657" spans="1:14">
      <c r="A1657" s="82" t="s">
        <v>165</v>
      </c>
      <c r="B1657" s="13" t="s">
        <v>75</v>
      </c>
      <c r="C1657" s="13" t="s">
        <v>65</v>
      </c>
      <c r="D1657" s="13">
        <v>2018</v>
      </c>
      <c r="E1657" s="13">
        <v>2019</v>
      </c>
      <c r="F1657" s="13" t="s">
        <v>324</v>
      </c>
      <c r="G1657" s="13"/>
      <c r="H1657" s="10"/>
      <c r="I1657" s="10"/>
      <c r="J1657" s="10"/>
      <c r="K1657" s="10"/>
      <c r="L1657" s="88">
        <v>531</v>
      </c>
      <c r="M1657" s="88">
        <v>421</v>
      </c>
      <c r="N1657" s="88">
        <v>207</v>
      </c>
    </row>
    <row r="1658" spans="1:14">
      <c r="A1658" s="82" t="s">
        <v>166</v>
      </c>
      <c r="B1658" s="13" t="s">
        <v>74</v>
      </c>
      <c r="C1658" s="13" t="s">
        <v>65</v>
      </c>
      <c r="D1658" s="13">
        <v>2018</v>
      </c>
      <c r="E1658" s="13">
        <v>2019</v>
      </c>
      <c r="F1658" s="13" t="s">
        <v>324</v>
      </c>
      <c r="G1658" s="13"/>
      <c r="H1658" s="10"/>
      <c r="I1658" s="10"/>
      <c r="J1658" s="10"/>
      <c r="K1658" s="10"/>
      <c r="L1658" s="88">
        <v>32</v>
      </c>
      <c r="M1658" s="88">
        <v>38</v>
      </c>
      <c r="N1658" s="88">
        <v>19</v>
      </c>
    </row>
    <row r="1659" spans="1:14">
      <c r="A1659" s="82" t="s">
        <v>167</v>
      </c>
      <c r="B1659" s="13" t="s">
        <v>75</v>
      </c>
      <c r="C1659" s="13" t="s">
        <v>65</v>
      </c>
      <c r="D1659" s="13">
        <v>2018</v>
      </c>
      <c r="E1659" s="13">
        <v>2019</v>
      </c>
      <c r="F1659" s="13" t="s">
        <v>324</v>
      </c>
      <c r="G1659" s="13"/>
      <c r="H1659" s="10"/>
      <c r="I1659" s="10"/>
      <c r="J1659" s="10"/>
      <c r="K1659" s="10"/>
      <c r="L1659" s="88">
        <v>531</v>
      </c>
      <c r="M1659" s="88">
        <v>421</v>
      </c>
      <c r="N1659" s="88">
        <v>207</v>
      </c>
    </row>
    <row r="1660" spans="1:14">
      <c r="A1660" s="82" t="s">
        <v>168</v>
      </c>
      <c r="B1660" s="13" t="s">
        <v>74</v>
      </c>
      <c r="C1660" s="13" t="s">
        <v>65</v>
      </c>
      <c r="D1660" s="13">
        <v>2018</v>
      </c>
      <c r="E1660" s="13">
        <v>2019</v>
      </c>
      <c r="F1660" s="13" t="s">
        <v>324</v>
      </c>
      <c r="G1660" s="13"/>
      <c r="H1660" s="10"/>
      <c r="I1660" s="10"/>
      <c r="J1660" s="10"/>
      <c r="K1660" s="10"/>
      <c r="L1660" s="88">
        <v>63</v>
      </c>
      <c r="M1660" s="88">
        <v>74</v>
      </c>
      <c r="N1660" s="88">
        <v>32</v>
      </c>
    </row>
    <row r="1661" spans="1:14">
      <c r="A1661" s="82" t="s">
        <v>169</v>
      </c>
      <c r="B1661" s="13" t="s">
        <v>74</v>
      </c>
      <c r="C1661" s="13" t="s">
        <v>65</v>
      </c>
      <c r="D1661" s="13">
        <v>2018</v>
      </c>
      <c r="E1661" s="13">
        <v>2019</v>
      </c>
      <c r="F1661" s="13" t="s">
        <v>324</v>
      </c>
      <c r="G1661" s="13"/>
      <c r="H1661" s="10"/>
      <c r="I1661" s="10"/>
      <c r="J1661" s="10"/>
      <c r="K1661" s="10"/>
      <c r="L1661" s="88">
        <v>531</v>
      </c>
      <c r="M1661" s="88">
        <v>421</v>
      </c>
      <c r="N1661" s="88">
        <v>207</v>
      </c>
    </row>
    <row r="1662" spans="1:14">
      <c r="A1662" s="82" t="s">
        <v>170</v>
      </c>
      <c r="B1662" s="13" t="s">
        <v>75</v>
      </c>
      <c r="C1662" s="13" t="s">
        <v>65</v>
      </c>
      <c r="D1662" s="13">
        <v>2018</v>
      </c>
      <c r="E1662" s="13">
        <v>2019</v>
      </c>
      <c r="F1662" s="13" t="s">
        <v>324</v>
      </c>
      <c r="G1662" s="13"/>
      <c r="H1662" s="10"/>
      <c r="I1662" s="10"/>
      <c r="J1662" s="10"/>
      <c r="K1662" s="10"/>
      <c r="L1662" s="88">
        <v>531</v>
      </c>
      <c r="M1662" s="88">
        <v>421</v>
      </c>
      <c r="N1662" s="88">
        <v>207</v>
      </c>
    </row>
  </sheetData>
  <sheetProtection password="CF4D"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30" t="s">
        <v>232</v>
      </c>
      <c r="B8" s="230"/>
      <c r="C8" s="230"/>
      <c r="D8" s="230"/>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2019</v>
      </c>
      <c r="F7" t="str">
        <f>IF(F8=0,""," - "&amp;F8)</f>
        <v/>
      </c>
    </row>
    <row r="8" spans="1:6">
      <c r="A8" t="str">
        <f>A7&amp;F7</f>
        <v>CalFresh Persons (Monthly), 2019</v>
      </c>
      <c r="F8">
        <f>MAX(A15:A176)</f>
        <v>0</v>
      </c>
    </row>
    <row r="12" spans="1:6">
      <c r="A12" s="27" t="s">
        <v>91</v>
      </c>
      <c r="C12" s="27" t="s">
        <v>0</v>
      </c>
    </row>
    <row r="13" spans="1:6">
      <c r="A13" s="27" t="s">
        <v>90</v>
      </c>
      <c r="B13" s="27" t="s">
        <v>1</v>
      </c>
      <c r="C13" s="82" t="s">
        <v>171</v>
      </c>
    </row>
    <row r="14" spans="1:6">
      <c r="A14" s="82">
        <v>2019</v>
      </c>
      <c r="B14" s="82" t="s">
        <v>183</v>
      </c>
      <c r="C14" s="36">
        <v>3704578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16.28515625" bestFit="1" customWidth="1"/>
    <col min="3" max="3" width="9.285156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458</v>
      </c>
      <c r="B112" s="41">
        <v>2.2200000000000001E-2</v>
      </c>
      <c r="C112" s="41">
        <v>2.2200000000000001E-2</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63:121">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63: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63: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63: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63: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63: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63: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63: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63: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63: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63: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63: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63: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63: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63: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63: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9.285156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30" t="s">
        <v>232</v>
      </c>
      <c r="B8" s="230"/>
      <c r="C8" s="230"/>
      <c r="D8" s="230"/>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8"/>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row>
    <row r="7" spans="1:6">
      <c r="A7" s="28">
        <v>2018</v>
      </c>
      <c r="B7" s="34"/>
      <c r="C7" s="34"/>
    </row>
    <row r="8" spans="1:6">
      <c r="A8" s="108" t="s">
        <v>458</v>
      </c>
      <c r="B8" s="34">
        <v>0.33300000000000002</v>
      </c>
      <c r="C8" s="34">
        <v>0.33300000000000002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1" t="str">
        <f>Pivot_PRI!B13&amp;" County PRI, Alpha Order"</f>
        <v>2017 County PRI, Alpha Order</v>
      </c>
      <c r="I3" s="231"/>
      <c r="J3" s="231"/>
      <c r="K3" s="39"/>
    </row>
    <row r="4" spans="1:11" ht="27.75" customHeight="1">
      <c r="A4" s="39"/>
      <c r="B4" s="39"/>
      <c r="C4" s="39"/>
      <c r="D4" s="39"/>
      <c r="E4" s="39"/>
      <c r="F4" s="39"/>
      <c r="G4" s="39"/>
      <c r="H4" s="231"/>
      <c r="I4" s="231"/>
      <c r="J4" s="231"/>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1E79122F-2F28-413E-AC53-62A05189709D}">
  <ds:schemaRefs>
    <ds:schemaRef ds:uri="9591c96b-b330-4d03-ae3c-f84da89bedce"/>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2019-04-30T21:37:41Z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