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cedric_dewaerheijd_student_uclouvain_be/Documents/Uni/2e bac/Q2/WSBIM1207 - Introduction a la bioinformatique/GIT/Scéance 1 - Spreadsheets/Covid/"/>
    </mc:Choice>
  </mc:AlternateContent>
  <xr:revisionPtr revIDLastSave="257" documentId="13_ncr:1_{25DA31D1-83AE-B540-B1C5-E390E74DDCB9}" xr6:coauthVersionLast="47" xr6:coauthVersionMax="47" xr10:uidLastSave="{FD9F8AC3-1439-4DD1-9D37-96F72261A085}"/>
  <bookViews>
    <workbookView xWindow="-103" yWindow="-103" windowWidth="19543" windowHeight="12497" xr2:uid="{65B697D3-4936-4552-A2F4-7E63AEC58C36}"/>
  </bookViews>
  <sheets>
    <sheet name="First wave" sheetId="1" r:id="rId1"/>
    <sheet name="Second wa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1" i="1"/>
  <c r="K10" i="1"/>
  <c r="K9" i="1"/>
  <c r="K8" i="1"/>
  <c r="K4" i="1"/>
  <c r="K12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<sst xmlns="http://schemas.openxmlformats.org/spreadsheetml/2006/main" count="440" uniqueCount="63">
  <si>
    <t>Sex : F</t>
  </si>
  <si>
    <t>Date</t>
  </si>
  <si>
    <t>Hospital</t>
  </si>
  <si>
    <t>Weight</t>
  </si>
  <si>
    <t>ABO group</t>
  </si>
  <si>
    <t>rhesus group</t>
  </si>
  <si>
    <t>Saint-Luc</t>
  </si>
  <si>
    <t>M</t>
  </si>
  <si>
    <t>B</t>
  </si>
  <si>
    <t>positive</t>
  </si>
  <si>
    <t>Erasme</t>
  </si>
  <si>
    <t>O</t>
  </si>
  <si>
    <t>negative</t>
  </si>
  <si>
    <t>Brugmann</t>
  </si>
  <si>
    <t>F</t>
  </si>
  <si>
    <t>AB</t>
  </si>
  <si>
    <t>A</t>
  </si>
  <si>
    <t>Sex : M</t>
  </si>
  <si>
    <t>Hospital : Saint-Luc</t>
  </si>
  <si>
    <t>Sex</t>
  </si>
  <si>
    <t>Hospital : Erasme</t>
  </si>
  <si>
    <t>Hospital : Brugmann</t>
  </si>
  <si>
    <t>AB (contaminated)</t>
  </si>
  <si>
    <t>O (contaminated)</t>
  </si>
  <si>
    <t>First wave of Covid (March 2020)</t>
  </si>
  <si>
    <t>Second wave of Covid (November 2020)</t>
  </si>
  <si>
    <t>A -</t>
  </si>
  <si>
    <t>AB +</t>
  </si>
  <si>
    <t>A +</t>
  </si>
  <si>
    <t>B -</t>
  </si>
  <si>
    <t>O -</t>
  </si>
  <si>
    <t>98kg</t>
  </si>
  <si>
    <t>75kg</t>
  </si>
  <si>
    <t>69kg</t>
  </si>
  <si>
    <t>102kg</t>
  </si>
  <si>
    <t>117kg</t>
  </si>
  <si>
    <t>96kg</t>
  </si>
  <si>
    <t>93kg</t>
  </si>
  <si>
    <t>107kg</t>
  </si>
  <si>
    <t>blood type</t>
  </si>
  <si>
    <t>Pos</t>
  </si>
  <si>
    <t>Neg</t>
  </si>
  <si>
    <t>B (contaminated)</t>
  </si>
  <si>
    <t>Wave</t>
  </si>
  <si>
    <t>Rhesus Group</t>
  </si>
  <si>
    <t>Contamination</t>
  </si>
  <si>
    <t>no</t>
  </si>
  <si>
    <t>yes</t>
  </si>
  <si>
    <t>nombre de femme</t>
  </si>
  <si>
    <t>nombre d'homme</t>
  </si>
  <si>
    <t>Nombre de A</t>
  </si>
  <si>
    <t>Nombre de B</t>
  </si>
  <si>
    <t>Nombre de AB</t>
  </si>
  <si>
    <t>Nombre de O</t>
  </si>
  <si>
    <t>Nombre de A non contaminé</t>
  </si>
  <si>
    <t>Nombre de B non contaminé</t>
  </si>
  <si>
    <t>Nombre de O non contaminé</t>
  </si>
  <si>
    <t>Nombre de AB non contaminé</t>
  </si>
  <si>
    <t>Contaminé totale</t>
  </si>
  <si>
    <t>Nombre de Rh+</t>
  </si>
  <si>
    <t>Nombre de Rh-</t>
  </si>
  <si>
    <t>Nombre de O-</t>
  </si>
  <si>
    <t>Poids moyen des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</si>
</sst>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14" fontId="0" fillId="0" borderId="0" xfId="0" applyNumberFormat="1"/>
    <xf numFmtId="0" fontId="0" fillId="0" borderId="3" xfId="0" applyBorder="1"/>
    <xf numFmtId="14" fontId="0" fillId="0" borderId="4" xfId="0" applyNumberFormat="1" applyBorder="1"/>
    <xf numFmtId="14" fontId="0" fillId="0" borderId="0" xfId="0" applyNumberFormat="1" applyBorder="1"/>
    <xf numFmtId="0" fontId="0" fillId="0" borderId="0" xfId="0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1FB8-098F-4966-88EE-69A52EB510D4}">
  <dimension ref="A1:Z49"/>
  <sheetViews>
    <sheetView tabSelected="1" topLeftCell="A11" zoomScale="59" zoomScaleNormal="10" workbookViewId="0">
      <selection activeCell="B331" sqref="B331"/>
    </sheetView>
  </sheetViews>
  <sheetFormatPr defaultColWidth="11.07421875" defaultRowHeight="14.6" x14ac:dyDescent="0.4"/>
  <cols>
    <col min="1" max="1" width="9.3046875" bestFit="1" customWidth="1"/>
    <col min="2" max="2" width="10.69140625" bestFit="1" customWidth="1"/>
    <col min="3" max="3" width="5.4609375" bestFit="1" customWidth="1"/>
    <col min="4" max="4" width="3.61328125" bestFit="1" customWidth="1"/>
    <col min="5" max="5" width="6.765625" bestFit="1" customWidth="1"/>
    <col min="6" max="6" width="9.69140625" bestFit="1" customWidth="1"/>
    <col min="7" max="7" width="13.15234375" customWidth="1"/>
    <col min="8" max="8" width="12.23046875" bestFit="1" customWidth="1"/>
    <col min="10" max="10" width="26.07421875" bestFit="1" customWidth="1"/>
    <col min="11" max="11" width="18" customWidth="1"/>
    <col min="12" max="12" width="12" customWidth="1"/>
  </cols>
  <sheetData>
    <row r="1" spans="1:26" x14ac:dyDescent="0.4">
      <c r="A1" s="7" t="s">
        <v>2</v>
      </c>
      <c r="B1" s="8" t="s">
        <v>1</v>
      </c>
      <c r="C1" s="8" t="s">
        <v>43</v>
      </c>
      <c r="D1" s="8" t="s">
        <v>19</v>
      </c>
      <c r="E1" s="8" t="s">
        <v>3</v>
      </c>
      <c r="F1" s="8" t="s">
        <v>4</v>
      </c>
      <c r="G1" s="8" t="s">
        <v>45</v>
      </c>
      <c r="H1" s="9" t="s">
        <v>44</v>
      </c>
    </row>
    <row r="2" spans="1:26" x14ac:dyDescent="0.4">
      <c r="A2" s="10" t="s">
        <v>13</v>
      </c>
      <c r="B2" s="13">
        <v>43899</v>
      </c>
      <c r="C2">
        <v>1</v>
      </c>
      <c r="D2" t="s">
        <v>14</v>
      </c>
      <c r="F2" t="s">
        <v>15</v>
      </c>
      <c r="G2" t="s">
        <v>46</v>
      </c>
      <c r="H2" s="3" t="s">
        <v>12</v>
      </c>
      <c r="J2" t="s">
        <v>48</v>
      </c>
      <c r="K2">
        <f>COUNTIF(D2:D49, "F")</f>
        <v>24</v>
      </c>
      <c r="P2" s="1" t="s">
        <v>24</v>
      </c>
    </row>
    <row r="3" spans="1:26" x14ac:dyDescent="0.4">
      <c r="A3" s="10" t="s">
        <v>13</v>
      </c>
      <c r="B3" s="13">
        <v>43906</v>
      </c>
      <c r="C3">
        <v>1</v>
      </c>
      <c r="D3" t="s">
        <v>14</v>
      </c>
      <c r="E3">
        <v>47</v>
      </c>
      <c r="F3" t="s">
        <v>8</v>
      </c>
      <c r="G3" t="s">
        <v>46</v>
      </c>
      <c r="H3" s="3" t="s">
        <v>12</v>
      </c>
      <c r="J3" t="s">
        <v>49</v>
      </c>
      <c r="K3">
        <f>COUNTIF(D2:D49, "M")</f>
        <v>24</v>
      </c>
    </row>
    <row r="4" spans="1:26" x14ac:dyDescent="0.4">
      <c r="A4" s="10" t="s">
        <v>13</v>
      </c>
      <c r="B4" s="13">
        <v>43913</v>
      </c>
      <c r="C4">
        <v>1</v>
      </c>
      <c r="D4" t="s">
        <v>14</v>
      </c>
      <c r="E4">
        <v>88</v>
      </c>
      <c r="F4" t="s">
        <v>16</v>
      </c>
      <c r="G4" t="s">
        <v>46</v>
      </c>
      <c r="H4" s="3" t="s">
        <v>12</v>
      </c>
      <c r="J4" t="s">
        <v>50</v>
      </c>
      <c r="K4">
        <f>COUNTIF($F$2:$F$49, "A")</f>
        <v>11</v>
      </c>
      <c r="P4" s="7" t="s">
        <v>0</v>
      </c>
      <c r="Q4" s="8"/>
      <c r="R4" s="8"/>
      <c r="S4" s="8"/>
      <c r="T4" s="9"/>
      <c r="V4" s="7" t="s">
        <v>17</v>
      </c>
      <c r="W4" s="8"/>
      <c r="X4" s="8"/>
      <c r="Y4" s="8"/>
      <c r="Z4" s="9"/>
    </row>
    <row r="5" spans="1:26" x14ac:dyDescent="0.4">
      <c r="A5" s="10" t="s">
        <v>13</v>
      </c>
      <c r="B5" s="13">
        <v>43920</v>
      </c>
      <c r="C5">
        <v>1</v>
      </c>
      <c r="D5" t="s">
        <v>14</v>
      </c>
      <c r="E5">
        <v>72</v>
      </c>
      <c r="F5" t="s">
        <v>11</v>
      </c>
      <c r="G5" t="s">
        <v>46</v>
      </c>
      <c r="H5" s="3" t="s">
        <v>9</v>
      </c>
      <c r="J5" t="s">
        <v>51</v>
      </c>
      <c r="K5">
        <f>COUNTIF($F$2:$F$49, "B")</f>
        <v>9</v>
      </c>
      <c r="P5" s="10" t="s">
        <v>1</v>
      </c>
      <c r="Q5" t="s">
        <v>2</v>
      </c>
      <c r="R5" t="s">
        <v>3</v>
      </c>
      <c r="S5" t="s">
        <v>4</v>
      </c>
      <c r="T5" s="3" t="s">
        <v>5</v>
      </c>
      <c r="V5" s="10" t="s">
        <v>1</v>
      </c>
      <c r="W5" t="s">
        <v>2</v>
      </c>
      <c r="X5" t="s">
        <v>3</v>
      </c>
      <c r="Y5" t="s">
        <v>4</v>
      </c>
      <c r="Z5" s="3" t="s">
        <v>5</v>
      </c>
    </row>
    <row r="6" spans="1:26" x14ac:dyDescent="0.4">
      <c r="A6" s="10" t="s">
        <v>13</v>
      </c>
      <c r="B6" s="13">
        <v>43899</v>
      </c>
      <c r="C6">
        <v>1</v>
      </c>
      <c r="D6" t="s">
        <v>7</v>
      </c>
      <c r="F6" t="s">
        <v>8</v>
      </c>
      <c r="G6" t="s">
        <v>46</v>
      </c>
      <c r="H6" s="3" t="s">
        <v>12</v>
      </c>
      <c r="J6" t="s">
        <v>52</v>
      </c>
      <c r="K6">
        <f>COUNTIF($F$2:$F$49, "AB")</f>
        <v>13</v>
      </c>
      <c r="P6" s="2">
        <v>43899</v>
      </c>
      <c r="Q6" t="s">
        <v>6</v>
      </c>
      <c r="R6">
        <v>66</v>
      </c>
      <c r="S6" t="s">
        <v>8</v>
      </c>
      <c r="T6" s="3" t="s">
        <v>9</v>
      </c>
      <c r="V6" s="2">
        <v>43899</v>
      </c>
      <c r="W6" t="s">
        <v>6</v>
      </c>
      <c r="X6" t="s">
        <v>31</v>
      </c>
      <c r="Y6" t="s">
        <v>15</v>
      </c>
      <c r="Z6" s="3" t="s">
        <v>9</v>
      </c>
    </row>
    <row r="7" spans="1:26" x14ac:dyDescent="0.4">
      <c r="A7" s="10" t="s">
        <v>13</v>
      </c>
      <c r="B7" s="13">
        <v>43906</v>
      </c>
      <c r="C7">
        <v>1</v>
      </c>
      <c r="D7" t="s">
        <v>7</v>
      </c>
      <c r="E7">
        <v>117</v>
      </c>
      <c r="F7" t="s">
        <v>11</v>
      </c>
      <c r="G7" t="s">
        <v>47</v>
      </c>
      <c r="H7" s="3" t="s">
        <v>9</v>
      </c>
      <c r="J7" t="s">
        <v>53</v>
      </c>
      <c r="K7">
        <f>COUNTIF($F$2:$F$49, "O")</f>
        <v>15</v>
      </c>
      <c r="P7" s="2">
        <v>43899</v>
      </c>
      <c r="Q7" t="s">
        <v>10</v>
      </c>
      <c r="R7">
        <v>73</v>
      </c>
      <c r="S7" t="s">
        <v>11</v>
      </c>
      <c r="T7" s="3" t="s">
        <v>12</v>
      </c>
      <c r="V7" s="2">
        <v>43899</v>
      </c>
      <c r="W7" t="s">
        <v>10</v>
      </c>
      <c r="X7" t="s">
        <v>32</v>
      </c>
      <c r="Y7" t="s">
        <v>11</v>
      </c>
      <c r="Z7" s="3" t="s">
        <v>12</v>
      </c>
    </row>
    <row r="8" spans="1:26" x14ac:dyDescent="0.4">
      <c r="A8" s="10" t="s">
        <v>13</v>
      </c>
      <c r="B8" s="13">
        <v>43913</v>
      </c>
      <c r="C8">
        <v>1</v>
      </c>
      <c r="D8" t="s">
        <v>7</v>
      </c>
      <c r="E8">
        <v>96</v>
      </c>
      <c r="F8" t="s">
        <v>15</v>
      </c>
      <c r="G8" t="s">
        <v>46</v>
      </c>
      <c r="H8" s="3" t="s">
        <v>12</v>
      </c>
      <c r="J8" t="s">
        <v>54</v>
      </c>
      <c r="K8">
        <f>COUNTIFS($F$2:$F$49, "A", $G$2:$G$49, "no")</f>
        <v>10</v>
      </c>
      <c r="P8" s="2">
        <v>43899</v>
      </c>
      <c r="Q8" t="s">
        <v>13</v>
      </c>
      <c r="S8" t="s">
        <v>15</v>
      </c>
      <c r="T8" s="3" t="s">
        <v>12</v>
      </c>
      <c r="V8" s="2">
        <v>43899</v>
      </c>
      <c r="W8" t="s">
        <v>13</v>
      </c>
      <c r="Y8" t="s">
        <v>8</v>
      </c>
      <c r="Z8" s="3" t="s">
        <v>12</v>
      </c>
    </row>
    <row r="9" spans="1:26" x14ac:dyDescent="0.4">
      <c r="A9" s="10" t="s">
        <v>13</v>
      </c>
      <c r="B9" s="13">
        <v>43920</v>
      </c>
      <c r="C9">
        <v>1</v>
      </c>
      <c r="D9" t="s">
        <v>7</v>
      </c>
      <c r="E9">
        <v>107</v>
      </c>
      <c r="F9" t="s">
        <v>11</v>
      </c>
      <c r="G9" t="s">
        <v>46</v>
      </c>
      <c r="H9" s="3" t="s">
        <v>12</v>
      </c>
      <c r="J9" t="s">
        <v>55</v>
      </c>
      <c r="K9">
        <f>COUNTIFS($F$2:$F$49, "B", $G$2:$G$49, "no")</f>
        <v>7</v>
      </c>
      <c r="P9" s="2">
        <v>43906</v>
      </c>
      <c r="Q9" t="s">
        <v>6</v>
      </c>
      <c r="R9">
        <v>78</v>
      </c>
      <c r="S9" t="s">
        <v>16</v>
      </c>
      <c r="T9" s="3" t="s">
        <v>9</v>
      </c>
      <c r="V9" s="2">
        <v>43906</v>
      </c>
      <c r="W9" t="s">
        <v>6</v>
      </c>
      <c r="X9" t="s">
        <v>33</v>
      </c>
      <c r="Y9" t="s">
        <v>15</v>
      </c>
      <c r="Z9" s="3" t="s">
        <v>9</v>
      </c>
    </row>
    <row r="10" spans="1:26" x14ac:dyDescent="0.4">
      <c r="A10" s="10" t="s">
        <v>13</v>
      </c>
      <c r="B10" s="13">
        <v>44140</v>
      </c>
      <c r="C10">
        <v>2</v>
      </c>
      <c r="D10" t="s">
        <v>7</v>
      </c>
      <c r="E10">
        <v>105</v>
      </c>
      <c r="F10" t="s">
        <v>15</v>
      </c>
      <c r="G10" t="s">
        <v>46</v>
      </c>
      <c r="H10" s="3" t="s">
        <v>12</v>
      </c>
      <c r="J10" t="s">
        <v>57</v>
      </c>
      <c r="K10">
        <f>COUNTIFS($F$2:$F$49, "AB", $G$2:$G$49, "no")</f>
        <v>10</v>
      </c>
      <c r="P10" s="2">
        <v>43906</v>
      </c>
      <c r="Q10" t="s">
        <v>10</v>
      </c>
      <c r="R10">
        <v>82</v>
      </c>
      <c r="S10" t="s">
        <v>11</v>
      </c>
      <c r="T10" s="3" t="s">
        <v>9</v>
      </c>
      <c r="V10" s="2">
        <v>43906</v>
      </c>
      <c r="W10" t="s">
        <v>10</v>
      </c>
      <c r="X10" t="s">
        <v>34</v>
      </c>
      <c r="Y10" t="s">
        <v>16</v>
      </c>
      <c r="Z10" s="3" t="s">
        <v>12</v>
      </c>
    </row>
    <row r="11" spans="1:26" x14ac:dyDescent="0.4">
      <c r="A11" s="10" t="s">
        <v>13</v>
      </c>
      <c r="B11" s="13">
        <v>44140</v>
      </c>
      <c r="C11">
        <v>2</v>
      </c>
      <c r="D11" t="s">
        <v>14</v>
      </c>
      <c r="F11" t="s">
        <v>11</v>
      </c>
      <c r="G11" t="s">
        <v>46</v>
      </c>
      <c r="H11" s="3" t="s">
        <v>9</v>
      </c>
      <c r="J11" t="s">
        <v>56</v>
      </c>
      <c r="K11">
        <f>COUNTIFS($F$2:$F$49, "O", $G$2:$G$49, "no")</f>
        <v>12</v>
      </c>
      <c r="P11" s="2">
        <v>43906</v>
      </c>
      <c r="Q11" t="s">
        <v>13</v>
      </c>
      <c r="R11">
        <v>47</v>
      </c>
      <c r="S11" t="s">
        <v>8</v>
      </c>
      <c r="T11" s="3" t="s">
        <v>12</v>
      </c>
      <c r="V11" s="2">
        <v>43906</v>
      </c>
      <c r="W11" t="s">
        <v>13</v>
      </c>
      <c r="X11" t="s">
        <v>35</v>
      </c>
      <c r="Y11" t="s">
        <v>23</v>
      </c>
      <c r="Z11" s="3" t="s">
        <v>9</v>
      </c>
    </row>
    <row r="12" spans="1:26" x14ac:dyDescent="0.4">
      <c r="A12" s="10" t="s">
        <v>13</v>
      </c>
      <c r="B12" s="13">
        <v>44147</v>
      </c>
      <c r="C12">
        <v>2</v>
      </c>
      <c r="D12" t="s">
        <v>14</v>
      </c>
      <c r="E12">
        <v>49</v>
      </c>
      <c r="F12" t="s">
        <v>8</v>
      </c>
      <c r="G12" t="s">
        <v>46</v>
      </c>
      <c r="H12" s="3" t="s">
        <v>9</v>
      </c>
      <c r="J12" t="s">
        <v>58</v>
      </c>
      <c r="K12">
        <f>COUNTIF(G2:G49, "yes")</f>
        <v>9</v>
      </c>
      <c r="P12" s="2">
        <v>43913</v>
      </c>
      <c r="Q12" t="s">
        <v>6</v>
      </c>
      <c r="R12">
        <v>75</v>
      </c>
      <c r="S12" t="s">
        <v>22</v>
      </c>
      <c r="T12" s="3" t="s">
        <v>9</v>
      </c>
      <c r="V12" s="2">
        <v>43913</v>
      </c>
      <c r="W12" t="s">
        <v>6</v>
      </c>
      <c r="X12" t="s">
        <v>36</v>
      </c>
      <c r="Y12" t="s">
        <v>42</v>
      </c>
      <c r="Z12" s="3" t="s">
        <v>9</v>
      </c>
    </row>
    <row r="13" spans="1:26" x14ac:dyDescent="0.4">
      <c r="A13" s="10" t="s">
        <v>13</v>
      </c>
      <c r="B13" s="13">
        <v>44147</v>
      </c>
      <c r="C13">
        <v>2</v>
      </c>
      <c r="D13" t="s">
        <v>7</v>
      </c>
      <c r="E13">
        <v>68</v>
      </c>
      <c r="F13" t="s">
        <v>8</v>
      </c>
      <c r="G13" t="s">
        <v>47</v>
      </c>
      <c r="H13" s="3" t="s">
        <v>12</v>
      </c>
      <c r="J13" t="s">
        <v>59</v>
      </c>
      <c r="K13">
        <f>COUNTIF($H$2:$H$49, "positive")</f>
        <v>25</v>
      </c>
      <c r="P13" s="2">
        <v>43913</v>
      </c>
      <c r="Q13" t="s">
        <v>10</v>
      </c>
      <c r="R13">
        <v>91</v>
      </c>
      <c r="S13" t="s">
        <v>16</v>
      </c>
      <c r="T13" s="3" t="s">
        <v>9</v>
      </c>
      <c r="V13" s="2">
        <v>43913</v>
      </c>
      <c r="W13" t="s">
        <v>10</v>
      </c>
      <c r="X13" t="s">
        <v>36</v>
      </c>
      <c r="Y13" t="s">
        <v>11</v>
      </c>
      <c r="Z13" s="3" t="s">
        <v>9</v>
      </c>
    </row>
    <row r="14" spans="1:26" x14ac:dyDescent="0.4">
      <c r="A14" s="10" t="s">
        <v>13</v>
      </c>
      <c r="B14" s="13">
        <v>44154</v>
      </c>
      <c r="C14">
        <v>2</v>
      </c>
      <c r="D14" t="s">
        <v>7</v>
      </c>
      <c r="E14">
        <v>90</v>
      </c>
      <c r="F14" t="s">
        <v>15</v>
      </c>
      <c r="G14" t="s">
        <v>47</v>
      </c>
      <c r="H14" s="3" t="s">
        <v>9</v>
      </c>
      <c r="J14" t="s">
        <v>60</v>
      </c>
      <c r="K14">
        <f>COUNTIF($H$2:$H$49, "negative")</f>
        <v>23</v>
      </c>
      <c r="P14" s="2">
        <v>43913</v>
      </c>
      <c r="Q14" t="s">
        <v>13</v>
      </c>
      <c r="R14">
        <v>88</v>
      </c>
      <c r="S14" t="s">
        <v>16</v>
      </c>
      <c r="T14" s="3" t="s">
        <v>12</v>
      </c>
      <c r="V14" s="2">
        <v>43913</v>
      </c>
      <c r="W14" t="s">
        <v>13</v>
      </c>
      <c r="X14" t="s">
        <v>36</v>
      </c>
      <c r="Y14" t="s">
        <v>15</v>
      </c>
      <c r="Z14" s="3" t="s">
        <v>12</v>
      </c>
    </row>
    <row r="15" spans="1:26" x14ac:dyDescent="0.4">
      <c r="A15" s="10" t="s">
        <v>13</v>
      </c>
      <c r="B15" s="13">
        <v>44154</v>
      </c>
      <c r="C15">
        <v>2</v>
      </c>
      <c r="D15" t="s">
        <v>14</v>
      </c>
      <c r="E15">
        <v>71</v>
      </c>
      <c r="F15" t="s">
        <v>16</v>
      </c>
      <c r="G15" t="s">
        <v>46</v>
      </c>
      <c r="H15" s="3" t="s">
        <v>12</v>
      </c>
      <c r="J15" t="s">
        <v>61</v>
      </c>
      <c r="K15">
        <f>COUNTIFS($F$2:$F$49, "O", $H$2:$H$49, "negative")</f>
        <v>9</v>
      </c>
      <c r="P15" s="2">
        <v>43920</v>
      </c>
      <c r="Q15" t="s">
        <v>6</v>
      </c>
      <c r="R15">
        <v>68</v>
      </c>
      <c r="S15" t="s">
        <v>15</v>
      </c>
      <c r="T15" s="3" t="s">
        <v>9</v>
      </c>
      <c r="V15" s="2">
        <v>43920</v>
      </c>
      <c r="W15" t="s">
        <v>6</v>
      </c>
      <c r="Y15" t="s">
        <v>16</v>
      </c>
      <c r="Z15" s="3" t="s">
        <v>9</v>
      </c>
    </row>
    <row r="16" spans="1:26" x14ac:dyDescent="0.4">
      <c r="A16" s="10" t="s">
        <v>13</v>
      </c>
      <c r="B16" s="13">
        <v>44163</v>
      </c>
      <c r="C16">
        <v>2</v>
      </c>
      <c r="D16" t="s">
        <v>14</v>
      </c>
      <c r="E16">
        <v>60</v>
      </c>
      <c r="F16" t="s">
        <v>11</v>
      </c>
      <c r="G16" t="s">
        <v>46</v>
      </c>
      <c r="H16" s="3" t="s">
        <v>12</v>
      </c>
      <c r="J16" t="s">
        <v>62</v>
      </c>
      <c r="P16" s="2">
        <v>43920</v>
      </c>
      <c r="Q16" t="s">
        <v>10</v>
      </c>
      <c r="R16">
        <v>61</v>
      </c>
      <c r="S16" t="s">
        <v>23</v>
      </c>
      <c r="T16" s="3" t="s">
        <v>12</v>
      </c>
      <c r="V16" s="2">
        <v>43920</v>
      </c>
      <c r="W16" t="s">
        <v>10</v>
      </c>
      <c r="X16" t="s">
        <v>37</v>
      </c>
      <c r="Y16" t="s">
        <v>8</v>
      </c>
      <c r="Z16" s="3" t="s">
        <v>12</v>
      </c>
    </row>
    <row r="17" spans="1:26" x14ac:dyDescent="0.4">
      <c r="A17" s="10" t="s">
        <v>13</v>
      </c>
      <c r="B17" s="16">
        <v>44163</v>
      </c>
      <c r="C17" s="17">
        <v>2</v>
      </c>
      <c r="D17" s="17" t="s">
        <v>7</v>
      </c>
      <c r="E17" s="17">
        <v>95</v>
      </c>
      <c r="F17" s="17" t="s">
        <v>16</v>
      </c>
      <c r="G17" s="17" t="s">
        <v>46</v>
      </c>
      <c r="H17" s="3" t="s">
        <v>9</v>
      </c>
      <c r="P17" s="4">
        <v>43920</v>
      </c>
      <c r="Q17" s="5" t="s">
        <v>13</v>
      </c>
      <c r="R17" s="5">
        <v>72</v>
      </c>
      <c r="S17" s="5" t="s">
        <v>11</v>
      </c>
      <c r="T17" s="6" t="s">
        <v>9</v>
      </c>
      <c r="V17" s="4">
        <v>43920</v>
      </c>
      <c r="W17" s="5" t="s">
        <v>13</v>
      </c>
      <c r="X17" s="5" t="s">
        <v>38</v>
      </c>
      <c r="Y17" s="5" t="s">
        <v>11</v>
      </c>
      <c r="Z17" s="6" t="s">
        <v>12</v>
      </c>
    </row>
    <row r="18" spans="1:26" x14ac:dyDescent="0.4">
      <c r="A18" s="10" t="s">
        <v>10</v>
      </c>
      <c r="B18" s="13">
        <v>43899</v>
      </c>
      <c r="C18">
        <v>1</v>
      </c>
      <c r="D18" t="s">
        <v>14</v>
      </c>
      <c r="E18">
        <v>73</v>
      </c>
      <c r="F18" t="s">
        <v>11</v>
      </c>
      <c r="G18" t="s">
        <v>46</v>
      </c>
      <c r="H18" s="3" t="s">
        <v>12</v>
      </c>
    </row>
    <row r="19" spans="1:26" x14ac:dyDescent="0.4">
      <c r="A19" s="10" t="s">
        <v>10</v>
      </c>
      <c r="B19" s="13">
        <v>43906</v>
      </c>
      <c r="C19">
        <v>1</v>
      </c>
      <c r="D19" t="s">
        <v>14</v>
      </c>
      <c r="E19">
        <v>82</v>
      </c>
      <c r="F19" t="s">
        <v>11</v>
      </c>
      <c r="G19" t="s">
        <v>46</v>
      </c>
      <c r="H19" s="3" t="s">
        <v>9</v>
      </c>
    </row>
    <row r="20" spans="1:26" x14ac:dyDescent="0.4">
      <c r="A20" s="10" t="s">
        <v>10</v>
      </c>
      <c r="B20" s="13">
        <v>43913</v>
      </c>
      <c r="C20">
        <v>1</v>
      </c>
      <c r="D20" t="s">
        <v>14</v>
      </c>
      <c r="E20">
        <v>91</v>
      </c>
      <c r="F20" t="s">
        <v>16</v>
      </c>
      <c r="G20" t="s">
        <v>46</v>
      </c>
      <c r="H20" s="3" t="s">
        <v>9</v>
      </c>
    </row>
    <row r="21" spans="1:26" x14ac:dyDescent="0.4">
      <c r="A21" s="10" t="s">
        <v>10</v>
      </c>
      <c r="B21" s="13">
        <v>43920</v>
      </c>
      <c r="C21">
        <v>1</v>
      </c>
      <c r="D21" t="s">
        <v>14</v>
      </c>
      <c r="E21">
        <v>61</v>
      </c>
      <c r="F21" t="s">
        <v>11</v>
      </c>
      <c r="G21" t="s">
        <v>47</v>
      </c>
      <c r="H21" s="3" t="s">
        <v>12</v>
      </c>
    </row>
    <row r="22" spans="1:26" x14ac:dyDescent="0.4">
      <c r="A22" s="10" t="s">
        <v>10</v>
      </c>
      <c r="B22" s="13">
        <v>43899</v>
      </c>
      <c r="C22">
        <v>1</v>
      </c>
      <c r="D22" t="s">
        <v>7</v>
      </c>
      <c r="E22">
        <v>75</v>
      </c>
      <c r="F22" t="s">
        <v>11</v>
      </c>
      <c r="G22" t="s">
        <v>46</v>
      </c>
      <c r="H22" s="3" t="s">
        <v>12</v>
      </c>
    </row>
    <row r="23" spans="1:26" x14ac:dyDescent="0.4">
      <c r="A23" s="10" t="s">
        <v>10</v>
      </c>
      <c r="B23" s="13">
        <v>43906</v>
      </c>
      <c r="C23">
        <v>1</v>
      </c>
      <c r="D23" t="s">
        <v>7</v>
      </c>
      <c r="E23">
        <v>102</v>
      </c>
      <c r="F23" t="s">
        <v>16</v>
      </c>
      <c r="G23" t="s">
        <v>46</v>
      </c>
      <c r="H23" s="3" t="s">
        <v>12</v>
      </c>
    </row>
    <row r="24" spans="1:26" x14ac:dyDescent="0.4">
      <c r="A24" s="10" t="s">
        <v>10</v>
      </c>
      <c r="B24" s="13">
        <v>43913</v>
      </c>
      <c r="C24">
        <v>1</v>
      </c>
      <c r="D24" t="s">
        <v>7</v>
      </c>
      <c r="E24">
        <v>96</v>
      </c>
      <c r="F24" t="s">
        <v>11</v>
      </c>
      <c r="G24" t="s">
        <v>46</v>
      </c>
      <c r="H24" s="3" t="s">
        <v>9</v>
      </c>
    </row>
    <row r="25" spans="1:26" x14ac:dyDescent="0.4">
      <c r="A25" s="10" t="s">
        <v>10</v>
      </c>
      <c r="B25" s="13">
        <v>43920</v>
      </c>
      <c r="C25">
        <v>1</v>
      </c>
      <c r="D25" t="s">
        <v>7</v>
      </c>
      <c r="E25">
        <v>93</v>
      </c>
      <c r="F25" t="s">
        <v>8</v>
      </c>
      <c r="G25" t="s">
        <v>46</v>
      </c>
      <c r="H25" s="3" t="s">
        <v>12</v>
      </c>
    </row>
    <row r="26" spans="1:26" x14ac:dyDescent="0.4">
      <c r="A26" s="10" t="s">
        <v>10</v>
      </c>
      <c r="B26" s="13">
        <v>44138</v>
      </c>
      <c r="C26">
        <v>2</v>
      </c>
      <c r="D26" t="s">
        <v>7</v>
      </c>
      <c r="E26">
        <v>96</v>
      </c>
      <c r="F26" t="s">
        <v>16</v>
      </c>
      <c r="G26" t="s">
        <v>46</v>
      </c>
      <c r="H26" s="3" t="s">
        <v>12</v>
      </c>
    </row>
    <row r="27" spans="1:26" x14ac:dyDescent="0.4">
      <c r="A27" s="10" t="s">
        <v>10</v>
      </c>
      <c r="B27" s="13">
        <v>44138</v>
      </c>
      <c r="C27">
        <v>2</v>
      </c>
      <c r="D27" t="s">
        <v>14</v>
      </c>
      <c r="E27">
        <v>59</v>
      </c>
      <c r="F27" t="s">
        <v>15</v>
      </c>
      <c r="G27" t="s">
        <v>47</v>
      </c>
      <c r="H27" s="3" t="s">
        <v>9</v>
      </c>
    </row>
    <row r="28" spans="1:26" x14ac:dyDescent="0.4">
      <c r="A28" s="10" t="s">
        <v>10</v>
      </c>
      <c r="B28" s="13">
        <v>44145</v>
      </c>
      <c r="C28">
        <v>2</v>
      </c>
      <c r="D28" t="s">
        <v>7</v>
      </c>
      <c r="E28">
        <v>78</v>
      </c>
      <c r="F28" t="s">
        <v>16</v>
      </c>
      <c r="G28" t="s">
        <v>46</v>
      </c>
      <c r="H28" s="3" t="s">
        <v>9</v>
      </c>
    </row>
    <row r="29" spans="1:26" x14ac:dyDescent="0.4">
      <c r="A29" s="10" t="s">
        <v>10</v>
      </c>
      <c r="B29" s="13">
        <v>44145</v>
      </c>
      <c r="C29">
        <v>2</v>
      </c>
      <c r="D29" t="s">
        <v>14</v>
      </c>
      <c r="F29" t="s">
        <v>8</v>
      </c>
      <c r="G29" t="s">
        <v>46</v>
      </c>
      <c r="H29" s="3" t="s">
        <v>12</v>
      </c>
    </row>
    <row r="30" spans="1:26" x14ac:dyDescent="0.4">
      <c r="A30" s="10" t="s">
        <v>10</v>
      </c>
      <c r="B30" s="13">
        <v>44152</v>
      </c>
      <c r="C30">
        <v>2</v>
      </c>
      <c r="D30" t="s">
        <v>7</v>
      </c>
      <c r="E30">
        <v>92</v>
      </c>
      <c r="F30" t="s">
        <v>15</v>
      </c>
      <c r="G30" t="s">
        <v>46</v>
      </c>
      <c r="H30" s="3" t="s">
        <v>9</v>
      </c>
    </row>
    <row r="31" spans="1:26" x14ac:dyDescent="0.4">
      <c r="A31" s="10" t="s">
        <v>10</v>
      </c>
      <c r="B31" s="13">
        <v>44152</v>
      </c>
      <c r="C31">
        <v>2</v>
      </c>
      <c r="D31" t="s">
        <v>14</v>
      </c>
      <c r="E31">
        <v>61</v>
      </c>
      <c r="F31" t="s">
        <v>11</v>
      </c>
      <c r="G31" t="s">
        <v>47</v>
      </c>
      <c r="H31" s="3" t="s">
        <v>12</v>
      </c>
    </row>
    <row r="32" spans="1:26" x14ac:dyDescent="0.4">
      <c r="A32" s="10" t="s">
        <v>10</v>
      </c>
      <c r="B32" s="13">
        <v>44161</v>
      </c>
      <c r="C32">
        <v>2</v>
      </c>
      <c r="D32" t="s">
        <v>7</v>
      </c>
      <c r="E32">
        <v>68</v>
      </c>
      <c r="F32" t="s">
        <v>15</v>
      </c>
      <c r="G32" t="s">
        <v>46</v>
      </c>
      <c r="H32" s="3" t="s">
        <v>9</v>
      </c>
    </row>
    <row r="33" spans="1:8" x14ac:dyDescent="0.4">
      <c r="A33" s="10" t="s">
        <v>10</v>
      </c>
      <c r="B33" s="13">
        <v>44161</v>
      </c>
      <c r="C33">
        <v>2</v>
      </c>
      <c r="D33" t="s">
        <v>14</v>
      </c>
      <c r="E33">
        <v>45</v>
      </c>
      <c r="F33" t="s">
        <v>11</v>
      </c>
      <c r="G33" t="s">
        <v>46</v>
      </c>
      <c r="H33" s="3" t="s">
        <v>12</v>
      </c>
    </row>
    <row r="34" spans="1:8" x14ac:dyDescent="0.4">
      <c r="A34" s="10" t="s">
        <v>6</v>
      </c>
      <c r="B34" s="13">
        <v>43899</v>
      </c>
      <c r="C34">
        <v>1</v>
      </c>
      <c r="D34" t="s">
        <v>14</v>
      </c>
      <c r="E34">
        <v>66</v>
      </c>
      <c r="F34" t="s">
        <v>8</v>
      </c>
      <c r="G34" t="s">
        <v>46</v>
      </c>
      <c r="H34" s="3" t="s">
        <v>9</v>
      </c>
    </row>
    <row r="35" spans="1:8" x14ac:dyDescent="0.4">
      <c r="A35" s="10" t="s">
        <v>6</v>
      </c>
      <c r="B35" s="13">
        <v>43906</v>
      </c>
      <c r="C35">
        <v>1</v>
      </c>
      <c r="D35" t="s">
        <v>14</v>
      </c>
      <c r="E35">
        <v>78</v>
      </c>
      <c r="F35" t="s">
        <v>16</v>
      </c>
      <c r="G35" t="s">
        <v>46</v>
      </c>
      <c r="H35" s="3" t="s">
        <v>9</v>
      </c>
    </row>
    <row r="36" spans="1:8" x14ac:dyDescent="0.4">
      <c r="A36" s="10" t="s">
        <v>6</v>
      </c>
      <c r="B36" s="13">
        <v>43913</v>
      </c>
      <c r="C36">
        <v>1</v>
      </c>
      <c r="D36" t="s">
        <v>14</v>
      </c>
      <c r="E36">
        <v>75</v>
      </c>
      <c r="F36" t="s">
        <v>15</v>
      </c>
      <c r="G36" t="s">
        <v>47</v>
      </c>
      <c r="H36" s="3" t="s">
        <v>9</v>
      </c>
    </row>
    <row r="37" spans="1:8" x14ac:dyDescent="0.4">
      <c r="A37" s="10" t="s">
        <v>6</v>
      </c>
      <c r="B37" s="13">
        <v>43920</v>
      </c>
      <c r="C37">
        <v>1</v>
      </c>
      <c r="D37" t="s">
        <v>14</v>
      </c>
      <c r="E37">
        <v>68</v>
      </c>
      <c r="F37" t="s">
        <v>15</v>
      </c>
      <c r="G37" t="s">
        <v>46</v>
      </c>
      <c r="H37" s="3" t="s">
        <v>9</v>
      </c>
    </row>
    <row r="38" spans="1:8" x14ac:dyDescent="0.4">
      <c r="A38" s="10" t="s">
        <v>6</v>
      </c>
      <c r="B38" s="13">
        <v>43899</v>
      </c>
      <c r="C38">
        <v>1</v>
      </c>
      <c r="D38" t="s">
        <v>7</v>
      </c>
      <c r="E38">
        <v>98</v>
      </c>
      <c r="F38" t="s">
        <v>15</v>
      </c>
      <c r="G38" t="s">
        <v>46</v>
      </c>
      <c r="H38" s="3" t="s">
        <v>9</v>
      </c>
    </row>
    <row r="39" spans="1:8" x14ac:dyDescent="0.4">
      <c r="A39" s="10" t="s">
        <v>6</v>
      </c>
      <c r="B39" s="13">
        <v>43906</v>
      </c>
      <c r="C39">
        <v>1</v>
      </c>
      <c r="D39" t="s">
        <v>7</v>
      </c>
      <c r="E39">
        <v>69</v>
      </c>
      <c r="F39" t="s">
        <v>15</v>
      </c>
      <c r="G39" t="s">
        <v>46</v>
      </c>
      <c r="H39" s="3" t="s">
        <v>9</v>
      </c>
    </row>
    <row r="40" spans="1:8" x14ac:dyDescent="0.4">
      <c r="A40" s="10" t="s">
        <v>6</v>
      </c>
      <c r="B40" s="13">
        <v>43913</v>
      </c>
      <c r="C40">
        <v>1</v>
      </c>
      <c r="D40" t="s">
        <v>7</v>
      </c>
      <c r="E40">
        <v>96</v>
      </c>
      <c r="F40" t="s">
        <v>8</v>
      </c>
      <c r="G40" t="s">
        <v>47</v>
      </c>
      <c r="H40" s="3" t="s">
        <v>9</v>
      </c>
    </row>
    <row r="41" spans="1:8" x14ac:dyDescent="0.4">
      <c r="A41" s="10" t="s">
        <v>6</v>
      </c>
      <c r="B41" s="13">
        <v>43920</v>
      </c>
      <c r="C41">
        <v>1</v>
      </c>
      <c r="D41" t="s">
        <v>7</v>
      </c>
      <c r="F41" t="s">
        <v>16</v>
      </c>
      <c r="G41" t="s">
        <v>46</v>
      </c>
      <c r="H41" s="3" t="s">
        <v>9</v>
      </c>
    </row>
    <row r="42" spans="1:8" x14ac:dyDescent="0.4">
      <c r="A42" s="10" t="s">
        <v>6</v>
      </c>
      <c r="B42" s="13">
        <v>44139</v>
      </c>
      <c r="C42">
        <v>2</v>
      </c>
      <c r="D42" t="s">
        <v>14</v>
      </c>
      <c r="E42">
        <v>74</v>
      </c>
      <c r="F42" t="s">
        <v>11</v>
      </c>
      <c r="G42" t="s">
        <v>46</v>
      </c>
      <c r="H42" s="3" t="s">
        <v>9</v>
      </c>
    </row>
    <row r="43" spans="1:8" x14ac:dyDescent="0.4">
      <c r="A43" s="10" t="s">
        <v>6</v>
      </c>
      <c r="B43" s="13">
        <v>44139</v>
      </c>
      <c r="C43">
        <v>2</v>
      </c>
      <c r="D43" t="s">
        <v>7</v>
      </c>
      <c r="F43" t="s">
        <v>15</v>
      </c>
      <c r="G43" t="s">
        <v>46</v>
      </c>
      <c r="H43" s="3" t="s">
        <v>12</v>
      </c>
    </row>
    <row r="44" spans="1:8" x14ac:dyDescent="0.4">
      <c r="A44" s="10" t="s">
        <v>6</v>
      </c>
      <c r="B44" s="13">
        <v>44146</v>
      </c>
      <c r="C44">
        <v>2</v>
      </c>
      <c r="D44" t="s">
        <v>14</v>
      </c>
      <c r="E44">
        <v>61</v>
      </c>
      <c r="F44" t="s">
        <v>8</v>
      </c>
      <c r="G44" t="s">
        <v>46</v>
      </c>
      <c r="H44" s="3" t="s">
        <v>12</v>
      </c>
    </row>
    <row r="45" spans="1:8" x14ac:dyDescent="0.4">
      <c r="A45" s="10" t="s">
        <v>6</v>
      </c>
      <c r="B45" s="13">
        <v>44146</v>
      </c>
      <c r="C45">
        <v>2</v>
      </c>
      <c r="D45" t="s">
        <v>7</v>
      </c>
      <c r="E45">
        <v>68</v>
      </c>
      <c r="F45" t="s">
        <v>16</v>
      </c>
      <c r="G45" t="s">
        <v>47</v>
      </c>
      <c r="H45" s="3" t="s">
        <v>9</v>
      </c>
    </row>
    <row r="46" spans="1:8" x14ac:dyDescent="0.4">
      <c r="A46" s="10" t="s">
        <v>6</v>
      </c>
      <c r="B46" s="13">
        <v>44153</v>
      </c>
      <c r="C46">
        <v>2</v>
      </c>
      <c r="D46" t="s">
        <v>14</v>
      </c>
      <c r="E46">
        <v>82</v>
      </c>
      <c r="F46" t="s">
        <v>11</v>
      </c>
      <c r="G46" t="s">
        <v>46</v>
      </c>
      <c r="H46" s="3" t="s">
        <v>12</v>
      </c>
    </row>
    <row r="47" spans="1:8" x14ac:dyDescent="0.4">
      <c r="A47" s="10" t="s">
        <v>6</v>
      </c>
      <c r="B47" s="13">
        <v>44153</v>
      </c>
      <c r="C47">
        <v>2</v>
      </c>
      <c r="D47" t="s">
        <v>7</v>
      </c>
      <c r="F47" t="s">
        <v>16</v>
      </c>
      <c r="G47" t="s">
        <v>46</v>
      </c>
      <c r="H47" s="3" t="s">
        <v>9</v>
      </c>
    </row>
    <row r="48" spans="1:8" x14ac:dyDescent="0.4">
      <c r="A48" s="10" t="s">
        <v>6</v>
      </c>
      <c r="B48" s="13">
        <v>44162</v>
      </c>
      <c r="C48">
        <v>2</v>
      </c>
      <c r="D48" t="s">
        <v>14</v>
      </c>
      <c r="E48">
        <v>48</v>
      </c>
      <c r="F48" t="s">
        <v>15</v>
      </c>
      <c r="G48" t="s">
        <v>46</v>
      </c>
      <c r="H48" s="3" t="s">
        <v>9</v>
      </c>
    </row>
    <row r="49" spans="1:8" x14ac:dyDescent="0.4">
      <c r="A49" s="14" t="s">
        <v>6</v>
      </c>
      <c r="B49" s="15">
        <v>44162</v>
      </c>
      <c r="C49" s="5">
        <v>2</v>
      </c>
      <c r="D49" s="5" t="s">
        <v>7</v>
      </c>
      <c r="E49" s="5">
        <v>106</v>
      </c>
      <c r="F49" s="5" t="s">
        <v>11</v>
      </c>
      <c r="G49" s="5" t="s">
        <v>46</v>
      </c>
      <c r="H49" s="6" t="s">
        <v>12</v>
      </c>
    </row>
  </sheetData>
  <sortState xmlns:xlrd2="http://schemas.microsoft.com/office/spreadsheetml/2017/richdata2" ref="A2:H49">
    <sortCondition ref="A2:A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58D4-668D-42C6-8EF1-076DD604A5D3}">
  <dimension ref="B2:Q13"/>
  <sheetViews>
    <sheetView workbookViewId="0">
      <selection activeCell="C17" sqref="C17"/>
    </sheetView>
  </sheetViews>
  <sheetFormatPr defaultColWidth="11.07421875" defaultRowHeight="14.6" x14ac:dyDescent="0.4"/>
  <cols>
    <col min="6" max="6" width="12.15234375" customWidth="1"/>
    <col min="11" max="11" width="17.15234375" customWidth="1"/>
    <col min="17" max="17" width="12" customWidth="1"/>
  </cols>
  <sheetData>
    <row r="2" spans="2:17" x14ac:dyDescent="0.4">
      <c r="B2" s="1" t="s">
        <v>25</v>
      </c>
    </row>
    <row r="4" spans="2:17" x14ac:dyDescent="0.4">
      <c r="B4" s="7" t="s">
        <v>18</v>
      </c>
      <c r="C4" s="8"/>
      <c r="D4" s="8"/>
      <c r="E4" s="8"/>
      <c r="F4" s="9"/>
      <c r="H4" s="7" t="s">
        <v>20</v>
      </c>
      <c r="I4" s="8"/>
      <c r="J4" s="8"/>
      <c r="K4" s="9"/>
      <c r="M4" s="7" t="s">
        <v>21</v>
      </c>
      <c r="N4" s="8"/>
      <c r="O4" s="8"/>
      <c r="P4" s="8"/>
      <c r="Q4" s="9"/>
    </row>
    <row r="5" spans="2:17" x14ac:dyDescent="0.4">
      <c r="B5" s="10" t="s">
        <v>1</v>
      </c>
      <c r="C5" t="s">
        <v>19</v>
      </c>
      <c r="D5" t="s">
        <v>3</v>
      </c>
      <c r="E5" t="s">
        <v>4</v>
      </c>
      <c r="F5" s="3" t="s">
        <v>5</v>
      </c>
      <c r="H5" s="10" t="s">
        <v>1</v>
      </c>
      <c r="I5" t="s">
        <v>19</v>
      </c>
      <c r="J5" t="s">
        <v>3</v>
      </c>
      <c r="K5" s="3" t="s">
        <v>39</v>
      </c>
      <c r="M5" s="10" t="s">
        <v>1</v>
      </c>
      <c r="N5" t="s">
        <v>19</v>
      </c>
      <c r="O5" t="s">
        <v>3</v>
      </c>
      <c r="P5" t="s">
        <v>4</v>
      </c>
      <c r="Q5" s="3" t="s">
        <v>5</v>
      </c>
    </row>
    <row r="6" spans="2:17" x14ac:dyDescent="0.4">
      <c r="B6" s="2">
        <v>44139</v>
      </c>
      <c r="C6" t="s">
        <v>14</v>
      </c>
      <c r="D6">
        <v>74</v>
      </c>
      <c r="E6" t="s">
        <v>11</v>
      </c>
      <c r="F6" s="3" t="s">
        <v>40</v>
      </c>
      <c r="H6" s="2">
        <v>44138</v>
      </c>
      <c r="I6" t="s">
        <v>7</v>
      </c>
      <c r="J6">
        <v>96</v>
      </c>
      <c r="K6" s="3" t="s">
        <v>26</v>
      </c>
      <c r="M6" s="2">
        <v>44140</v>
      </c>
      <c r="N6" t="s">
        <v>7</v>
      </c>
      <c r="O6">
        <v>105</v>
      </c>
      <c r="P6" t="s">
        <v>15</v>
      </c>
      <c r="Q6" s="3" t="s">
        <v>12</v>
      </c>
    </row>
    <row r="7" spans="2:17" x14ac:dyDescent="0.4">
      <c r="B7" s="2">
        <v>44139</v>
      </c>
      <c r="C7" t="s">
        <v>7</v>
      </c>
      <c r="E7" t="s">
        <v>15</v>
      </c>
      <c r="F7" s="3" t="s">
        <v>41</v>
      </c>
      <c r="H7" s="2">
        <v>44138</v>
      </c>
      <c r="I7" t="s">
        <v>14</v>
      </c>
      <c r="J7">
        <v>59</v>
      </c>
      <c r="K7" s="12" t="s">
        <v>27</v>
      </c>
      <c r="M7" s="2">
        <v>44140</v>
      </c>
      <c r="N7" t="s">
        <v>14</v>
      </c>
      <c r="P7" t="s">
        <v>11</v>
      </c>
      <c r="Q7" s="3" t="s">
        <v>9</v>
      </c>
    </row>
    <row r="8" spans="2:17" x14ac:dyDescent="0.4">
      <c r="B8" s="2">
        <v>44146</v>
      </c>
      <c r="C8" t="s">
        <v>14</v>
      </c>
      <c r="D8">
        <v>61</v>
      </c>
      <c r="E8" t="s">
        <v>8</v>
      </c>
      <c r="F8" s="3" t="s">
        <v>41</v>
      </c>
      <c r="H8" s="2">
        <v>44145</v>
      </c>
      <c r="I8" t="s">
        <v>7</v>
      </c>
      <c r="J8">
        <v>78</v>
      </c>
      <c r="K8" s="3" t="s">
        <v>28</v>
      </c>
      <c r="M8" s="2">
        <v>44147</v>
      </c>
      <c r="N8" t="s">
        <v>14</v>
      </c>
      <c r="O8">
        <v>49</v>
      </c>
      <c r="P8" t="s">
        <v>8</v>
      </c>
      <c r="Q8" s="3" t="s">
        <v>9</v>
      </c>
    </row>
    <row r="9" spans="2:17" x14ac:dyDescent="0.4">
      <c r="B9" s="2">
        <v>44146</v>
      </c>
      <c r="C9" t="s">
        <v>7</v>
      </c>
      <c r="D9">
        <v>68</v>
      </c>
      <c r="E9" s="11" t="s">
        <v>16</v>
      </c>
      <c r="F9" s="12" t="s">
        <v>40</v>
      </c>
      <c r="H9" s="2">
        <v>44145</v>
      </c>
      <c r="I9" t="s">
        <v>14</v>
      </c>
      <c r="K9" s="3" t="s">
        <v>29</v>
      </c>
      <c r="M9" s="2">
        <v>44147</v>
      </c>
      <c r="N9" t="s">
        <v>7</v>
      </c>
      <c r="O9">
        <v>68</v>
      </c>
      <c r="P9" s="11" t="s">
        <v>8</v>
      </c>
      <c r="Q9" s="12" t="s">
        <v>12</v>
      </c>
    </row>
    <row r="10" spans="2:17" x14ac:dyDescent="0.4">
      <c r="B10" s="2">
        <v>44153</v>
      </c>
      <c r="C10" t="s">
        <v>14</v>
      </c>
      <c r="D10">
        <v>82</v>
      </c>
      <c r="E10" t="s">
        <v>11</v>
      </c>
      <c r="F10" s="3" t="s">
        <v>41</v>
      </c>
      <c r="H10" s="2">
        <v>44152</v>
      </c>
      <c r="I10" t="s">
        <v>7</v>
      </c>
      <c r="J10">
        <v>92</v>
      </c>
      <c r="K10" s="3" t="s">
        <v>27</v>
      </c>
      <c r="M10" s="2">
        <v>44154</v>
      </c>
      <c r="N10" t="s">
        <v>7</v>
      </c>
      <c r="O10">
        <v>90</v>
      </c>
      <c r="P10" s="11" t="s">
        <v>15</v>
      </c>
      <c r="Q10" s="12" t="s">
        <v>9</v>
      </c>
    </row>
    <row r="11" spans="2:17" x14ac:dyDescent="0.4">
      <c r="B11" s="2">
        <v>44153</v>
      </c>
      <c r="C11" t="s">
        <v>7</v>
      </c>
      <c r="E11" t="s">
        <v>16</v>
      </c>
      <c r="F11" s="3" t="s">
        <v>40</v>
      </c>
      <c r="H11" s="2">
        <v>44152</v>
      </c>
      <c r="I11" t="s">
        <v>14</v>
      </c>
      <c r="J11">
        <v>61</v>
      </c>
      <c r="K11" s="12" t="s">
        <v>30</v>
      </c>
      <c r="M11" s="2">
        <v>44154</v>
      </c>
      <c r="N11" t="s">
        <v>14</v>
      </c>
      <c r="O11">
        <v>71</v>
      </c>
      <c r="P11" t="s">
        <v>16</v>
      </c>
      <c r="Q11" s="3" t="s">
        <v>12</v>
      </c>
    </row>
    <row r="12" spans="2:17" x14ac:dyDescent="0.4">
      <c r="B12" s="2">
        <v>44162</v>
      </c>
      <c r="C12" t="s">
        <v>14</v>
      </c>
      <c r="D12">
        <v>48</v>
      </c>
      <c r="E12" t="s">
        <v>15</v>
      </c>
      <c r="F12" s="3" t="s">
        <v>40</v>
      </c>
      <c r="H12" s="2">
        <v>44161</v>
      </c>
      <c r="I12" t="s">
        <v>7</v>
      </c>
      <c r="J12">
        <v>68</v>
      </c>
      <c r="K12" s="3" t="s">
        <v>27</v>
      </c>
      <c r="M12" s="2">
        <v>44163</v>
      </c>
      <c r="N12" t="s">
        <v>14</v>
      </c>
      <c r="O12">
        <v>60</v>
      </c>
      <c r="P12" t="s">
        <v>11</v>
      </c>
      <c r="Q12" s="3" t="s">
        <v>12</v>
      </c>
    </row>
    <row r="13" spans="2:17" x14ac:dyDescent="0.4">
      <c r="B13" s="4">
        <v>44162</v>
      </c>
      <c r="C13" s="5" t="s">
        <v>7</v>
      </c>
      <c r="D13" s="5">
        <v>106</v>
      </c>
      <c r="E13" s="5" t="s">
        <v>11</v>
      </c>
      <c r="F13" s="6" t="s">
        <v>41</v>
      </c>
      <c r="H13" s="4">
        <v>44161</v>
      </c>
      <c r="I13" s="5" t="s">
        <v>14</v>
      </c>
      <c r="J13" s="5">
        <v>45</v>
      </c>
      <c r="K13" s="6" t="s">
        <v>30</v>
      </c>
      <c r="M13" s="4">
        <v>44163</v>
      </c>
      <c r="N13" s="5" t="s">
        <v>7</v>
      </c>
      <c r="O13" s="5">
        <v>95</v>
      </c>
      <c r="P13" s="5" t="s">
        <v>16</v>
      </c>
      <c r="Q13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wave</vt:lpstr>
      <vt:lpstr>Second 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Robaux</dc:creator>
  <cp:lastModifiedBy>Cédric Dewaerheijd</cp:lastModifiedBy>
  <dcterms:created xsi:type="dcterms:W3CDTF">2021-01-25T13:08:25Z</dcterms:created>
  <dcterms:modified xsi:type="dcterms:W3CDTF">2024-02-08T10:57:24Z</dcterms:modified>
</cp:coreProperties>
</file>