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edwardhuang/Documents/"/>
    </mc:Choice>
  </mc:AlternateContent>
  <bookViews>
    <workbookView xWindow="880" yWindow="1620" windowWidth="27760" windowHeight="153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65" i="1" l="1"/>
  <c r="T65" i="1"/>
  <c r="S66" i="1"/>
  <c r="T66" i="1"/>
  <c r="S67" i="1"/>
  <c r="T67" i="1"/>
  <c r="S68" i="1"/>
  <c r="T68" i="1"/>
  <c r="S69" i="1"/>
  <c r="T69" i="1"/>
  <c r="S70" i="1"/>
  <c r="T70" i="1"/>
  <c r="S71" i="1"/>
  <c r="T71" i="1"/>
  <c r="N59" i="1"/>
  <c r="O59" i="1"/>
  <c r="P59" i="1"/>
  <c r="Q59" i="1"/>
  <c r="R59" i="1"/>
  <c r="S59" i="1"/>
  <c r="T59" i="1"/>
  <c r="U59" i="1"/>
  <c r="V59" i="1"/>
  <c r="W59" i="1"/>
  <c r="N60" i="1"/>
  <c r="O60" i="1"/>
  <c r="P60" i="1"/>
  <c r="Q60" i="1"/>
  <c r="R60" i="1"/>
  <c r="S60" i="1"/>
  <c r="T60" i="1"/>
  <c r="U60" i="1"/>
  <c r="V60" i="1"/>
  <c r="W60" i="1"/>
  <c r="N61" i="1"/>
  <c r="O61" i="1"/>
  <c r="P61" i="1"/>
  <c r="Q61" i="1"/>
  <c r="R61" i="1"/>
  <c r="S61" i="1"/>
  <c r="T61" i="1"/>
  <c r="U61" i="1"/>
  <c r="V61" i="1"/>
  <c r="W61" i="1"/>
  <c r="N62" i="1"/>
  <c r="O62" i="1"/>
  <c r="P62" i="1"/>
  <c r="Q62" i="1"/>
  <c r="R62" i="1"/>
  <c r="S62" i="1"/>
  <c r="T62" i="1"/>
  <c r="U62" i="1"/>
  <c r="V62" i="1"/>
  <c r="W62" i="1"/>
  <c r="N63" i="1"/>
  <c r="O63" i="1"/>
  <c r="P63" i="1"/>
  <c r="Q63" i="1"/>
  <c r="R63" i="1"/>
  <c r="S63" i="1"/>
  <c r="T63" i="1"/>
  <c r="U63" i="1"/>
  <c r="V63" i="1"/>
  <c r="W63" i="1"/>
  <c r="N64" i="1"/>
  <c r="O64" i="1"/>
  <c r="P64" i="1"/>
  <c r="Q64" i="1"/>
  <c r="R64" i="1"/>
  <c r="S64" i="1"/>
  <c r="T64" i="1"/>
  <c r="U64" i="1"/>
  <c r="V64" i="1"/>
  <c r="W64" i="1"/>
  <c r="N65" i="1"/>
  <c r="O65" i="1"/>
  <c r="P65" i="1"/>
  <c r="Q65" i="1"/>
  <c r="R65" i="1"/>
  <c r="U65" i="1"/>
  <c r="V65" i="1"/>
  <c r="W65" i="1"/>
  <c r="N66" i="1"/>
  <c r="O66" i="1"/>
  <c r="P66" i="1"/>
  <c r="Q66" i="1"/>
  <c r="R66" i="1"/>
  <c r="U66" i="1"/>
  <c r="V66" i="1"/>
  <c r="W66" i="1"/>
  <c r="N67" i="1"/>
  <c r="O67" i="1"/>
  <c r="P67" i="1"/>
  <c r="Q67" i="1"/>
  <c r="R67" i="1"/>
  <c r="U67" i="1"/>
  <c r="V67" i="1"/>
  <c r="W67" i="1"/>
  <c r="N68" i="1"/>
  <c r="O68" i="1"/>
  <c r="P68" i="1"/>
  <c r="Q68" i="1"/>
  <c r="R68" i="1"/>
  <c r="U68" i="1"/>
  <c r="V68" i="1"/>
  <c r="W68" i="1"/>
  <c r="N69" i="1"/>
  <c r="O69" i="1"/>
  <c r="P69" i="1"/>
  <c r="Q69" i="1"/>
  <c r="R69" i="1"/>
  <c r="U69" i="1"/>
  <c r="V69" i="1"/>
  <c r="W69" i="1"/>
  <c r="N70" i="1"/>
  <c r="O70" i="1"/>
  <c r="P70" i="1"/>
  <c r="Q70" i="1"/>
  <c r="R70" i="1"/>
  <c r="U70" i="1"/>
  <c r="V70" i="1"/>
  <c r="W70" i="1"/>
  <c r="N71" i="1"/>
  <c r="O71" i="1"/>
  <c r="P71" i="1"/>
  <c r="Q71" i="1"/>
  <c r="R71" i="1"/>
  <c r="U71" i="1"/>
  <c r="V71" i="1"/>
  <c r="W71" i="1"/>
  <c r="N72" i="1"/>
  <c r="O72" i="1"/>
  <c r="P72" i="1"/>
  <c r="Q72" i="1"/>
  <c r="R72" i="1"/>
  <c r="S72" i="1"/>
  <c r="T72" i="1"/>
  <c r="U72" i="1"/>
  <c r="V72" i="1"/>
  <c r="W72" i="1"/>
  <c r="N73" i="1"/>
  <c r="O73" i="1"/>
  <c r="P73" i="1"/>
  <c r="Q73" i="1"/>
  <c r="R73" i="1"/>
  <c r="S73" i="1"/>
  <c r="T73" i="1"/>
  <c r="U73" i="1"/>
  <c r="V73" i="1"/>
  <c r="W73" i="1"/>
  <c r="N74" i="1"/>
  <c r="O74" i="1"/>
  <c r="P74" i="1"/>
  <c r="Q74" i="1"/>
  <c r="R74" i="1"/>
  <c r="S74" i="1"/>
  <c r="T74" i="1"/>
  <c r="U74" i="1"/>
  <c r="V74" i="1"/>
  <c r="W74" i="1"/>
  <c r="N75" i="1"/>
  <c r="O75" i="1"/>
  <c r="P75" i="1"/>
  <c r="Q75" i="1"/>
  <c r="R75" i="1"/>
  <c r="S75" i="1"/>
  <c r="T75" i="1"/>
  <c r="U75" i="1"/>
  <c r="V75" i="1"/>
  <c r="W75" i="1"/>
  <c r="N76" i="1"/>
  <c r="O76" i="1"/>
  <c r="P76" i="1"/>
  <c r="Q76" i="1"/>
  <c r="R76" i="1"/>
  <c r="S76" i="1"/>
  <c r="T76" i="1"/>
  <c r="U76" i="1"/>
  <c r="V76" i="1"/>
  <c r="W76" i="1"/>
  <c r="N77" i="1"/>
  <c r="O77" i="1"/>
  <c r="P77" i="1"/>
  <c r="Q77" i="1"/>
  <c r="R77" i="1"/>
  <c r="S77" i="1"/>
  <c r="T77" i="1"/>
  <c r="U77" i="1"/>
  <c r="V77" i="1"/>
  <c r="W77" i="1"/>
  <c r="N78" i="1"/>
  <c r="O78" i="1"/>
  <c r="P78" i="1"/>
  <c r="Q78" i="1"/>
  <c r="R78" i="1"/>
  <c r="S78" i="1"/>
  <c r="T78" i="1"/>
  <c r="U78" i="1"/>
  <c r="V78" i="1"/>
  <c r="W78" i="1"/>
  <c r="O58" i="1"/>
  <c r="P58" i="1"/>
  <c r="Q58" i="1"/>
  <c r="R58" i="1"/>
  <c r="S58" i="1"/>
  <c r="T58" i="1"/>
  <c r="U58" i="1"/>
  <c r="V58" i="1"/>
  <c r="W58" i="1"/>
  <c r="N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O57" i="1"/>
  <c r="P57" i="1"/>
  <c r="Q57" i="1"/>
  <c r="R57" i="1"/>
  <c r="S57" i="1"/>
  <c r="T57" i="1"/>
  <c r="U57" i="1"/>
  <c r="V57" i="1"/>
  <c r="W57" i="1"/>
  <c r="N57" i="1"/>
  <c r="M58" i="1"/>
  <c r="L40" i="1"/>
  <c r="L39" i="1"/>
  <c r="L38" i="1"/>
  <c r="L36" i="1"/>
  <c r="L35" i="1"/>
  <c r="L34" i="1"/>
  <c r="O14" i="1"/>
  <c r="O15" i="1"/>
  <c r="O17" i="1"/>
  <c r="N17" i="1"/>
  <c r="O18" i="1"/>
  <c r="N18" i="1"/>
  <c r="N20" i="1"/>
  <c r="N21" i="1"/>
  <c r="N22" i="1"/>
  <c r="N23" i="1"/>
  <c r="N14" i="1"/>
  <c r="N15" i="1"/>
  <c r="K24" i="1"/>
  <c r="K18" i="1"/>
  <c r="K19" i="1"/>
  <c r="K20" i="1"/>
  <c r="K21" i="1"/>
  <c r="K22" i="1"/>
  <c r="K23" i="1"/>
  <c r="K17" i="1"/>
  <c r="J19" i="1"/>
  <c r="J20" i="1"/>
  <c r="J21" i="1"/>
  <c r="J22" i="1"/>
  <c r="J23" i="1"/>
  <c r="J24" i="1"/>
  <c r="J18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7" i="1"/>
</calcChain>
</file>

<file path=xl/sharedStrings.xml><?xml version="1.0" encoding="utf-8"?>
<sst xmlns="http://schemas.openxmlformats.org/spreadsheetml/2006/main" count="40" uniqueCount="34">
  <si>
    <t>BTC</t>
  </si>
  <si>
    <t>ETH</t>
  </si>
  <si>
    <t>I convert to BTC</t>
  </si>
  <si>
    <t>Value</t>
  </si>
  <si>
    <t>Amount</t>
  </si>
  <si>
    <t>I convert back to ETH</t>
  </si>
  <si>
    <t>Multiplier</t>
  </si>
  <si>
    <t>BTC/ETH</t>
  </si>
  <si>
    <t>I borrow ETH</t>
  </si>
  <si>
    <t>USD/ETH</t>
  </si>
  <si>
    <t>I return ETH</t>
  </si>
  <si>
    <t>Net Profit</t>
  </si>
  <si>
    <t>​</t>
  </si>
  <si>
    <t>Future Exchange Rate</t>
  </si>
  <si>
    <t>Future ETH price</t>
  </si>
  <si>
    <t>TimeSeries</t>
  </si>
  <si>
    <t>Date</t>
  </si>
  <si>
    <t>MoM Price Ch</t>
  </si>
  <si>
    <t>INPUTS</t>
  </si>
  <si>
    <t>EVENTS TIMELINE</t>
  </si>
  <si>
    <t>Total Interest</t>
  </si>
  <si>
    <t>PAYOFF MATRIX</t>
  </si>
  <si>
    <t># Months of Position</t>
  </si>
  <si>
    <t>Interest/month</t>
  </si>
  <si>
    <t># ETH borrowing</t>
  </si>
  <si>
    <t>Enter Position</t>
  </si>
  <si>
    <t>Exit Position</t>
  </si>
  <si>
    <t>Revenue</t>
  </si>
  <si>
    <t>expected value</t>
  </si>
  <si>
    <t>expected val</t>
  </si>
  <si>
    <t>Trade works</t>
  </si>
  <si>
    <t>Trade does</t>
  </si>
  <si>
    <t>not work</t>
  </si>
  <si>
    <t>Nate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</si>
</sst>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Courier New"/>
      <family val="1"/>
    </font>
    <font>
      <sz val="14"/>
      <color rgb="FF303F9F"/>
      <name val="Courier New"/>
      <family val="1"/>
    </font>
    <font>
      <sz val="10"/>
      <color rgb="FF000000"/>
      <name val="Inherit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outline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7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35">
    <xf numFmtId="0" fontId="0" fillId="0" borderId="0" xfId="0"/>
    <xf numFmtId="0" fontId="0" fillId="0" borderId="0" xfId="0" quotePrefix="1"/>
    <xf numFmtId="0" fontId="4" fillId="0" borderId="0" xfId="0" applyFont="1"/>
    <xf numFmtId="0" fontId="5" fillId="0" borderId="0" xfId="0" applyFont="1"/>
    <xf numFmtId="164" fontId="3" fillId="0" borderId="0" xfId="1" applyNumberFormat="1" applyFont="1"/>
    <xf numFmtId="0" fontId="2" fillId="0" borderId="0" xfId="0" applyFont="1"/>
    <xf numFmtId="0" fontId="0" fillId="3" borderId="0" xfId="0" applyFill="1"/>
    <xf numFmtId="9" fontId="0" fillId="3" borderId="0" xfId="2" applyFont="1" applyFill="1"/>
    <xf numFmtId="0" fontId="0" fillId="4" borderId="0" xfId="0" applyFill="1"/>
    <xf numFmtId="9" fontId="0" fillId="4" borderId="0" xfId="2" applyFont="1" applyFill="1"/>
    <xf numFmtId="0" fontId="0" fillId="5" borderId="0" xfId="0" applyFill="1"/>
    <xf numFmtId="14" fontId="0" fillId="0" borderId="0" xfId="0" applyNumberFormat="1"/>
    <xf numFmtId="164" fontId="0" fillId="3" borderId="0" xfId="1" applyNumberFormat="1" applyFont="1" applyFill="1"/>
    <xf numFmtId="164" fontId="0" fillId="4" borderId="0" xfId="1" applyNumberFormat="1" applyFont="1" applyFill="1"/>
    <xf numFmtId="2" fontId="0" fillId="0" borderId="0" xfId="0" applyNumberFormat="1"/>
    <xf numFmtId="164" fontId="0" fillId="0" borderId="0" xfId="1" applyNumberFormat="1" applyFont="1"/>
    <xf numFmtId="164" fontId="2" fillId="5" borderId="1" xfId="1" applyNumberFormat="1" applyFont="1" applyFill="1" applyBorder="1"/>
    <xf numFmtId="164" fontId="3" fillId="6" borderId="0" xfId="1" applyNumberFormat="1" applyFont="1" applyFill="1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2" borderId="0" xfId="0" applyFill="1" applyBorder="1"/>
    <xf numFmtId="0" fontId="0" fillId="0" borderId="6" xfId="0" applyBorder="1"/>
    <xf numFmtId="0" fontId="0" fillId="0" borderId="0" xfId="0" applyBorder="1"/>
    <xf numFmtId="0" fontId="0" fillId="2" borderId="6" xfId="0" applyFill="1" applyBorder="1"/>
    <xf numFmtId="0" fontId="0" fillId="0" borderId="7" xfId="0" applyBorder="1"/>
    <xf numFmtId="0" fontId="0" fillId="2" borderId="8" xfId="0" applyFill="1" applyBorder="1"/>
    <xf numFmtId="0" fontId="0" fillId="2" borderId="9" xfId="0" applyFill="1" applyBorder="1"/>
    <xf numFmtId="0" fontId="2" fillId="0" borderId="3" xfId="0" applyFont="1" applyBorder="1"/>
    <xf numFmtId="164" fontId="0" fillId="0" borderId="0" xfId="0" applyNumberFormat="1"/>
    <xf numFmtId="10" fontId="0" fillId="2" borderId="0" xfId="2" applyNumberFormat="1" applyFont="1" applyFill="1" applyBorder="1"/>
    <xf numFmtId="164" fontId="3" fillId="4" borderId="0" xfId="1" applyNumberFormat="1" applyFont="1" applyFill="1"/>
    <xf numFmtId="44" fontId="0" fillId="0" borderId="0" xfId="0" applyNumberFormat="1"/>
    <xf numFmtId="44" fontId="0" fillId="4" borderId="0" xfId="0" applyNumberFormat="1" applyFill="1"/>
    <xf numFmtId="0" fontId="8" fillId="0" borderId="0" xfId="0" applyFont="1"/>
  </cellXfs>
  <cellStyles count="17">
    <cellStyle name="Currency" xfId="1" builtinId="4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  <cellStyle name="Percent" xfId="2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3:Y78"/>
  <sheetViews>
    <sheetView tabSelected="1" topLeftCell="E1" workbookViewId="0">
      <selection activeCell="N6" sqref="N6"/>
    </sheetView>
  </sheetViews>
  <sheetFormatPr baseColWidth="10" defaultRowHeight="16" x14ac:dyDescent="0.2"/>
  <cols>
    <col min="10" max="10" width="11" bestFit="1" customWidth="1"/>
    <col min="13" max="13" width="18.33203125" bestFit="1" customWidth="1"/>
    <col min="14" max="16" width="13.1640625" bestFit="1" customWidth="1"/>
    <col min="17" max="18" width="12.1640625" bestFit="1" customWidth="1"/>
    <col min="19" max="19" width="11.1640625" bestFit="1" customWidth="1"/>
    <col min="20" max="24" width="13.1640625" bestFit="1" customWidth="1"/>
    <col min="25" max="25" width="14.1640625" bestFit="1" customWidth="1"/>
  </cols>
  <sheetData>
    <row r="3" spans="6:16" x14ac:dyDescent="0.2">
      <c r="F3" t="s">
        <v>15</v>
      </c>
    </row>
    <row r="4" spans="6:16" x14ac:dyDescent="0.2">
      <c r="M4" s="18"/>
      <c r="N4" s="28" t="s">
        <v>18</v>
      </c>
      <c r="O4" s="19"/>
    </row>
    <row r="5" spans="6:16" x14ac:dyDescent="0.2">
      <c r="F5" t="s">
        <v>16</v>
      </c>
      <c r="G5" s="6" t="s">
        <v>0</v>
      </c>
      <c r="H5" s="6" t="s">
        <v>17</v>
      </c>
      <c r="I5" s="8" t="s">
        <v>1</v>
      </c>
      <c r="J5" s="8" t="s">
        <v>17</v>
      </c>
      <c r="K5" s="10" t="s">
        <v>7</v>
      </c>
      <c r="M5" s="20" t="s">
        <v>22</v>
      </c>
      <c r="N5" s="21">
        <v>1.5</v>
      </c>
      <c r="O5" s="22"/>
    </row>
    <row r="6" spans="6:16" x14ac:dyDescent="0.2">
      <c r="F6" s="11">
        <v>42430</v>
      </c>
      <c r="G6" s="12">
        <v>438</v>
      </c>
      <c r="H6" s="6"/>
      <c r="I6" s="8"/>
      <c r="J6" s="8"/>
      <c r="K6" s="10"/>
      <c r="M6" s="20" t="s">
        <v>23</v>
      </c>
      <c r="N6" s="30">
        <v>1.4999999999999999E-2</v>
      </c>
      <c r="O6" s="22"/>
    </row>
    <row r="7" spans="6:16" x14ac:dyDescent="0.2">
      <c r="F7" s="11">
        <v>42461</v>
      </c>
      <c r="G7" s="12">
        <v>421</v>
      </c>
      <c r="H7" s="7">
        <f>(G7-G6)/G6</f>
        <v>-3.8812785388127852E-2</v>
      </c>
      <c r="I7" s="8"/>
      <c r="J7" s="8"/>
      <c r="K7" s="10"/>
      <c r="M7" s="20" t="s">
        <v>24</v>
      </c>
      <c r="N7" s="21">
        <v>4</v>
      </c>
      <c r="O7" s="22"/>
    </row>
    <row r="8" spans="6:16" x14ac:dyDescent="0.2">
      <c r="F8" s="11">
        <v>42491</v>
      </c>
      <c r="G8" s="12">
        <v>449</v>
      </c>
      <c r="H8" s="7">
        <f t="shared" ref="H8:H24" si="0">(G8-G7)/G7</f>
        <v>6.6508313539192399E-2</v>
      </c>
      <c r="I8" s="8"/>
      <c r="J8" s="8"/>
      <c r="K8" s="10"/>
      <c r="M8" s="20"/>
      <c r="N8" s="23" t="s">
        <v>25</v>
      </c>
      <c r="O8" s="22" t="s">
        <v>26</v>
      </c>
    </row>
    <row r="9" spans="6:16" x14ac:dyDescent="0.2">
      <c r="F9" s="11">
        <v>42522</v>
      </c>
      <c r="G9" s="12">
        <v>535</v>
      </c>
      <c r="H9" s="7">
        <f t="shared" si="0"/>
        <v>0.19153674832962139</v>
      </c>
      <c r="I9" s="8"/>
      <c r="J9" s="8"/>
      <c r="K9" s="10"/>
      <c r="M9" s="20" t="s">
        <v>7</v>
      </c>
      <c r="N9" s="21">
        <v>6.9195000000000007E-2</v>
      </c>
      <c r="O9" s="24">
        <v>0.06</v>
      </c>
    </row>
    <row r="10" spans="6:16" x14ac:dyDescent="0.2">
      <c r="F10" s="11">
        <v>42552</v>
      </c>
      <c r="G10" s="12">
        <v>675</v>
      </c>
      <c r="H10" s="7">
        <f t="shared" si="0"/>
        <v>0.26168224299065418</v>
      </c>
      <c r="I10" s="8"/>
      <c r="J10" s="8"/>
      <c r="K10" s="10"/>
      <c r="M10" s="25" t="s">
        <v>9</v>
      </c>
      <c r="N10" s="26">
        <v>250</v>
      </c>
      <c r="O10" s="27">
        <v>300</v>
      </c>
    </row>
    <row r="11" spans="6:16" x14ac:dyDescent="0.2">
      <c r="F11" s="11">
        <v>42583</v>
      </c>
      <c r="G11" s="12">
        <v>622</v>
      </c>
      <c r="H11" s="7">
        <f t="shared" si="0"/>
        <v>-7.8518518518518515E-2</v>
      </c>
      <c r="I11" s="8"/>
      <c r="J11" s="8"/>
      <c r="K11" s="10"/>
    </row>
    <row r="12" spans="6:16" x14ac:dyDescent="0.2">
      <c r="F12" s="11">
        <v>42614</v>
      </c>
      <c r="G12" s="12">
        <v>571</v>
      </c>
      <c r="H12" s="7">
        <f t="shared" si="0"/>
        <v>-8.1993569131832797E-2</v>
      </c>
      <c r="I12" s="8"/>
      <c r="J12" s="8"/>
      <c r="K12" s="10"/>
    </row>
    <row r="13" spans="6:16" x14ac:dyDescent="0.2">
      <c r="F13" s="11">
        <v>42644</v>
      </c>
      <c r="G13" s="12">
        <v>612</v>
      </c>
      <c r="H13" s="7">
        <f t="shared" si="0"/>
        <v>7.1803852889667244E-2</v>
      </c>
      <c r="I13" s="8"/>
      <c r="J13" s="8"/>
      <c r="K13" s="10"/>
      <c r="M13" s="5" t="s">
        <v>19</v>
      </c>
      <c r="N13" t="s">
        <v>3</v>
      </c>
      <c r="O13" t="s">
        <v>4</v>
      </c>
    </row>
    <row r="14" spans="6:16" x14ac:dyDescent="0.2">
      <c r="F14" s="11">
        <v>42675</v>
      </c>
      <c r="G14" s="12">
        <v>725</v>
      </c>
      <c r="H14" s="7">
        <f t="shared" si="0"/>
        <v>0.184640522875817</v>
      </c>
      <c r="I14" s="8"/>
      <c r="J14" s="8"/>
      <c r="K14" s="10"/>
      <c r="M14" t="s">
        <v>8</v>
      </c>
      <c r="N14" s="15">
        <f>O14*N10</f>
        <v>1000</v>
      </c>
      <c r="O14">
        <f>N7</f>
        <v>4</v>
      </c>
      <c r="P14" t="s">
        <v>1</v>
      </c>
    </row>
    <row r="15" spans="6:16" x14ac:dyDescent="0.2">
      <c r="F15" s="11">
        <v>42705</v>
      </c>
      <c r="G15" s="12">
        <v>768</v>
      </c>
      <c r="H15" s="7">
        <f t="shared" si="0"/>
        <v>5.9310344827586209E-2</v>
      </c>
      <c r="I15" s="8"/>
      <c r="J15" s="8"/>
      <c r="K15" s="10"/>
      <c r="M15" t="s">
        <v>2</v>
      </c>
      <c r="N15" s="15">
        <f>O15/N9*N10</f>
        <v>1000</v>
      </c>
      <c r="O15">
        <f>O14*N9</f>
        <v>0.27678000000000003</v>
      </c>
      <c r="P15" t="s">
        <v>0</v>
      </c>
    </row>
    <row r="16" spans="6:16" x14ac:dyDescent="0.2">
      <c r="F16" s="11">
        <v>42736</v>
      </c>
      <c r="G16" s="12">
        <v>1025</v>
      </c>
      <c r="H16" s="7">
        <f t="shared" si="0"/>
        <v>0.33463541666666669</v>
      </c>
      <c r="I16" s="8"/>
      <c r="J16" s="8"/>
      <c r="K16" s="10"/>
      <c r="N16" s="15"/>
    </row>
    <row r="17" spans="6:25" x14ac:dyDescent="0.2">
      <c r="F17" s="11">
        <v>42767</v>
      </c>
      <c r="G17" s="12">
        <v>953</v>
      </c>
      <c r="H17" s="7">
        <f t="shared" si="0"/>
        <v>-7.0243902439024397E-2</v>
      </c>
      <c r="I17" s="13">
        <v>10.67</v>
      </c>
      <c r="J17" s="8"/>
      <c r="K17" s="10">
        <f t="shared" ref="K17:K24" si="1">I17/G17</f>
        <v>1.1196222455403988E-2</v>
      </c>
      <c r="M17" t="s">
        <v>5</v>
      </c>
      <c r="N17" s="15">
        <f>O17*O10</f>
        <v>1383.9</v>
      </c>
      <c r="O17">
        <f>O15/O9</f>
        <v>4.6130000000000004</v>
      </c>
      <c r="P17" t="s">
        <v>1</v>
      </c>
    </row>
    <row r="18" spans="6:25" x14ac:dyDescent="0.2">
      <c r="F18" s="11">
        <v>42795</v>
      </c>
      <c r="G18" s="12">
        <v>1205</v>
      </c>
      <c r="H18" s="7">
        <f t="shared" si="0"/>
        <v>0.26442812172088143</v>
      </c>
      <c r="I18" s="13">
        <v>15.8</v>
      </c>
      <c r="J18" s="9">
        <f>(I18-I17)/I18</f>
        <v>0.32468354430379748</v>
      </c>
      <c r="K18" s="10">
        <f t="shared" si="1"/>
        <v>1.3112033195020748E-2</v>
      </c>
      <c r="M18" t="s">
        <v>10</v>
      </c>
      <c r="N18" s="15">
        <f>O18*O10</f>
        <v>1200</v>
      </c>
      <c r="O18">
        <f>N7</f>
        <v>4</v>
      </c>
      <c r="P18" t="s">
        <v>1</v>
      </c>
    </row>
    <row r="19" spans="6:25" x14ac:dyDescent="0.2">
      <c r="F19" s="11">
        <v>42826</v>
      </c>
      <c r="G19" s="12">
        <v>1084</v>
      </c>
      <c r="H19" s="7">
        <f t="shared" si="0"/>
        <v>-0.1004149377593361</v>
      </c>
      <c r="I19" s="13">
        <v>49.48</v>
      </c>
      <c r="J19" s="9">
        <f t="shared" ref="J19:J24" si="2">(I19-I18)/I19</f>
        <v>0.68067906224737262</v>
      </c>
      <c r="K19" s="10">
        <f t="shared" si="1"/>
        <v>4.5645756457564572E-2</v>
      </c>
    </row>
    <row r="20" spans="6:25" x14ac:dyDescent="0.2">
      <c r="F20" s="11">
        <v>42856</v>
      </c>
      <c r="G20" s="12">
        <v>1383</v>
      </c>
      <c r="H20" s="7">
        <f t="shared" si="0"/>
        <v>0.27583025830258301</v>
      </c>
      <c r="I20" s="13">
        <v>76.92</v>
      </c>
      <c r="J20" s="9">
        <f t="shared" si="2"/>
        <v>0.3567342693707749</v>
      </c>
      <c r="K20" s="10">
        <f t="shared" si="1"/>
        <v>5.5618221258134488E-2</v>
      </c>
      <c r="M20" t="s">
        <v>27</v>
      </c>
      <c r="N20" s="29">
        <f>N17-N18</f>
        <v>183.90000000000009</v>
      </c>
    </row>
    <row r="21" spans="6:25" x14ac:dyDescent="0.2">
      <c r="F21" s="11">
        <v>42887</v>
      </c>
      <c r="G21" s="12">
        <v>2400</v>
      </c>
      <c r="H21" s="7">
        <f t="shared" si="0"/>
        <v>0.73535791757049895</v>
      </c>
      <c r="I21" s="13">
        <v>229</v>
      </c>
      <c r="J21" s="9">
        <f t="shared" si="2"/>
        <v>0.66410480349344969</v>
      </c>
      <c r="K21" s="10">
        <f t="shared" si="1"/>
        <v>9.5416666666666664E-2</v>
      </c>
      <c r="M21" t="s">
        <v>6</v>
      </c>
      <c r="N21" s="14">
        <f>(1+N6)^N5</f>
        <v>1.0225841652402015</v>
      </c>
    </row>
    <row r="22" spans="6:25" x14ac:dyDescent="0.2">
      <c r="F22" s="11">
        <v>42917</v>
      </c>
      <c r="G22" s="12">
        <v>2618</v>
      </c>
      <c r="H22" s="7">
        <f t="shared" si="0"/>
        <v>9.0833333333333335E-2</v>
      </c>
      <c r="I22" s="13">
        <v>282</v>
      </c>
      <c r="J22" s="9">
        <f t="shared" si="2"/>
        <v>0.18794326241134751</v>
      </c>
      <c r="K22" s="10">
        <f t="shared" si="1"/>
        <v>0.10771581359816654</v>
      </c>
      <c r="M22" t="s">
        <v>20</v>
      </c>
      <c r="N22" s="15">
        <f>(N7*N10)-(N7*N10)*N21</f>
        <v>-22.584165240201514</v>
      </c>
    </row>
    <row r="23" spans="6:25" ht="17" thickBot="1" x14ac:dyDescent="0.25">
      <c r="F23" s="11">
        <v>42948</v>
      </c>
      <c r="G23" s="12">
        <v>2705</v>
      </c>
      <c r="H23" s="7">
        <f t="shared" si="0"/>
        <v>3.3231474407944994E-2</v>
      </c>
      <c r="I23" s="13">
        <v>225</v>
      </c>
      <c r="J23" s="9">
        <f t="shared" si="2"/>
        <v>-0.25333333333333335</v>
      </c>
      <c r="K23" s="10">
        <f t="shared" si="1"/>
        <v>8.3179297597042512E-2</v>
      </c>
      <c r="M23" t="s">
        <v>11</v>
      </c>
      <c r="N23" s="16">
        <f>N20+N22</f>
        <v>161.31583475979858</v>
      </c>
    </row>
    <row r="24" spans="6:25" x14ac:dyDescent="0.2">
      <c r="F24" s="11">
        <v>42979</v>
      </c>
      <c r="G24" s="12">
        <v>4928</v>
      </c>
      <c r="H24" s="7">
        <f t="shared" si="0"/>
        <v>0.82181146025878005</v>
      </c>
      <c r="I24" s="13">
        <v>386</v>
      </c>
      <c r="J24" s="9">
        <f t="shared" si="2"/>
        <v>0.41709844559585491</v>
      </c>
      <c r="K24" s="10">
        <f t="shared" si="1"/>
        <v>7.832792207792208E-2</v>
      </c>
    </row>
    <row r="25" spans="6:25" x14ac:dyDescent="0.2">
      <c r="M25" t="s">
        <v>21</v>
      </c>
    </row>
    <row r="26" spans="6:25" x14ac:dyDescent="0.2">
      <c r="N26" s="5" t="s">
        <v>13</v>
      </c>
    </row>
    <row r="27" spans="6:25" x14ac:dyDescent="0.2">
      <c r="N27">
        <v>0.02</v>
      </c>
      <c r="O27">
        <v>0.03</v>
      </c>
      <c r="P27">
        <v>0.04</v>
      </c>
      <c r="Q27">
        <v>0.05</v>
      </c>
      <c r="R27">
        <v>0.06</v>
      </c>
      <c r="S27">
        <v>7.0000000000000007E-2</v>
      </c>
      <c r="T27">
        <v>0.08</v>
      </c>
      <c r="U27">
        <v>0.09</v>
      </c>
      <c r="V27">
        <v>0.1</v>
      </c>
      <c r="W27">
        <v>0.11</v>
      </c>
      <c r="X27">
        <v>0.12</v>
      </c>
      <c r="Y27">
        <v>0.13</v>
      </c>
    </row>
    <row r="28" spans="6:25" x14ac:dyDescent="0.2">
      <c r="G28" s="1"/>
      <c r="L28" s="5" t="s">
        <v>14</v>
      </c>
      <c r="M28">
        <v>50</v>
      </c>
      <c r="N28" s="4">
        <v>3126.6563495999999</v>
      </c>
      <c r="O28" s="4">
        <v>1400.6138495999901</v>
      </c>
      <c r="P28" s="4">
        <v>537.59259959999997</v>
      </c>
      <c r="Q28" s="4">
        <v>19.779849599999501</v>
      </c>
      <c r="R28" s="4">
        <v>-325.42865039999901</v>
      </c>
      <c r="S28" s="4">
        <v>-572.00615040000002</v>
      </c>
      <c r="T28" s="4">
        <v>-756.93927539999902</v>
      </c>
      <c r="U28" s="4">
        <v>-900.77615039999898</v>
      </c>
      <c r="V28" s="4">
        <v>-1015.8456504</v>
      </c>
      <c r="W28" s="4">
        <v>-1109.99342312727</v>
      </c>
      <c r="X28" s="4">
        <v>-1188.4499003999999</v>
      </c>
      <c r="Y28" s="4">
        <v>-1254.8361504</v>
      </c>
    </row>
    <row r="29" spans="6:25" x14ac:dyDescent="0.2">
      <c r="G29" s="1"/>
      <c r="M29">
        <v>75</v>
      </c>
      <c r="N29" s="4">
        <v>4965.7200995999901</v>
      </c>
      <c r="O29" s="4">
        <v>2376.6563495999999</v>
      </c>
      <c r="P29" s="4">
        <v>1082.12447459999</v>
      </c>
      <c r="Q29" s="4">
        <v>305.405349599999</v>
      </c>
      <c r="R29" s="4">
        <v>-212.40740039999901</v>
      </c>
      <c r="S29" s="4">
        <v>-582.27365039999995</v>
      </c>
      <c r="T29" s="4">
        <v>-859.67333789999998</v>
      </c>
      <c r="U29" s="4">
        <v>-1075.4286503999899</v>
      </c>
      <c r="V29" s="4">
        <v>-1248.0329004</v>
      </c>
      <c r="W29" s="4">
        <v>-1389.2545594909</v>
      </c>
      <c r="X29" s="4">
        <v>-1506.93927539999</v>
      </c>
      <c r="Y29" s="4">
        <v>-1606.5186503999901</v>
      </c>
    </row>
    <row r="30" spans="6:25" x14ac:dyDescent="0.2">
      <c r="G30" s="1"/>
      <c r="M30">
        <v>100</v>
      </c>
      <c r="N30" s="4">
        <v>6804.7838495999904</v>
      </c>
      <c r="O30" s="4">
        <v>3352.6988495999899</v>
      </c>
      <c r="P30" s="4">
        <v>1626.6563495999901</v>
      </c>
      <c r="Q30" s="4">
        <v>591.03084959999796</v>
      </c>
      <c r="R30" s="4">
        <v>-99.386150400000105</v>
      </c>
      <c r="S30" s="4">
        <v>-592.54115039999999</v>
      </c>
      <c r="T30" s="4">
        <v>-962.40740039999901</v>
      </c>
      <c r="U30" s="4">
        <v>-1250.0811503999901</v>
      </c>
      <c r="V30" s="4">
        <v>-1480.2201504</v>
      </c>
      <c r="W30" s="4">
        <v>-1668.5156958545399</v>
      </c>
      <c r="X30" s="4">
        <v>-1825.4286503999999</v>
      </c>
      <c r="Y30" s="4">
        <v>-1958.2011504</v>
      </c>
    </row>
    <row r="31" spans="6:25" x14ac:dyDescent="0.2">
      <c r="G31" s="1"/>
      <c r="M31">
        <v>125</v>
      </c>
      <c r="N31" s="4">
        <v>8643.8475995999906</v>
      </c>
      <c r="O31" s="4">
        <v>4328.7413495999999</v>
      </c>
      <c r="P31" s="31">
        <v>2171.18822459999</v>
      </c>
      <c r="Q31" s="31">
        <v>876.65634959999898</v>
      </c>
      <c r="R31" s="31">
        <v>13.6350996000001</v>
      </c>
      <c r="S31" s="4">
        <v>-602.80865040000003</v>
      </c>
      <c r="T31" s="31">
        <v>-1065.1414629000001</v>
      </c>
      <c r="U31" s="31">
        <v>-1424.7336504</v>
      </c>
      <c r="V31" s="31">
        <v>-1712.4074003999999</v>
      </c>
      <c r="W31" s="4">
        <v>-1947.7768322181801</v>
      </c>
      <c r="X31" s="4">
        <v>-2143.9180253999998</v>
      </c>
      <c r="Y31" s="4">
        <v>-2309.8836504000001</v>
      </c>
    </row>
    <row r="32" spans="6:25" x14ac:dyDescent="0.2">
      <c r="M32">
        <v>150</v>
      </c>
      <c r="N32" s="4">
        <v>10482.911349599901</v>
      </c>
      <c r="O32" s="4">
        <v>5304.7838495999904</v>
      </c>
      <c r="P32" s="31">
        <v>2715.7200995999901</v>
      </c>
      <c r="Q32" s="31">
        <v>1162.28184959999</v>
      </c>
      <c r="R32" s="31">
        <v>126.656349599999</v>
      </c>
      <c r="S32" s="4">
        <v>-613.07615039999996</v>
      </c>
      <c r="T32" s="31">
        <v>-1167.8755254</v>
      </c>
      <c r="U32" s="31">
        <v>-1599.3861503999899</v>
      </c>
      <c r="V32" s="31">
        <v>-1944.5946504000001</v>
      </c>
      <c r="W32" s="4">
        <v>-2227.0379685818102</v>
      </c>
      <c r="X32" s="4">
        <v>-2462.4074003999999</v>
      </c>
      <c r="Y32" s="4">
        <v>-2661.5661504</v>
      </c>
    </row>
    <row r="33" spans="10:25" x14ac:dyDescent="0.2">
      <c r="M33">
        <v>175</v>
      </c>
      <c r="N33" s="4">
        <v>12321.9750995999</v>
      </c>
      <c r="O33" s="4">
        <v>6280.82634959999</v>
      </c>
      <c r="P33" s="31">
        <v>3260.2519745999898</v>
      </c>
      <c r="Q33" s="31">
        <v>1447.9073495999901</v>
      </c>
      <c r="R33" s="31">
        <v>239.67759959999901</v>
      </c>
      <c r="S33" s="4">
        <v>-623.34365040000102</v>
      </c>
      <c r="T33" s="31">
        <v>-1270.6095879</v>
      </c>
      <c r="U33" s="31">
        <v>-1774.03865039999</v>
      </c>
      <c r="V33" s="31">
        <v>-2176.7819003999998</v>
      </c>
      <c r="W33" s="4">
        <v>-2506.2991049454499</v>
      </c>
      <c r="X33" s="4">
        <v>-2780.8967754</v>
      </c>
      <c r="Y33" s="4">
        <v>-3013.2486503999999</v>
      </c>
    </row>
    <row r="34" spans="10:25" x14ac:dyDescent="0.2">
      <c r="J34" t="s">
        <v>30</v>
      </c>
      <c r="L34" s="29">
        <f>SUM(P31:R42)</f>
        <v>98987.545335599745</v>
      </c>
      <c r="M34">
        <v>200</v>
      </c>
      <c r="N34" s="4">
        <v>14161.0388495999</v>
      </c>
      <c r="O34" s="4">
        <v>7256.8688495999904</v>
      </c>
      <c r="P34" s="31">
        <v>3804.7838495999899</v>
      </c>
      <c r="Q34" s="31">
        <v>1733.53284959999</v>
      </c>
      <c r="R34" s="31">
        <v>352.69884959999899</v>
      </c>
      <c r="S34" s="4">
        <v>-633.61115040000095</v>
      </c>
      <c r="T34" s="31">
        <v>-1373.3436503999999</v>
      </c>
      <c r="U34" s="31">
        <v>-1948.6911504</v>
      </c>
      <c r="V34" s="31">
        <v>-2408.9691504000002</v>
      </c>
      <c r="W34" s="4">
        <v>-2785.5602413090901</v>
      </c>
      <c r="X34" s="4">
        <v>-3099.3861504000001</v>
      </c>
      <c r="Y34" s="4">
        <v>-3364.9311504000002</v>
      </c>
    </row>
    <row r="35" spans="10:25" x14ac:dyDescent="0.2">
      <c r="L35" s="29">
        <f>COUNT(P31:R42)</f>
        <v>36</v>
      </c>
      <c r="M35">
        <v>225</v>
      </c>
      <c r="N35" s="4">
        <v>16000.102599599901</v>
      </c>
      <c r="O35" s="4">
        <v>8232.91134959999</v>
      </c>
      <c r="P35" s="31">
        <v>4349.3157245999901</v>
      </c>
      <c r="Q35" s="31">
        <v>2019.1583495999901</v>
      </c>
      <c r="R35" s="31">
        <v>465.720099599999</v>
      </c>
      <c r="S35" s="17">
        <v>-643.87865039999997</v>
      </c>
      <c r="T35" s="31">
        <v>-1476.0777129000001</v>
      </c>
      <c r="U35" s="31">
        <v>-2123.3436504000001</v>
      </c>
      <c r="V35" s="31">
        <v>-2641.1564004000002</v>
      </c>
      <c r="W35" s="4">
        <v>-3064.8213776727198</v>
      </c>
      <c r="X35" s="4">
        <v>-3417.8755253999998</v>
      </c>
      <c r="Y35" s="4">
        <v>-3716.6136504000001</v>
      </c>
    </row>
    <row r="36" spans="10:25" x14ac:dyDescent="0.2">
      <c r="K36" t="s">
        <v>28</v>
      </c>
      <c r="L36" s="8">
        <f>L34/L35</f>
        <v>2749.6540370999928</v>
      </c>
      <c r="M36">
        <v>250</v>
      </c>
      <c r="N36" s="4">
        <v>17839.166349599898</v>
      </c>
      <c r="O36" s="4">
        <v>9208.9538495999896</v>
      </c>
      <c r="P36" s="31">
        <v>4893.8475995999897</v>
      </c>
      <c r="Q36" s="31">
        <v>2304.7838495999899</v>
      </c>
      <c r="R36" s="31">
        <v>578.74134959999901</v>
      </c>
      <c r="S36" s="4">
        <v>-654.14615040000001</v>
      </c>
      <c r="T36" s="31">
        <v>-1578.8117754</v>
      </c>
      <c r="U36" s="31">
        <v>-2297.9961503999998</v>
      </c>
      <c r="V36" s="31">
        <v>-2873.3436504000001</v>
      </c>
      <c r="W36" s="4">
        <v>-3344.08251403636</v>
      </c>
      <c r="X36" s="4">
        <v>-3736.3649003999999</v>
      </c>
      <c r="Y36" s="4">
        <v>-4068.2961504</v>
      </c>
    </row>
    <row r="37" spans="10:25" x14ac:dyDescent="0.2">
      <c r="M37">
        <v>275</v>
      </c>
      <c r="N37" s="4">
        <v>19678.230099599899</v>
      </c>
      <c r="O37" s="4">
        <v>10184.9963495999</v>
      </c>
      <c r="P37" s="31">
        <v>5438.3794745999903</v>
      </c>
      <c r="Q37" s="31">
        <v>2590.40934959999</v>
      </c>
      <c r="R37" s="31">
        <v>691.76259959999902</v>
      </c>
      <c r="S37" s="4">
        <v>-664.41365040000096</v>
      </c>
      <c r="T37" s="31">
        <v>-1681.5458378999999</v>
      </c>
      <c r="U37" s="31">
        <v>-2472.6486503999899</v>
      </c>
      <c r="V37" s="31">
        <v>-3105.5309004000001</v>
      </c>
      <c r="W37" s="4">
        <v>-3623.3436504000001</v>
      </c>
      <c r="X37" s="4">
        <v>-4054.8542754</v>
      </c>
      <c r="Y37" s="4">
        <v>-4419.9786504000003</v>
      </c>
    </row>
    <row r="38" spans="10:25" x14ac:dyDescent="0.2">
      <c r="J38" t="s">
        <v>31</v>
      </c>
      <c r="L38" s="29">
        <f>SUM(T31:V42)</f>
        <v>-84059.261789399956</v>
      </c>
      <c r="M38">
        <v>300</v>
      </c>
      <c r="N38" s="4">
        <v>21517.293849599901</v>
      </c>
      <c r="O38" s="4">
        <v>11161.0388495999</v>
      </c>
      <c r="P38" s="31">
        <v>5982.91134959999</v>
      </c>
      <c r="Q38" s="31">
        <v>2876.0348495999901</v>
      </c>
      <c r="R38" s="31">
        <v>804.78384959999903</v>
      </c>
      <c r="S38" s="4">
        <v>-674.68115039999998</v>
      </c>
      <c r="T38" s="31">
        <v>-1784.2799004000001</v>
      </c>
      <c r="U38" s="31">
        <v>-2647.3011503999901</v>
      </c>
      <c r="V38" s="31">
        <v>-3337.7181504</v>
      </c>
      <c r="W38" s="4">
        <v>-3902.6047867636298</v>
      </c>
      <c r="X38" s="4">
        <v>-4373.3436504000001</v>
      </c>
      <c r="Y38" s="4">
        <v>-4771.6611504000002</v>
      </c>
    </row>
    <row r="39" spans="10:25" x14ac:dyDescent="0.2">
      <c r="J39" t="s">
        <v>32</v>
      </c>
      <c r="L39">
        <f>COUNT(T31:V42)</f>
        <v>36</v>
      </c>
      <c r="M39">
        <v>325</v>
      </c>
      <c r="N39" s="4">
        <v>23356.357599599902</v>
      </c>
      <c r="O39" s="4">
        <v>12137.081349599899</v>
      </c>
      <c r="P39" s="31">
        <v>6527.4432245999897</v>
      </c>
      <c r="Q39" s="31">
        <v>3161.6603495999898</v>
      </c>
      <c r="R39" s="31">
        <v>917.80509959999904</v>
      </c>
      <c r="S39" s="4">
        <v>-684.94865040000195</v>
      </c>
      <c r="T39" s="31">
        <v>-1887.0139629</v>
      </c>
      <c r="U39" s="31">
        <v>-2821.9536503999998</v>
      </c>
      <c r="V39" s="31">
        <v>-3569.9054004</v>
      </c>
      <c r="W39" s="4">
        <v>-4181.8659231272704</v>
      </c>
      <c r="X39" s="4">
        <v>-4691.8330254000002</v>
      </c>
      <c r="Y39" s="4">
        <v>-5123.3436504000001</v>
      </c>
    </row>
    <row r="40" spans="10:25" x14ac:dyDescent="0.2">
      <c r="K40" t="s">
        <v>29</v>
      </c>
      <c r="L40" s="33">
        <f>L38/L39</f>
        <v>-2334.9794941499986</v>
      </c>
      <c r="M40">
        <v>350</v>
      </c>
      <c r="N40" s="4">
        <v>25195.421349599899</v>
      </c>
      <c r="O40" s="4">
        <v>13113.1238495999</v>
      </c>
      <c r="P40" s="31">
        <v>7071.9750995999902</v>
      </c>
      <c r="Q40" s="31">
        <v>3447.2858495999899</v>
      </c>
      <c r="R40" s="31">
        <v>1030.82634959999</v>
      </c>
      <c r="S40" s="4">
        <v>-695.21615040000199</v>
      </c>
      <c r="T40" s="31">
        <v>-1989.7480254</v>
      </c>
      <c r="U40" s="31">
        <v>-2996.6061503999999</v>
      </c>
      <c r="V40" s="31">
        <v>-3802.0926503999999</v>
      </c>
      <c r="W40" s="4">
        <v>-4461.1270594909101</v>
      </c>
      <c r="X40" s="4">
        <v>-5010.3224004000003</v>
      </c>
      <c r="Y40" s="4">
        <v>-5475.0261504</v>
      </c>
    </row>
    <row r="41" spans="10:25" x14ac:dyDescent="0.2">
      <c r="M41">
        <v>375</v>
      </c>
      <c r="N41" s="4">
        <v>27034.4850995999</v>
      </c>
      <c r="O41" s="4">
        <v>14089.1663495999</v>
      </c>
      <c r="P41" s="31">
        <v>7616.5069745999899</v>
      </c>
      <c r="Q41" s="31">
        <v>3732.91134959999</v>
      </c>
      <c r="R41" s="31">
        <v>1143.84759959999</v>
      </c>
      <c r="S41" s="4">
        <v>-705.48365040000203</v>
      </c>
      <c r="T41" s="31">
        <v>-2092.4820878999999</v>
      </c>
      <c r="U41" s="31">
        <v>-3171.2586504000001</v>
      </c>
      <c r="V41" s="31">
        <v>-4034.2799003999999</v>
      </c>
      <c r="W41" s="4">
        <v>-4740.3881958545398</v>
      </c>
      <c r="X41" s="4">
        <v>-5328.8117754000004</v>
      </c>
      <c r="Y41" s="4">
        <v>-5826.7086503999999</v>
      </c>
    </row>
    <row r="42" spans="10:25" x14ac:dyDescent="0.2">
      <c r="M42">
        <v>400</v>
      </c>
      <c r="N42" s="4">
        <v>28873.548849599902</v>
      </c>
      <c r="O42" s="4">
        <v>15065.2088495999</v>
      </c>
      <c r="P42" s="31">
        <v>8161.0388495999896</v>
      </c>
      <c r="Q42" s="31">
        <v>4018.5368495999901</v>
      </c>
      <c r="R42" s="31">
        <v>1256.86884959999</v>
      </c>
      <c r="S42" s="4">
        <v>-715.75115040000196</v>
      </c>
      <c r="T42" s="31">
        <v>-2195.2161504000001</v>
      </c>
      <c r="U42" s="31">
        <v>-3345.9111504000002</v>
      </c>
      <c r="V42" s="31">
        <v>-4266.4671503999998</v>
      </c>
      <c r="W42" s="4">
        <v>-5019.6493322181796</v>
      </c>
      <c r="X42" s="4">
        <v>-5647.3011503999996</v>
      </c>
      <c r="Y42" s="4">
        <v>-6178.3911503999998</v>
      </c>
    </row>
    <row r="43" spans="10:25" x14ac:dyDescent="0.2">
      <c r="M43">
        <v>425</v>
      </c>
      <c r="N43" s="4">
        <v>30712.612599599899</v>
      </c>
      <c r="O43" s="4">
        <v>16041.251349599899</v>
      </c>
      <c r="P43" s="4">
        <v>8705.5707245999893</v>
      </c>
      <c r="Q43" s="4">
        <v>4304.1623495999902</v>
      </c>
      <c r="R43" s="4">
        <v>1369.89009959999</v>
      </c>
      <c r="S43" s="4">
        <v>-726.018650400002</v>
      </c>
      <c r="T43" s="4">
        <v>-2297.9502129000002</v>
      </c>
      <c r="U43" s="4">
        <v>-3520.5636503999999</v>
      </c>
      <c r="V43" s="4">
        <v>-4498.6544003999998</v>
      </c>
      <c r="W43" s="4">
        <v>-5298.9104685818102</v>
      </c>
      <c r="X43" s="4">
        <v>-5965.7905253999998</v>
      </c>
      <c r="Y43" s="4">
        <v>-6530.0736503999997</v>
      </c>
    </row>
    <row r="44" spans="10:25" x14ac:dyDescent="0.2">
      <c r="M44">
        <v>450</v>
      </c>
      <c r="N44" s="4">
        <v>32551.6763495999</v>
      </c>
      <c r="O44" s="4">
        <v>17017.293849599901</v>
      </c>
      <c r="P44" s="4">
        <v>9250.1025995999898</v>
      </c>
      <c r="Q44" s="4">
        <v>4589.7878495999903</v>
      </c>
      <c r="R44" s="4">
        <v>1482.91134959999</v>
      </c>
      <c r="S44" s="4">
        <v>-736.28615040000204</v>
      </c>
      <c r="T44" s="4">
        <v>-2400.6842753999999</v>
      </c>
      <c r="U44" s="4">
        <v>-3695.2161504000001</v>
      </c>
      <c r="V44" s="4">
        <v>-4730.8416503999997</v>
      </c>
      <c r="W44" s="4">
        <v>-5578.1716049454499</v>
      </c>
      <c r="X44" s="4">
        <v>-6284.2799003999999</v>
      </c>
      <c r="Y44" s="4">
        <v>-6881.7561503999996</v>
      </c>
    </row>
    <row r="45" spans="10:25" x14ac:dyDescent="0.2">
      <c r="M45">
        <v>475</v>
      </c>
      <c r="N45" s="4">
        <v>34390.740099599898</v>
      </c>
      <c r="O45" s="4">
        <v>17993.3363495999</v>
      </c>
      <c r="P45" s="4">
        <v>9794.6344745999904</v>
      </c>
      <c r="Q45" s="4">
        <v>4875.4133495999904</v>
      </c>
      <c r="R45" s="4">
        <v>1595.93259959999</v>
      </c>
      <c r="S45" s="4">
        <v>-746.55365040000197</v>
      </c>
      <c r="T45" s="4">
        <v>-2503.4183379000001</v>
      </c>
      <c r="U45" s="4">
        <v>-3869.8686504000002</v>
      </c>
      <c r="V45" s="4">
        <v>-4963.0289003999997</v>
      </c>
      <c r="W45" s="4">
        <v>-5857.4327413090896</v>
      </c>
      <c r="X45" s="4">
        <v>-6602.7692754</v>
      </c>
      <c r="Y45" s="4">
        <v>-7233.4386504000004</v>
      </c>
    </row>
    <row r="46" spans="10:25" x14ac:dyDescent="0.2">
      <c r="M46">
        <v>500</v>
      </c>
      <c r="N46" s="4">
        <v>36229.803849599899</v>
      </c>
      <c r="O46" s="4">
        <v>18969.3788495999</v>
      </c>
      <c r="P46" s="4">
        <v>10339.1663495999</v>
      </c>
      <c r="Q46" s="4">
        <v>5161.0388495999896</v>
      </c>
      <c r="R46" s="4">
        <v>1708.95384959999</v>
      </c>
      <c r="S46" s="4">
        <v>-756.82115040000099</v>
      </c>
      <c r="T46" s="4">
        <v>-2606.1524003999998</v>
      </c>
      <c r="U46" s="4">
        <v>-4044.5211503999999</v>
      </c>
      <c r="V46" s="4">
        <v>-5195.2161503999996</v>
      </c>
      <c r="W46" s="4">
        <v>-6136.6938776727202</v>
      </c>
      <c r="X46" s="4">
        <v>-6921.2586504000001</v>
      </c>
      <c r="Y46" s="4">
        <v>-7585.1211504000003</v>
      </c>
    </row>
    <row r="47" spans="10:25" x14ac:dyDescent="0.2">
      <c r="M47">
        <v>525</v>
      </c>
      <c r="N47" s="4">
        <v>38068.8675995999</v>
      </c>
      <c r="O47" s="4">
        <v>19945.421349599899</v>
      </c>
      <c r="P47" s="4">
        <v>10883.698224599901</v>
      </c>
      <c r="Q47" s="4">
        <v>5446.6643495999897</v>
      </c>
      <c r="R47" s="4">
        <v>1821.97509959999</v>
      </c>
      <c r="S47" s="4">
        <v>-767.08865040000103</v>
      </c>
      <c r="T47" s="4">
        <v>-2708.8864629</v>
      </c>
      <c r="U47" s="4">
        <v>-4219.17365039999</v>
      </c>
      <c r="V47" s="4">
        <v>-5427.4034003999996</v>
      </c>
      <c r="W47" s="4">
        <v>-6415.9550140363599</v>
      </c>
      <c r="X47" s="4">
        <v>-7239.7480254000002</v>
      </c>
      <c r="Y47" s="4">
        <v>-7936.8036504000002</v>
      </c>
    </row>
    <row r="48" spans="10:25" x14ac:dyDescent="0.2">
      <c r="M48">
        <v>550</v>
      </c>
      <c r="N48" s="4">
        <v>39907.931349599901</v>
      </c>
      <c r="O48" s="4">
        <v>20921.463849599899</v>
      </c>
      <c r="P48" s="4">
        <v>11428.230099599899</v>
      </c>
      <c r="Q48" s="4">
        <v>5732.2898495999898</v>
      </c>
      <c r="R48" s="4">
        <v>1934.99634959999</v>
      </c>
      <c r="S48" s="4">
        <v>-777.356150400003</v>
      </c>
      <c r="T48" s="4">
        <v>-2811.6205254000001</v>
      </c>
      <c r="U48" s="4">
        <v>-4393.8261503999902</v>
      </c>
      <c r="V48" s="4">
        <v>-5659.5906504000004</v>
      </c>
      <c r="W48" s="4">
        <v>-6695.2161503999996</v>
      </c>
      <c r="X48" s="4">
        <v>-7558.2374004000003</v>
      </c>
      <c r="Y48" s="4">
        <v>-8288.4861504</v>
      </c>
    </row>
    <row r="49" spans="12:25" x14ac:dyDescent="0.2">
      <c r="M49">
        <v>575</v>
      </c>
      <c r="N49" s="4">
        <v>41746.995099599902</v>
      </c>
      <c r="O49" s="4">
        <v>21897.506349599898</v>
      </c>
      <c r="P49" s="4">
        <v>11972.7619745999</v>
      </c>
      <c r="Q49" s="4">
        <v>6017.9153495999899</v>
      </c>
      <c r="R49" s="4">
        <v>2048.0175995999898</v>
      </c>
      <c r="S49" s="4">
        <v>-787.62365040000304</v>
      </c>
      <c r="T49" s="4">
        <v>-2914.3545878999998</v>
      </c>
      <c r="U49" s="4">
        <v>-4568.4786503999903</v>
      </c>
      <c r="V49" s="4">
        <v>-5891.7779004000004</v>
      </c>
      <c r="W49" s="4">
        <v>-6974.4772867636302</v>
      </c>
      <c r="X49" s="4">
        <v>-7876.7267754000004</v>
      </c>
      <c r="Y49" s="4">
        <v>-8640.1686504000008</v>
      </c>
    </row>
    <row r="50" spans="12:25" x14ac:dyDescent="0.2">
      <c r="M50">
        <v>600</v>
      </c>
      <c r="N50" s="4">
        <v>43586.058849599904</v>
      </c>
      <c r="O50" s="4">
        <v>22873.548849599902</v>
      </c>
      <c r="P50" s="4">
        <v>12517.293849599901</v>
      </c>
      <c r="Q50" s="4">
        <v>6303.54084959999</v>
      </c>
      <c r="R50" s="4">
        <v>2161.03884959999</v>
      </c>
      <c r="S50" s="4">
        <v>-797.89115040000104</v>
      </c>
      <c r="T50" s="4">
        <v>-3017.0886504</v>
      </c>
      <c r="U50" s="4">
        <v>-4743.1311503999996</v>
      </c>
      <c r="V50" s="4">
        <v>-6123.9651504000003</v>
      </c>
      <c r="W50" s="4">
        <v>-7253.7384231272699</v>
      </c>
      <c r="X50" s="4">
        <v>-8195.2161503999996</v>
      </c>
      <c r="Y50" s="4">
        <v>-8991.8511503999998</v>
      </c>
    </row>
    <row r="51" spans="12:25" x14ac:dyDescent="0.2">
      <c r="M51">
        <v>625</v>
      </c>
      <c r="N51" s="4">
        <v>45425.122599599898</v>
      </c>
      <c r="O51" s="4">
        <v>23849.591349599901</v>
      </c>
      <c r="P51" s="4">
        <v>13061.825724599899</v>
      </c>
      <c r="Q51" s="4">
        <v>6589.1663495999901</v>
      </c>
      <c r="R51" s="4">
        <v>2274.0600995999898</v>
      </c>
      <c r="S51" s="4">
        <v>-808.15865040000301</v>
      </c>
      <c r="T51" s="4">
        <v>-3119.8227129000002</v>
      </c>
      <c r="U51" s="4">
        <v>-4917.7836503999997</v>
      </c>
      <c r="V51" s="4">
        <v>-6356.1524004000003</v>
      </c>
      <c r="W51" s="4">
        <v>-7532.9995594909096</v>
      </c>
      <c r="X51" s="4">
        <v>-8513.7055254000006</v>
      </c>
      <c r="Y51" s="4">
        <v>-9343.5336504000006</v>
      </c>
    </row>
    <row r="52" spans="12:25" x14ac:dyDescent="0.2">
      <c r="M52">
        <v>650</v>
      </c>
      <c r="N52" s="4">
        <v>47264.186349599899</v>
      </c>
      <c r="O52" s="4">
        <v>24825.633849599901</v>
      </c>
      <c r="P52" s="4">
        <v>13606.3575995999</v>
      </c>
      <c r="Q52" s="4">
        <v>6874.7918495999902</v>
      </c>
      <c r="R52" s="4">
        <v>2387.0813495999901</v>
      </c>
      <c r="S52" s="4">
        <v>-818.42615040000499</v>
      </c>
      <c r="T52" s="4">
        <v>-3222.5567753999999</v>
      </c>
      <c r="U52" s="4">
        <v>-5092.4361503999999</v>
      </c>
      <c r="V52" s="4">
        <v>-6588.3396504000002</v>
      </c>
      <c r="W52" s="4">
        <v>-7812.2606958545402</v>
      </c>
      <c r="X52" s="4">
        <v>-8832.1949003999998</v>
      </c>
      <c r="Y52" s="4">
        <v>-9695.2161503999996</v>
      </c>
    </row>
    <row r="53" spans="12:25" x14ac:dyDescent="0.2">
      <c r="M53">
        <v>675</v>
      </c>
      <c r="N53" s="4">
        <v>49103.2500995999</v>
      </c>
      <c r="O53" s="4">
        <v>25801.6763495999</v>
      </c>
      <c r="P53" s="4">
        <v>14150.8894745999</v>
      </c>
      <c r="Q53" s="4">
        <v>7160.4173495999903</v>
      </c>
      <c r="R53" s="4">
        <v>2500.1025995999898</v>
      </c>
      <c r="S53" s="4">
        <v>-828.69365040000298</v>
      </c>
      <c r="T53" s="4">
        <v>-3325.2908379</v>
      </c>
      <c r="U53" s="4">
        <v>-5267.0886504</v>
      </c>
      <c r="V53" s="4">
        <v>-6820.5269004000002</v>
      </c>
      <c r="W53" s="4">
        <v>-8091.52183221818</v>
      </c>
      <c r="X53" s="4">
        <v>-9150.6842754000008</v>
      </c>
      <c r="Y53" s="4">
        <v>-10046.8986504</v>
      </c>
    </row>
    <row r="54" spans="12:25" x14ac:dyDescent="0.2">
      <c r="M54">
        <v>700</v>
      </c>
      <c r="N54" s="4">
        <v>50942.313849599901</v>
      </c>
      <c r="O54" s="4">
        <v>26777.7188495999</v>
      </c>
      <c r="P54" s="4">
        <v>14695.421349599899</v>
      </c>
      <c r="Q54" s="4">
        <v>7446.0428495999904</v>
      </c>
      <c r="R54" s="4">
        <v>2613.1238495999901</v>
      </c>
      <c r="S54" s="4">
        <v>-838.96115040000495</v>
      </c>
      <c r="T54" s="4">
        <v>-3428.0249004000002</v>
      </c>
      <c r="U54" s="4">
        <v>-5441.7411504000002</v>
      </c>
      <c r="V54" s="4">
        <v>-7052.7141504000001</v>
      </c>
      <c r="W54" s="4">
        <v>-8370.7829685818197</v>
      </c>
      <c r="X54" s="4">
        <v>-9469.1736504</v>
      </c>
      <c r="Y54" s="4">
        <v>-10398.581150399999</v>
      </c>
    </row>
    <row r="55" spans="12:25" ht="19" x14ac:dyDescent="0.25">
      <c r="Y55" s="2"/>
    </row>
    <row r="56" spans="12:25" x14ac:dyDescent="0.2">
      <c r="Y56" s="3" t="s">
        <v>12</v>
      </c>
    </row>
    <row r="57" spans="12:25" x14ac:dyDescent="0.2">
      <c r="L57" t="s">
        <v>33</v>
      </c>
      <c r="N57">
        <f>N27</f>
        <v>0.02</v>
      </c>
      <c r="O57">
        <f t="shared" ref="O57:W57" si="3">O27</f>
        <v>0.03</v>
      </c>
      <c r="P57">
        <f t="shared" si="3"/>
        <v>0.04</v>
      </c>
      <c r="Q57">
        <f t="shared" si="3"/>
        <v>0.05</v>
      </c>
      <c r="R57">
        <f t="shared" si="3"/>
        <v>0.06</v>
      </c>
      <c r="S57">
        <f t="shared" si="3"/>
        <v>7.0000000000000007E-2</v>
      </c>
      <c r="T57">
        <f t="shared" si="3"/>
        <v>0.08</v>
      </c>
      <c r="U57">
        <f t="shared" si="3"/>
        <v>0.09</v>
      </c>
      <c r="V57">
        <f t="shared" si="3"/>
        <v>0.1</v>
      </c>
      <c r="W57">
        <f t="shared" si="3"/>
        <v>0.11</v>
      </c>
    </row>
    <row r="58" spans="12:25" x14ac:dyDescent="0.2">
      <c r="M58" s="34">
        <f>M28</f>
        <v>50</v>
      </c>
      <c r="N58" s="32">
        <f>N28/30*4</f>
        <v>416.88751328000001</v>
      </c>
      <c r="O58" s="32">
        <f t="shared" ref="O58:W58" si="4">O28/30*4</f>
        <v>186.74851327999869</v>
      </c>
      <c r="P58" s="32">
        <f t="shared" si="4"/>
        <v>71.679013279999992</v>
      </c>
      <c r="Q58" s="32">
        <f t="shared" si="4"/>
        <v>2.6373132799999337</v>
      </c>
      <c r="R58" s="32">
        <f t="shared" si="4"/>
        <v>-43.390486719999871</v>
      </c>
      <c r="S58" s="32">
        <f t="shared" si="4"/>
        <v>-76.267486720000008</v>
      </c>
      <c r="T58" s="32">
        <f t="shared" si="4"/>
        <v>-100.92523671999987</v>
      </c>
      <c r="U58" s="32">
        <f t="shared" si="4"/>
        <v>-120.10348671999986</v>
      </c>
      <c r="V58" s="32">
        <f t="shared" si="4"/>
        <v>-135.44608671999998</v>
      </c>
      <c r="W58" s="32">
        <f t="shared" si="4"/>
        <v>-147.99912308363599</v>
      </c>
    </row>
    <row r="59" spans="12:25" x14ac:dyDescent="0.2">
      <c r="M59" s="34">
        <f t="shared" ref="M59:M78" si="5">M29</f>
        <v>75</v>
      </c>
      <c r="N59" s="32">
        <f t="shared" ref="N59:W59" si="6">N29/30*4</f>
        <v>662.09601327999872</v>
      </c>
      <c r="O59" s="32">
        <f t="shared" si="6"/>
        <v>316.88751328000001</v>
      </c>
      <c r="P59" s="32">
        <f t="shared" si="6"/>
        <v>144.28326327999866</v>
      </c>
      <c r="Q59" s="32">
        <f t="shared" si="6"/>
        <v>40.720713279999863</v>
      </c>
      <c r="R59" s="32">
        <f t="shared" si="6"/>
        <v>-28.320986719999869</v>
      </c>
      <c r="S59" s="32">
        <f t="shared" si="6"/>
        <v>-77.636486719999994</v>
      </c>
      <c r="T59" s="32">
        <f t="shared" si="6"/>
        <v>-114.62311172</v>
      </c>
      <c r="U59" s="32">
        <f t="shared" si="6"/>
        <v>-143.39048671999865</v>
      </c>
      <c r="V59" s="32">
        <f t="shared" si="6"/>
        <v>-166.40438671999999</v>
      </c>
      <c r="W59" s="32">
        <f t="shared" si="6"/>
        <v>-185.23394126545332</v>
      </c>
    </row>
    <row r="60" spans="12:25" x14ac:dyDescent="0.2">
      <c r="M60" s="34">
        <f t="shared" si="5"/>
        <v>100</v>
      </c>
      <c r="N60" s="32">
        <f t="shared" ref="N60:W60" si="7">N30/30*4</f>
        <v>907.30451327999867</v>
      </c>
      <c r="O60" s="32">
        <f t="shared" si="7"/>
        <v>447.02651327999865</v>
      </c>
      <c r="P60" s="32">
        <f t="shared" si="7"/>
        <v>216.88751327999867</v>
      </c>
      <c r="Q60" s="32">
        <f t="shared" si="7"/>
        <v>78.804113279999726</v>
      </c>
      <c r="R60" s="32">
        <f t="shared" si="7"/>
        <v>-13.251486720000013</v>
      </c>
      <c r="S60" s="32">
        <f t="shared" si="7"/>
        <v>-79.005486719999993</v>
      </c>
      <c r="T60" s="32">
        <f t="shared" si="7"/>
        <v>-128.32098671999987</v>
      </c>
      <c r="U60" s="32">
        <f t="shared" si="7"/>
        <v>-166.67748671999868</v>
      </c>
      <c r="V60" s="32">
        <f t="shared" si="7"/>
        <v>-197.36268672</v>
      </c>
      <c r="W60" s="32">
        <f t="shared" si="7"/>
        <v>-222.46875944727199</v>
      </c>
    </row>
    <row r="61" spans="12:25" x14ac:dyDescent="0.2">
      <c r="M61" s="34">
        <f t="shared" si="5"/>
        <v>125</v>
      </c>
      <c r="N61" s="32">
        <f t="shared" ref="N61:W61" si="8">N31/30*4</f>
        <v>1152.5130132799989</v>
      </c>
      <c r="O61" s="32">
        <f t="shared" si="8"/>
        <v>577.16551328000003</v>
      </c>
      <c r="P61" s="33">
        <f t="shared" si="8"/>
        <v>289.49176327999868</v>
      </c>
      <c r="Q61" s="33">
        <f t="shared" si="8"/>
        <v>116.88751327999987</v>
      </c>
      <c r="R61" s="33">
        <f t="shared" si="8"/>
        <v>1.8180132800000133</v>
      </c>
      <c r="S61" s="32">
        <f t="shared" si="8"/>
        <v>-80.374486720000007</v>
      </c>
      <c r="T61" s="33">
        <f t="shared" si="8"/>
        <v>-142.01886172000002</v>
      </c>
      <c r="U61" s="33">
        <f t="shared" si="8"/>
        <v>-189.96448672</v>
      </c>
      <c r="V61" s="33">
        <f t="shared" si="8"/>
        <v>-228.32098671999998</v>
      </c>
      <c r="W61" s="32">
        <f t="shared" si="8"/>
        <v>-259.70357762909066</v>
      </c>
    </row>
    <row r="62" spans="12:25" x14ac:dyDescent="0.2">
      <c r="M62" s="34">
        <f t="shared" si="5"/>
        <v>150</v>
      </c>
      <c r="N62" s="32">
        <f t="shared" ref="N62:W62" si="9">N32/30*4</f>
        <v>1397.7215132799868</v>
      </c>
      <c r="O62" s="32">
        <f t="shared" si="9"/>
        <v>707.30451327999867</v>
      </c>
      <c r="P62" s="33">
        <f t="shared" si="9"/>
        <v>362.09601327999866</v>
      </c>
      <c r="Q62" s="33">
        <f t="shared" si="9"/>
        <v>154.97091327999865</v>
      </c>
      <c r="R62" s="33">
        <f t="shared" si="9"/>
        <v>16.887513279999869</v>
      </c>
      <c r="S62" s="32">
        <f t="shared" si="9"/>
        <v>-81.743486719999993</v>
      </c>
      <c r="T62" s="33">
        <f t="shared" si="9"/>
        <v>-155.71673672</v>
      </c>
      <c r="U62" s="33">
        <f t="shared" si="9"/>
        <v>-213.25148671999867</v>
      </c>
      <c r="V62" s="33">
        <f t="shared" si="9"/>
        <v>-259.27928672000002</v>
      </c>
      <c r="W62" s="32">
        <f t="shared" si="9"/>
        <v>-296.93839581090805</v>
      </c>
    </row>
    <row r="63" spans="12:25" x14ac:dyDescent="0.2">
      <c r="M63" s="34">
        <f t="shared" si="5"/>
        <v>175</v>
      </c>
      <c r="N63" s="32">
        <f t="shared" ref="N63:W63" si="10">N33/30*4</f>
        <v>1642.9300132799867</v>
      </c>
      <c r="O63" s="32">
        <f t="shared" si="10"/>
        <v>837.44351327999868</v>
      </c>
      <c r="P63" s="33">
        <f t="shared" si="10"/>
        <v>434.70026327999864</v>
      </c>
      <c r="Q63" s="33">
        <f t="shared" si="10"/>
        <v>193.05431327999867</v>
      </c>
      <c r="R63" s="33">
        <f t="shared" si="10"/>
        <v>31.957013279999867</v>
      </c>
      <c r="S63" s="32">
        <f t="shared" si="10"/>
        <v>-83.112486720000135</v>
      </c>
      <c r="T63" s="33">
        <f t="shared" si="10"/>
        <v>-169.41461171999998</v>
      </c>
      <c r="U63" s="33">
        <f t="shared" si="10"/>
        <v>-236.53848671999867</v>
      </c>
      <c r="V63" s="33">
        <f t="shared" si="10"/>
        <v>-290.23758671999997</v>
      </c>
      <c r="W63" s="32">
        <f t="shared" si="10"/>
        <v>-334.17321399272663</v>
      </c>
    </row>
    <row r="64" spans="12:25" x14ac:dyDescent="0.2">
      <c r="M64" s="34">
        <f t="shared" si="5"/>
        <v>200</v>
      </c>
      <c r="N64" s="32">
        <f t="shared" ref="N64:W64" si="11">N34/30*4</f>
        <v>1888.1385132799867</v>
      </c>
      <c r="O64" s="32">
        <f t="shared" si="11"/>
        <v>967.58251327999869</v>
      </c>
      <c r="P64" s="33">
        <f t="shared" si="11"/>
        <v>507.30451327999867</v>
      </c>
      <c r="Q64" s="33">
        <f t="shared" si="11"/>
        <v>231.13771327999865</v>
      </c>
      <c r="R64" s="33">
        <f t="shared" si="11"/>
        <v>47.026513279999868</v>
      </c>
      <c r="S64" s="32">
        <f t="shared" si="11"/>
        <v>-84.48148672000012</v>
      </c>
      <c r="T64" s="33">
        <f t="shared" si="11"/>
        <v>-183.11248671999999</v>
      </c>
      <c r="U64" s="33">
        <f t="shared" si="11"/>
        <v>-259.82548672000001</v>
      </c>
      <c r="V64" s="33">
        <f t="shared" si="11"/>
        <v>-321.19588672000003</v>
      </c>
      <c r="W64" s="32">
        <f t="shared" si="11"/>
        <v>-371.40803217454533</v>
      </c>
    </row>
    <row r="65" spans="13:23" x14ac:dyDescent="0.2">
      <c r="M65" s="34">
        <f t="shared" si="5"/>
        <v>225</v>
      </c>
      <c r="N65" s="32">
        <f t="shared" ref="N65:W65" si="12">N35/30*4</f>
        <v>2133.3470132799866</v>
      </c>
      <c r="O65" s="32">
        <f t="shared" si="12"/>
        <v>1097.7215132799986</v>
      </c>
      <c r="P65" s="33">
        <f t="shared" si="12"/>
        <v>579.90876327999865</v>
      </c>
      <c r="Q65" s="33">
        <f t="shared" si="12"/>
        <v>269.22111327999869</v>
      </c>
      <c r="R65" s="33">
        <f t="shared" si="12"/>
        <v>62.096013279999866</v>
      </c>
      <c r="S65" s="33">
        <f t="shared" si="12"/>
        <v>-85.850486719999992</v>
      </c>
      <c r="T65" s="33">
        <f t="shared" si="12"/>
        <v>-196.81036172</v>
      </c>
      <c r="U65" s="33">
        <f t="shared" si="12"/>
        <v>-283.11248671999999</v>
      </c>
      <c r="V65" s="33">
        <f t="shared" si="12"/>
        <v>-352.15418672000004</v>
      </c>
      <c r="W65" s="32">
        <f t="shared" si="12"/>
        <v>-408.64285035636266</v>
      </c>
    </row>
    <row r="66" spans="13:23" x14ac:dyDescent="0.2">
      <c r="M66" s="34">
        <f t="shared" si="5"/>
        <v>250</v>
      </c>
      <c r="N66" s="32">
        <f t="shared" ref="N66:W66" si="13">N36/30*4</f>
        <v>2378.5555132799864</v>
      </c>
      <c r="O66" s="32">
        <f t="shared" si="13"/>
        <v>1227.8605132799987</v>
      </c>
      <c r="P66" s="33">
        <f t="shared" si="13"/>
        <v>652.51301327999863</v>
      </c>
      <c r="Q66" s="33">
        <f t="shared" si="13"/>
        <v>307.30451327999867</v>
      </c>
      <c r="R66" s="33">
        <f t="shared" si="13"/>
        <v>77.165513279999871</v>
      </c>
      <c r="S66" s="32">
        <f t="shared" si="13"/>
        <v>-87.219486720000006</v>
      </c>
      <c r="T66" s="33">
        <f t="shared" si="13"/>
        <v>-210.50823671999999</v>
      </c>
      <c r="U66" s="33">
        <f t="shared" si="13"/>
        <v>-306.39948671999997</v>
      </c>
      <c r="V66" s="33">
        <f t="shared" si="13"/>
        <v>-383.11248671999999</v>
      </c>
      <c r="W66" s="32">
        <f t="shared" si="13"/>
        <v>-445.87766853818135</v>
      </c>
    </row>
    <row r="67" spans="13:23" x14ac:dyDescent="0.2">
      <c r="M67" s="34">
        <f t="shared" si="5"/>
        <v>275</v>
      </c>
      <c r="N67" s="32">
        <f t="shared" ref="N67:W67" si="14">N37/30*4</f>
        <v>2623.7640132799866</v>
      </c>
      <c r="O67" s="32">
        <f t="shared" si="14"/>
        <v>1357.9995132799866</v>
      </c>
      <c r="P67" s="33">
        <f t="shared" si="14"/>
        <v>725.11726327999872</v>
      </c>
      <c r="Q67" s="33">
        <f t="shared" si="14"/>
        <v>345.38791327999866</v>
      </c>
      <c r="R67" s="33">
        <f t="shared" si="14"/>
        <v>92.235013279999876</v>
      </c>
      <c r="S67" s="32">
        <f t="shared" si="14"/>
        <v>-88.588486720000134</v>
      </c>
      <c r="T67" s="33">
        <f t="shared" si="14"/>
        <v>-224.20611172</v>
      </c>
      <c r="U67" s="33">
        <f t="shared" si="14"/>
        <v>-329.68648671999864</v>
      </c>
      <c r="V67" s="33">
        <f t="shared" si="14"/>
        <v>-414.07078672</v>
      </c>
      <c r="W67" s="32">
        <f t="shared" si="14"/>
        <v>-483.11248671999999</v>
      </c>
    </row>
    <row r="68" spans="13:23" x14ac:dyDescent="0.2">
      <c r="M68" s="34">
        <f t="shared" si="5"/>
        <v>300</v>
      </c>
      <c r="N68" s="32">
        <f t="shared" ref="N68:W68" si="15">N38/30*4</f>
        <v>2868.9725132799867</v>
      </c>
      <c r="O68" s="32">
        <f t="shared" si="15"/>
        <v>1488.1385132799867</v>
      </c>
      <c r="P68" s="33">
        <f t="shared" si="15"/>
        <v>797.7215132799987</v>
      </c>
      <c r="Q68" s="33">
        <f t="shared" si="15"/>
        <v>383.4713132799987</v>
      </c>
      <c r="R68" s="33">
        <f t="shared" si="15"/>
        <v>107.30451327999987</v>
      </c>
      <c r="S68" s="32">
        <f t="shared" si="15"/>
        <v>-89.957486719999991</v>
      </c>
      <c r="T68" s="33">
        <f t="shared" si="15"/>
        <v>-237.90398672000001</v>
      </c>
      <c r="U68" s="33">
        <f t="shared" si="15"/>
        <v>-352.97348671999868</v>
      </c>
      <c r="V68" s="33">
        <f t="shared" si="15"/>
        <v>-445.02908672000001</v>
      </c>
      <c r="W68" s="32">
        <f t="shared" si="15"/>
        <v>-520.34730490181732</v>
      </c>
    </row>
    <row r="69" spans="13:23" x14ac:dyDescent="0.2">
      <c r="M69" s="34">
        <f t="shared" si="5"/>
        <v>325</v>
      </c>
      <c r="N69" s="32">
        <f t="shared" ref="N69:W69" si="16">N39/30*4</f>
        <v>3114.1810132799869</v>
      </c>
      <c r="O69" s="32">
        <f t="shared" si="16"/>
        <v>1618.2775132799866</v>
      </c>
      <c r="P69" s="33">
        <f t="shared" si="16"/>
        <v>870.32576327999857</v>
      </c>
      <c r="Q69" s="33">
        <f t="shared" si="16"/>
        <v>421.55471327999862</v>
      </c>
      <c r="R69" s="33">
        <f t="shared" si="16"/>
        <v>122.37401327999987</v>
      </c>
      <c r="S69" s="32">
        <f t="shared" si="16"/>
        <v>-91.326486720000261</v>
      </c>
      <c r="T69" s="33">
        <f t="shared" si="16"/>
        <v>-251.60186172000002</v>
      </c>
      <c r="U69" s="33">
        <f t="shared" si="16"/>
        <v>-376.26048671999996</v>
      </c>
      <c r="V69" s="33">
        <f t="shared" si="16"/>
        <v>-475.98738672000002</v>
      </c>
      <c r="W69" s="32">
        <f t="shared" si="16"/>
        <v>-557.58212308363602</v>
      </c>
    </row>
    <row r="70" spans="13:23" x14ac:dyDescent="0.2">
      <c r="M70" s="34">
        <f t="shared" si="5"/>
        <v>350</v>
      </c>
      <c r="N70" s="32">
        <f t="shared" ref="N70:W70" si="17">N40/30*4</f>
        <v>3359.3895132799867</v>
      </c>
      <c r="O70" s="32">
        <f t="shared" si="17"/>
        <v>1748.4165132799867</v>
      </c>
      <c r="P70" s="33">
        <f t="shared" si="17"/>
        <v>942.93001327999866</v>
      </c>
      <c r="Q70" s="33">
        <f t="shared" si="17"/>
        <v>459.63811327999866</v>
      </c>
      <c r="R70" s="33">
        <f t="shared" si="17"/>
        <v>137.44351327999865</v>
      </c>
      <c r="S70" s="32">
        <f t="shared" si="17"/>
        <v>-92.695486720000261</v>
      </c>
      <c r="T70" s="33">
        <f t="shared" si="17"/>
        <v>-265.29973672</v>
      </c>
      <c r="U70" s="33">
        <f t="shared" si="17"/>
        <v>-399.54748671999999</v>
      </c>
      <c r="V70" s="33">
        <f t="shared" si="17"/>
        <v>-506.94568671999997</v>
      </c>
      <c r="W70" s="32">
        <f t="shared" si="17"/>
        <v>-594.81694126545472</v>
      </c>
    </row>
    <row r="71" spans="13:23" x14ac:dyDescent="0.2">
      <c r="M71" s="34">
        <f t="shared" si="5"/>
        <v>375</v>
      </c>
      <c r="N71" s="32">
        <f t="shared" ref="N71:W71" si="18">N41/30*4</f>
        <v>3604.5980132799868</v>
      </c>
      <c r="O71" s="32">
        <f t="shared" si="18"/>
        <v>1878.5555132799866</v>
      </c>
      <c r="P71" s="33">
        <f t="shared" si="18"/>
        <v>1015.5342632799986</v>
      </c>
      <c r="Q71" s="33">
        <f t="shared" si="18"/>
        <v>497.72151327999865</v>
      </c>
      <c r="R71" s="33">
        <f t="shared" si="18"/>
        <v>152.51301327999866</v>
      </c>
      <c r="S71" s="32">
        <f t="shared" si="18"/>
        <v>-94.064486720000275</v>
      </c>
      <c r="T71" s="33">
        <f t="shared" si="18"/>
        <v>-278.99761172000001</v>
      </c>
      <c r="U71" s="33">
        <f t="shared" si="18"/>
        <v>-422.83448672000003</v>
      </c>
      <c r="V71" s="33">
        <f t="shared" si="18"/>
        <v>-537.90398672000003</v>
      </c>
      <c r="W71" s="32">
        <f t="shared" si="18"/>
        <v>-632.05175944727193</v>
      </c>
    </row>
    <row r="72" spans="13:23" x14ac:dyDescent="0.2">
      <c r="M72" s="34">
        <f t="shared" si="5"/>
        <v>400</v>
      </c>
      <c r="N72" s="32">
        <f t="shared" ref="N72:W72" si="19">N42/30*4</f>
        <v>3849.806513279987</v>
      </c>
      <c r="O72" s="32">
        <f t="shared" si="19"/>
        <v>2008.6945132799867</v>
      </c>
      <c r="P72" s="33">
        <f t="shared" si="19"/>
        <v>1088.1385132799985</v>
      </c>
      <c r="Q72" s="33">
        <f t="shared" si="19"/>
        <v>535.80491327999869</v>
      </c>
      <c r="R72" s="33">
        <f t="shared" si="19"/>
        <v>167.58251327999866</v>
      </c>
      <c r="S72" s="32">
        <f t="shared" si="19"/>
        <v>-95.433486720000261</v>
      </c>
      <c r="T72" s="33">
        <f t="shared" si="19"/>
        <v>-292.69548672000002</v>
      </c>
      <c r="U72" s="33">
        <f t="shared" si="19"/>
        <v>-446.12148672000001</v>
      </c>
      <c r="V72" s="33">
        <f t="shared" si="19"/>
        <v>-568.86228671999993</v>
      </c>
      <c r="W72" s="32">
        <f t="shared" si="19"/>
        <v>-669.28657762909063</v>
      </c>
    </row>
    <row r="73" spans="13:23" x14ac:dyDescent="0.2">
      <c r="M73" s="34">
        <f t="shared" si="5"/>
        <v>425</v>
      </c>
      <c r="N73" s="32">
        <f t="shared" ref="N73:W73" si="20">N43/30*4</f>
        <v>4095.0150132799868</v>
      </c>
      <c r="O73" s="32">
        <f t="shared" si="20"/>
        <v>2138.8335132799866</v>
      </c>
      <c r="P73" s="32">
        <f t="shared" si="20"/>
        <v>1160.7427632799986</v>
      </c>
      <c r="Q73" s="32">
        <f t="shared" si="20"/>
        <v>573.88831327999867</v>
      </c>
      <c r="R73" s="32">
        <f t="shared" si="20"/>
        <v>182.65201327999867</v>
      </c>
      <c r="S73" s="32">
        <f t="shared" si="20"/>
        <v>-96.80248672000026</v>
      </c>
      <c r="T73" s="32">
        <f t="shared" si="20"/>
        <v>-306.39336172000003</v>
      </c>
      <c r="U73" s="32">
        <f t="shared" si="20"/>
        <v>-469.40848671999998</v>
      </c>
      <c r="V73" s="32">
        <f t="shared" si="20"/>
        <v>-599.82058671999994</v>
      </c>
      <c r="W73" s="32">
        <f t="shared" si="20"/>
        <v>-706.52139581090807</v>
      </c>
    </row>
    <row r="74" spans="13:23" x14ac:dyDescent="0.2">
      <c r="M74" s="34">
        <f t="shared" si="5"/>
        <v>450</v>
      </c>
      <c r="N74" s="32">
        <f t="shared" ref="N74:W74" si="21">N44/30*4</f>
        <v>4340.2235132799869</v>
      </c>
      <c r="O74" s="32">
        <f t="shared" si="21"/>
        <v>2268.9725132799867</v>
      </c>
      <c r="P74" s="32">
        <f t="shared" si="21"/>
        <v>1233.3470132799987</v>
      </c>
      <c r="Q74" s="32">
        <f t="shared" si="21"/>
        <v>611.97171327999865</v>
      </c>
      <c r="R74" s="32">
        <f t="shared" si="21"/>
        <v>197.72151327999867</v>
      </c>
      <c r="S74" s="32">
        <f t="shared" si="21"/>
        <v>-98.171486720000274</v>
      </c>
      <c r="T74" s="32">
        <f t="shared" si="21"/>
        <v>-320.09123671999998</v>
      </c>
      <c r="U74" s="32">
        <f t="shared" si="21"/>
        <v>-492.69548672000002</v>
      </c>
      <c r="V74" s="32">
        <f t="shared" si="21"/>
        <v>-630.77888671999995</v>
      </c>
      <c r="W74" s="32">
        <f t="shared" si="21"/>
        <v>-743.75621399272666</v>
      </c>
    </row>
    <row r="75" spans="13:23" x14ac:dyDescent="0.2">
      <c r="M75" s="34">
        <f t="shared" si="5"/>
        <v>475</v>
      </c>
      <c r="N75" s="32">
        <f t="shared" ref="N75:W75" si="22">N45/30*4</f>
        <v>4585.4320132799867</v>
      </c>
      <c r="O75" s="32">
        <f t="shared" si="22"/>
        <v>2399.1115132799869</v>
      </c>
      <c r="P75" s="32">
        <f t="shared" si="22"/>
        <v>1305.9512632799988</v>
      </c>
      <c r="Q75" s="32">
        <f t="shared" si="22"/>
        <v>650.05511327999875</v>
      </c>
      <c r="R75" s="32">
        <f t="shared" si="22"/>
        <v>212.79101327999868</v>
      </c>
      <c r="S75" s="32">
        <f t="shared" si="22"/>
        <v>-99.54048672000026</v>
      </c>
      <c r="T75" s="32">
        <f t="shared" si="22"/>
        <v>-333.78911171999999</v>
      </c>
      <c r="U75" s="32">
        <f t="shared" si="22"/>
        <v>-515.98248672</v>
      </c>
      <c r="V75" s="32">
        <f t="shared" si="22"/>
        <v>-661.73718671999995</v>
      </c>
      <c r="W75" s="32">
        <f t="shared" si="22"/>
        <v>-780.99103217454524</v>
      </c>
    </row>
    <row r="76" spans="13:23" x14ac:dyDescent="0.2">
      <c r="M76" s="34">
        <f t="shared" si="5"/>
        <v>500</v>
      </c>
      <c r="N76" s="32">
        <f t="shared" ref="N76:W76" si="23">N46/30*4</f>
        <v>4830.6405132799864</v>
      </c>
      <c r="O76" s="32">
        <f t="shared" si="23"/>
        <v>2529.2505132799865</v>
      </c>
      <c r="P76" s="32">
        <f t="shared" si="23"/>
        <v>1378.5555132799866</v>
      </c>
      <c r="Q76" s="32">
        <f t="shared" si="23"/>
        <v>688.13851327999862</v>
      </c>
      <c r="R76" s="32">
        <f t="shared" si="23"/>
        <v>227.86051327999866</v>
      </c>
      <c r="S76" s="32">
        <f t="shared" si="23"/>
        <v>-100.90948672000013</v>
      </c>
      <c r="T76" s="32">
        <f t="shared" si="23"/>
        <v>-347.48698671999995</v>
      </c>
      <c r="U76" s="32">
        <f t="shared" si="23"/>
        <v>-539.26948672000003</v>
      </c>
      <c r="V76" s="32">
        <f t="shared" si="23"/>
        <v>-692.69548671999996</v>
      </c>
      <c r="W76" s="32">
        <f t="shared" si="23"/>
        <v>-818.22585035636268</v>
      </c>
    </row>
    <row r="77" spans="13:23" x14ac:dyDescent="0.2">
      <c r="M77" s="34">
        <f t="shared" si="5"/>
        <v>525</v>
      </c>
      <c r="N77" s="32">
        <f t="shared" ref="N77:W77" si="24">N47/30*4</f>
        <v>5075.849013279987</v>
      </c>
      <c r="O77" s="32">
        <f t="shared" si="24"/>
        <v>2659.3895132799867</v>
      </c>
      <c r="P77" s="32">
        <f t="shared" si="24"/>
        <v>1451.1597632799867</v>
      </c>
      <c r="Q77" s="32">
        <f t="shared" si="24"/>
        <v>726.2219132799986</v>
      </c>
      <c r="R77" s="32">
        <f t="shared" si="24"/>
        <v>242.93001327999866</v>
      </c>
      <c r="S77" s="32">
        <f t="shared" si="24"/>
        <v>-102.27848672000013</v>
      </c>
      <c r="T77" s="32">
        <f t="shared" si="24"/>
        <v>-361.18486172000001</v>
      </c>
      <c r="U77" s="32">
        <f t="shared" si="24"/>
        <v>-562.5564867199987</v>
      </c>
      <c r="V77" s="32">
        <f t="shared" si="24"/>
        <v>-723.65378671999997</v>
      </c>
      <c r="W77" s="32">
        <f t="shared" si="24"/>
        <v>-855.46066853818127</v>
      </c>
    </row>
    <row r="78" spans="13:23" x14ac:dyDescent="0.2">
      <c r="M78" s="34">
        <f t="shared" si="5"/>
        <v>550</v>
      </c>
      <c r="N78" s="32">
        <f t="shared" ref="N78:W78" si="25">N48/30*4</f>
        <v>5321.0575132799868</v>
      </c>
      <c r="O78" s="32">
        <f t="shared" si="25"/>
        <v>2789.5285132799863</v>
      </c>
      <c r="P78" s="32">
        <f t="shared" si="25"/>
        <v>1523.7640132799866</v>
      </c>
      <c r="Q78" s="32">
        <f t="shared" si="25"/>
        <v>764.30531327999859</v>
      </c>
      <c r="R78" s="32">
        <f t="shared" si="25"/>
        <v>257.99951327999867</v>
      </c>
      <c r="S78" s="32">
        <f t="shared" si="25"/>
        <v>-103.6474867200004</v>
      </c>
      <c r="T78" s="32">
        <f t="shared" si="25"/>
        <v>-374.88273672000003</v>
      </c>
      <c r="U78" s="32">
        <f t="shared" si="25"/>
        <v>-585.84348671999874</v>
      </c>
      <c r="V78" s="32">
        <f t="shared" si="25"/>
        <v>-754.61208672000009</v>
      </c>
      <c r="W78" s="32">
        <f t="shared" si="25"/>
        <v>-892.69548671999996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2017-09-15T06:31:47Z</dcterms:created>
  <dcterms:modified xsi:type="dcterms:W3CDTF">2017-10-02T18:09:15Z</dcterms:modified>
</cp:coreProperties>
</file>