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x00119959\EddyEkofo\SMA_CA\"/>
    </mc:Choice>
  </mc:AlternateContent>
  <bookViews>
    <workbookView xWindow="0" yWindow="0" windowWidth="12285" windowHeight="7035"/>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62913"/>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2" i="7"/>
  <c r="T45"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<sst xmlns="http://schemas.openxmlformats.org/spreadsheetml/2006/main" count="218" uniqueCount="176">
  <si>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</si>
  <si>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</si>
  <si>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</si>
  <si>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</si>
  <si>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</si>
  <si>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</si>
  <si>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</si>
  <si>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</si>
  <si>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</si>
  <si>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</si>
  <si>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</si>
  <si>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</si>
  <si>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</si>
  <si>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</si>
  <si>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</si>
  <si>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</si>
  <si>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</si>
  <si>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</si>
  <si>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</si>
  <si>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</si>
  <si>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</si>
  <si>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</si>
  <si>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</si>
  <si>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</si>
  <si>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</si>
  <si>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</si>
  <si>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</si>
  <si>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</si>
  <si>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</si>
  <si>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</si>
  <si>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</si>
  <si>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</si>
  <si>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</si>
  <si>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</si>
  <si>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</si>
  <si>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</si>
  <si>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</si>
  <si>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</si>
  <si>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</si>
  <si>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</si>
  <si>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</si>
  <si>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</si>
  <si>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</si>
  <si>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</si>
  <si>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</si>
  <si>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</si>
  <si>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</si>
  <si>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</si>
  <si>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</si>
  <si>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</si>
  <si>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</si>
  <si>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</si>
  <si>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</si>
  <si>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</si>
  <si>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</si>
  <si>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</si>
  <si>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</si>
  <si>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</si>
  <si>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</si>
  <si>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</si>
  <si>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</si>
  <si>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</si>
  <si>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</si>
  <si>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</si>
  <si>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</si>
  <si>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</si>
  <si>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</si>
  <si>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</si>
  <si>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</si>
  <si>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</si>
  <si>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</si>
  <si>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</si>
  <si>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</si>
  <si>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</si>
  <si>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</si>
  <si>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</si>
  <si>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</si>
  <si>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</si>
  <si>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</si>
  <si>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</si>
  <si>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</si>
  <si>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</si>
  <si>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</si>
  <si>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</si>
  <si>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</si>
  <si>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</si>
  <si>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</si>
  <si>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</si>
  <si>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</si>
  <si>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</si>
  <si>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</si>
  <si>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</si>
  <si>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</si>
  <si>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</si>
  <si>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</si>
  <si>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</si>
  <si>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</si>
  <si>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</si>
  <si>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</si>
  <si>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</si>
  <si>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</si>
  <si>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</si>
  <si>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</si>
  <si>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</si>
  <si>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</si>
  <si>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</si>
  <si>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</si>
  <si>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</si>
  <si>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</si>
  <si>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</si>
  <si>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</si>
  <si>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</si>
  <si>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</si>
  <si>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</si>
  <si>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</si>
  <si>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</si>
  <si>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</si>
  <si>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</si>
  <si>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</si>
  <si>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</si>
  <si>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</si>
  <si>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</si>
  <si>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</si>
  <si>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</si>
  <si>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</si>
  <si>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</si>
  <si>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</si>
  <si>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</si>
  <si>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</si>
  <si>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</si>
  <si>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</si>
  <si>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</si>
  <si>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</si>
  <si>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</si>
  <si>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</si>
  <si>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</si>
  <si>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</si>
  <si>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</si>
  <si>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</si>
  <si>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</si>
  <si>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</si>
  <si>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</si>
  <si>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</si>
  <si>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</si>
  <si>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</si>
  <si>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</si>
  <si>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</si>
  <si>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</si>
  <si>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</si>
  <si>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</si>
  <si>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</si>
  <si>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</si>
  <si>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</si>
  <si>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</si>
  <si>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</si>
  <si>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</si>
  <si>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</si>
  <si>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</si>
  <si>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</si>
  <si>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</si>
  <si>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</si>
  <si>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</si>
  <si>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</si>
  <si>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</si>
  <si>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</si>
  <si>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</si>
  <si>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</si>
  <si>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</si>
  <si>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</si>
  <si>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</si>
  <si>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</si>
  <si>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</si>
  <si>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</si>
  <si>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</si>
  <si>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</si>
  <si>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&lt;?xml version="1.0" encoding="utf-8"?&gt;_x000D_
&lt;configuration&gt;_x000D_
  &lt;configSections&gt;_x000D_
    &lt;sectionGroup name="userSettings" type="System.Configuration.UserSettingsGroup, System, Version=2.0.0.0, Culture=neutral, PublicKeyToken=b77a5c561934e089"&gt;_x000D_
      &lt;section name="GeneralUserSettings4"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&lt;/sectionGroup&gt;_x000D_
  &lt;/configSections&gt;_x000D_
  &lt;userSettings&gt;_x000D_
    &lt;GeneralUserSettings4&gt;_x000D_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&lt;/GeneralUserSettings4&gt;_x000D_
    &lt;GraphZoomAndScaleUserSettings&gt;_x000D_
      &lt;setting name="GraphScale" serializeAs="String"&gt;_x000D_
        &lt;value&gt;1&lt;/value&gt;_x000D_
      &lt;/setting&gt;_x000D_
    &lt;/GraphZoomAndScaleUserSettings&gt;_x000D_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</si>
</sst>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
  </numFmts>
  <fonts count="13"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80">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167" fontId="11" fillId="4" borderId="1" xfId="5" applyNumberFormat="1" applyFon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1"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cellXfs>
  <cellStyles count="9">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99">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98"/>
      <tableStyleElement type="headerRow" dxfId="97"/>
    </tableStyle>
    <tableStyle name="NodeXL Table" pivot="0" count="1">
      <tableStyleElement type="headerRow"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5553-4282-834A-E97632C79160}"/>
            </c:ext>
          </c:extLst>
        </c:ser>
        <c:dLbls>
          <c:showLegendKey val="0"/>
          <c:showVal val="0"/>
          <c:showCatName val="0"/>
          <c:showSerName val="0"/>
          <c:showPercent val="0"/>
          <c:showBubbleSize val="0"/>
        </c:dLbls>
        <c:gapWidth val="0"/>
        <c:axId val="-1133292176"/>
        <c:axId val="-1133286192"/>
      </c:barChart>
      <c:catAx>
        <c:axId val="-113329217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33286192"/>
        <c:crosses val="autoZero"/>
        <c:auto val="1"/>
        <c:lblAlgn val="ctr"/>
        <c:lblOffset val="100"/>
        <c:noMultiLvlLbl val="0"/>
      </c:catAx>
      <c:valAx>
        <c:axId val="-11332861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2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2ED2-4799-B3CF-B50E41592CBB}"/>
            </c:ext>
          </c:extLst>
        </c:ser>
        <c:dLbls>
          <c:showLegendKey val="0"/>
          <c:showVal val="0"/>
          <c:showCatName val="0"/>
          <c:showSerName val="0"/>
          <c:showPercent val="0"/>
          <c:showBubbleSize val="0"/>
        </c:dLbls>
        <c:gapWidth val="0"/>
        <c:axId val="-1133298704"/>
        <c:axId val="-1133276944"/>
      </c:barChart>
      <c:catAx>
        <c:axId val="-113329870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33276944"/>
        <c:crosses val="autoZero"/>
        <c:auto val="1"/>
        <c:lblAlgn val="ctr"/>
        <c:lblOffset val="100"/>
        <c:noMultiLvlLbl val="0"/>
      </c:catAx>
      <c:valAx>
        <c:axId val="-11332769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8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C45F-4FF5-9C7F-5BCCD4C0CA13}"/>
            </c:ext>
          </c:extLst>
        </c:ser>
        <c:dLbls>
          <c:showLegendKey val="0"/>
          <c:showVal val="0"/>
          <c:showCatName val="0"/>
          <c:showSerName val="0"/>
          <c:showPercent val="0"/>
          <c:showBubbleSize val="0"/>
        </c:dLbls>
        <c:gapWidth val="0"/>
        <c:axId val="-1133280752"/>
        <c:axId val="-1133280208"/>
      </c:barChart>
      <c:catAx>
        <c:axId val="-113328075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33280208"/>
        <c:crosses val="autoZero"/>
        <c:auto val="1"/>
        <c:lblAlgn val="ctr"/>
        <c:lblOffset val="100"/>
        <c:noMultiLvlLbl val="0"/>
      </c:catAx>
      <c:valAx>
        <c:axId val="-11332802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07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9110-4A56-89FA-C7D887593368}"/>
            </c:ext>
          </c:extLst>
        </c:ser>
        <c:dLbls>
          <c:showLegendKey val="0"/>
          <c:showVal val="0"/>
          <c:showCatName val="0"/>
          <c:showSerName val="0"/>
          <c:showPercent val="0"/>
          <c:showBubbleSize val="0"/>
        </c:dLbls>
        <c:gapWidth val="0"/>
        <c:axId val="-1133290544"/>
        <c:axId val="-1133274768"/>
      </c:barChart>
      <c:catAx>
        <c:axId val="-113329054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33274768"/>
        <c:crosses val="autoZero"/>
        <c:auto val="1"/>
        <c:lblAlgn val="ctr"/>
        <c:lblOffset val="100"/>
        <c:noMultiLvlLbl val="0"/>
      </c:catAx>
      <c:valAx>
        <c:axId val="-11332747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05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4FBA-4530-BA88-CA6F6B375560}"/>
            </c:ext>
          </c:extLst>
        </c:ser>
        <c:dLbls>
          <c:showLegendKey val="0"/>
          <c:showVal val="0"/>
          <c:showCatName val="0"/>
          <c:showSerName val="0"/>
          <c:showPercent val="0"/>
          <c:showBubbleSize val="0"/>
        </c:dLbls>
        <c:gapWidth val="0"/>
        <c:axId val="-1133285648"/>
        <c:axId val="-1133299248"/>
      </c:barChart>
      <c:catAx>
        <c:axId val="-11332856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33299248"/>
        <c:crosses val="autoZero"/>
        <c:auto val="1"/>
        <c:lblAlgn val="ctr"/>
        <c:lblOffset val="100"/>
        <c:noMultiLvlLbl val="0"/>
      </c:catAx>
      <c:valAx>
        <c:axId val="-1133299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5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2B7A-4F7F-B2B0-5350A4E4538B}"/>
            </c:ext>
          </c:extLst>
        </c:ser>
        <c:dLbls>
          <c:showLegendKey val="0"/>
          <c:showVal val="0"/>
          <c:showCatName val="0"/>
          <c:showSerName val="0"/>
          <c:showPercent val="0"/>
          <c:showBubbleSize val="0"/>
        </c:dLbls>
        <c:gapWidth val="0"/>
        <c:axId val="-1133278576"/>
        <c:axId val="-1133288912"/>
      </c:barChart>
      <c:catAx>
        <c:axId val="-113327857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33288912"/>
        <c:crosses val="autoZero"/>
        <c:auto val="1"/>
        <c:lblAlgn val="ctr"/>
        <c:lblOffset val="100"/>
        <c:noMultiLvlLbl val="0"/>
      </c:catAx>
      <c:valAx>
        <c:axId val="-11332889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85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0232-4C9D-A81C-F25CF333C225}"/>
            </c:ext>
          </c:extLst>
        </c:ser>
        <c:dLbls>
          <c:showLegendKey val="0"/>
          <c:showVal val="0"/>
          <c:showCatName val="0"/>
          <c:showSerName val="0"/>
          <c:showPercent val="0"/>
          <c:showBubbleSize val="0"/>
        </c:dLbls>
        <c:gapWidth val="0"/>
        <c:axId val="-1133276400"/>
        <c:axId val="-1133297616"/>
      </c:barChart>
      <c:catAx>
        <c:axId val="-113327640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33297616"/>
        <c:crosses val="autoZero"/>
        <c:auto val="1"/>
        <c:lblAlgn val="ctr"/>
        <c:lblOffset val="100"/>
        <c:noMultiLvlLbl val="0"/>
      </c:catAx>
      <c:valAx>
        <c:axId val="-1133297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6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047F-4B5D-A74F-60094E3323DF}"/>
            </c:ext>
          </c:extLst>
        </c:ser>
        <c:dLbls>
          <c:showLegendKey val="0"/>
          <c:showVal val="0"/>
          <c:showCatName val="0"/>
          <c:showSerName val="0"/>
          <c:showPercent val="0"/>
          <c:showBubbleSize val="0"/>
        </c:dLbls>
        <c:gapWidth val="0"/>
        <c:axId val="-1133274224"/>
        <c:axId val="-1133273680"/>
      </c:barChart>
      <c:catAx>
        <c:axId val="-113327422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33273680"/>
        <c:crosses val="autoZero"/>
        <c:auto val="1"/>
        <c:lblAlgn val="ctr"/>
        <c:lblOffset val="100"/>
        <c:noMultiLvlLbl val="0"/>
      </c:catAx>
      <c:valAx>
        <c:axId val="-1133273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4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D940-4E7B-9ED9-0C5845B557F7}"/>
            </c:ext>
          </c:extLst>
        </c:ser>
        <c:dLbls>
          <c:showLegendKey val="0"/>
          <c:showVal val="0"/>
          <c:showCatName val="0"/>
          <c:showSerName val="0"/>
          <c:showPercent val="0"/>
          <c:showBubbleSize val="0"/>
        </c:dLbls>
        <c:gapWidth val="0"/>
        <c:axId val="-1133294352"/>
        <c:axId val="-1133287824"/>
      </c:barChart>
      <c:catAx>
        <c:axId val="-1133294352"/>
        <c:scaling>
          <c:orientation val="minMax"/>
        </c:scaling>
        <c:delete val="1"/>
        <c:axPos val="b"/>
        <c:numFmt formatCode="#,##0.00" sourceLinked="1"/>
        <c:majorTickMark val="out"/>
        <c:minorTickMark val="none"/>
        <c:tickLblPos val="none"/>
        <c:crossAx val="-1133287824"/>
        <c:crosses val="autoZero"/>
        <c:auto val="1"/>
        <c:lblAlgn val="ctr"/>
        <c:lblOffset val="100"/>
        <c:noMultiLvlLbl val="0"/>
      </c:catAx>
      <c:valAx>
        <c:axId val="-1133287824"/>
        <c:scaling>
          <c:orientation val="minMax"/>
        </c:scaling>
        <c:delete val="1"/>
        <c:axPos val="l"/>
        <c:numFmt formatCode="General" sourceLinked="1"/>
        <c:majorTickMark val="out"/>
        <c:minorTickMark val="none"/>
        <c:tickLblPos val="none"/>
        <c:crossAx val="-11332943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N3" totalsRowShown="0" headerRowDxfId="95" dataDxfId="94">
  <autoFilter ref="A2:N3"/>
  <tableColumns count="14">
    <tableColumn id="1" name="Vertex 1" dataDxfId="93" dataCellStyle="NodeXL Required"/>
    <tableColumn id="2" name="Vertex 2" dataDxfId="92" dataCellStyle="NodeXL Required"/>
    <tableColumn id="3" name="Color" dataDxfId="91" dataCellStyle="NodeXL Visual Property"/>
    <tableColumn id="4" name="Width" dataDxfId="90" dataCellStyle="NodeXL Visual Property"/>
    <tableColumn id="11" name="Style" dataDxfId="89" dataCellStyle="NodeXL Visual Property"/>
    <tableColumn id="5" name="Opacity" dataDxfId="88" dataCellStyle="NodeXL Visual Property"/>
    <tableColumn id="6" name="Visibility" dataDxfId="87" dataCellStyle="NodeXL Visual Property"/>
    <tableColumn id="10" name="Label" dataDxfId="86" dataCellStyle="NodeXL Label"/>
    <tableColumn id="12" name="Label Text Color" dataDxfId="85" dataCellStyle="NodeXL Label"/>
    <tableColumn id="13" name="Label Font Size" dataDxfId="84" dataCellStyle="NodeXL Label"/>
    <tableColumn id="14" name="Reciprocated?" dataDxfId="83" dataCellStyle="NodeXL Graph Metric"/>
    <tableColumn id="7" name="ID" dataDxfId="82" dataCellStyle="NodeXL Do Not Edit"/>
    <tableColumn id="9" name="Dynamic Filter" dataDxfId="81" dataCellStyle="NodeXL Do Not Edit"/>
    <tableColumn id="8" name="Add Your Own Columns Here" dataDxfId="80" dataCellStyle="NodeXL Other Column"/>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0">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C3" totalsRowShown="0" headerRowDxfId="79" dataDxfId="78">
  <autoFilter ref="A2:AC3"/>
  <tableColumns count="29">
    <tableColumn id="1" name="Vertex" dataDxfId="77" dataCellStyle="NodeXL Required"/>
    <tableColumn id="2" name="Color" dataDxfId="76" dataCellStyle="NodeXL Visual Property"/>
    <tableColumn id="5" name="Shape" dataDxfId="75" dataCellStyle="NodeXL Visual Property"/>
    <tableColumn id="6" name="Size" dataDxfId="74" dataCellStyle="NodeXL Visual Property"/>
    <tableColumn id="4" name="Opacity" dataDxfId="73" dataCellStyle="NodeXL Visual Property"/>
    <tableColumn id="7" name="Image File" dataDxfId="72" dataCellStyle="NodeXL Visual Property"/>
    <tableColumn id="3" name="Visibility" dataDxfId="71" dataCellStyle="NodeXL Visual Property"/>
    <tableColumn id="10" name="Label" dataDxfId="70" dataCellStyle="NodeXL Label"/>
    <tableColumn id="16" name="Label Fill Color" dataDxfId="69" dataCellStyle="NodeXL Label"/>
    <tableColumn id="9" name="Label Position" dataDxfId="68" dataCellStyle="NodeXL Label"/>
    <tableColumn id="8" name="Tooltip" dataDxfId="67" dataCellStyle="NodeXL Label"/>
    <tableColumn id="18" name="Layout Order" dataDxfId="66" dataCellStyle="NodeXL Layout"/>
    <tableColumn id="13" name="X" dataDxfId="65" dataCellStyle="NodeXL Layout"/>
    <tableColumn id="14" name="Y" dataDxfId="64" dataCellStyle="NodeXL Layout"/>
    <tableColumn id="12" name="Locked?" dataDxfId="63" dataCellStyle="NodeXL Layout"/>
    <tableColumn id="19" name="Polar R" dataDxfId="62" dataCellStyle="NodeXL Layout"/>
    <tableColumn id="20" name="Polar Angle" dataDxfId="61" dataCellStyle="NodeXL Layout"/>
    <tableColumn id="21" name="Degree" dataDxfId="60" dataCellStyle="NodeXL Graph Metric"/>
    <tableColumn id="22" name="In-Degree" dataDxfId="59" dataCellStyle="NodeXL Graph Metric"/>
    <tableColumn id="23" name="Out-Degree" dataDxfId="58" dataCellStyle="NodeXL Graph Metric"/>
    <tableColumn id="24" name="Betweenness Centrality" dataDxfId="57" dataCellStyle="NodeXL Graph Metric"/>
    <tableColumn id="25" name="Closeness Centrality" dataDxfId="56" dataCellStyle="NodeXL Graph Metric"/>
    <tableColumn id="26" name="Eigenvector Centrality" dataDxfId="55" dataCellStyle="NodeXL Graph Metric"/>
    <tableColumn id="15" name="PageRank" dataDxfId="54" dataCellStyle="NodeXL Graph Metric"/>
    <tableColumn id="27" name="Clustering Coefficient" dataDxfId="53" dataCellStyle="NodeXL Graph Metric"/>
    <tableColumn id="29" name="Reciprocated Vertex Pair Ratio" dataDxfId="52" dataCellStyle="NodeXL Graph Metric"/>
    <tableColumn id="11" name="ID" dataDxfId="51" dataCellStyle="NodeXL Do Not Edit"/>
    <tableColumn id="28" name="Dynamic Filter" dataDxfId="50" dataCellStyle="NodeXL Do Not Edit"/>
    <tableColumn id="17" name="Add Your Own Columns Here" dataDxfId="49" dataCellStyle="NodeXL Other Column"/>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48">
  <autoFilter ref="A2:X3"/>
  <tableColumns count="24">
    <tableColumn id="1" name="Group" dataDxfId="47" dataCellStyle="NodeXL Required"/>
    <tableColumn id="2" name="Vertex Color" dataDxfId="46" dataCellStyle="NodeXL Visual Property"/>
    <tableColumn id="3" name="Vertex Shape" dataDxfId="45" dataCellStyle="NodeXL Visual Property"/>
    <tableColumn id="22" name="Visibility" dataDxfId="44" dataCellStyle="NodeXL Visual Property"/>
    <tableColumn id="4" name="Collapsed?" dataCellStyle="NodeXL Visual Property"/>
    <tableColumn id="18" name="Label" dataDxfId="43" dataCellStyle="NodeXL Label"/>
    <tableColumn id="20" name="Collapsed X" dataCellStyle="NodeXL Layout"/>
    <tableColumn id="21" name="Collapsed Y" dataCellStyle="NodeXL Layout"/>
    <tableColumn id="6" name="ID" dataDxfId="42" dataCellStyle="NodeXL Do Not Edit"/>
    <tableColumn id="19" name="Collapsed Properties" dataDxfId="41" dataCellStyle="NodeXL Do Not Edit"/>
    <tableColumn id="5" name="Vertices" dataDxfId="40" dataCellStyle="NodeXL Graph Metric"/>
    <tableColumn id="7" name="Unique Edges" dataDxfId="39" dataCellStyle="NodeXL Graph Metric"/>
    <tableColumn id="8" name="Edges With Duplicates" dataDxfId="38" dataCellStyle="NodeXL Graph Metric"/>
    <tableColumn id="9" name="Total Edges" dataDxfId="37" dataCellStyle="NodeXL Graph Metric"/>
    <tableColumn id="10" name="Self-Loops" dataDxfId="36" dataCellStyle="NodeXL Graph Metric"/>
    <tableColumn id="24" name="Reciprocated Vertex Pair Ratio" dataDxfId="35" dataCellStyle="NodeXL Graph Metric"/>
    <tableColumn id="25" name="Reciprocated Edge Ratio" dataDxfId="34" dataCellStyle="NodeXL Graph Metric"/>
    <tableColumn id="11" name="Connected Components" dataDxfId="33" dataCellStyle="NodeXL Graph Metric"/>
    <tableColumn id="12" name="Single-Vertex Connected Components" dataDxfId="32" dataCellStyle="NodeXL Graph Metric"/>
    <tableColumn id="13" name="Maximum Vertices in a Connected Component" dataDxfId="31" dataCellStyle="NodeXL Graph Metric"/>
    <tableColumn id="14" name="Maximum Edges in a Connected Component" dataDxfId="30" dataCellStyle="NodeXL Graph Metric"/>
    <tableColumn id="15" name="Maximum Geodesic Distance (Diameter)" dataDxfId="29" dataCellStyle="NodeXL Graph Metric"/>
    <tableColumn id="16" name="Average Geodesic Distance" dataDxfId="28" dataCellStyle="NodeXL Graph Metric"/>
    <tableColumn id="17" name="Graph Density" dataDxfId="2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26" dataDxfId="25">
  <autoFilter ref="A1:C2"/>
  <tableColumns count="3">
    <tableColumn id="1" name="Group" dataDxfId="24"/>
    <tableColumn id="2" name="Vertex" dataDxfId="23"/>
    <tableColumn id="3" name="Vertex ID" dataDxfId="2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21" dataCellStyle="NodeXL Graph Metric"/>
    <tableColumn id="2" name="Value" dataDxfId="2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19"/>
    <tableColumn id="2" name="Degree Frequency" dataDxfId="18">
      <calculatedColumnFormula>COUNTIF(Vertices[Degree], "&gt;= " &amp; D2) - COUNTIF(Vertices[Degree], "&gt;=" &amp; D3)</calculatedColumnFormula>
    </tableColumn>
    <tableColumn id="3" name="In-Degree Bin" dataDxfId="17"/>
    <tableColumn id="4" name="In-Degree Frequency" dataDxfId="16">
      <calculatedColumnFormula>COUNTIF(Vertices[In-Degree], "&gt;= " &amp; F2) - COUNTIF(Vertices[In-Degree], "&gt;=" &amp; F3)</calculatedColumnFormula>
    </tableColumn>
    <tableColumn id="5" name="Out-Degree Bin" dataDxfId="15"/>
    <tableColumn id="6" name="Out-Degree Frequency" dataDxfId="14">
      <calculatedColumnFormula>COUNTIF(Vertices[Out-Degree], "&gt;= " &amp; H2) - COUNTIF(Vertices[Out-Degree], "&gt;=" &amp; H3)</calculatedColumnFormula>
    </tableColumn>
    <tableColumn id="7" name="Betweenness Centrality Bin" dataDxfId="13"/>
    <tableColumn id="8" name="Betweenness Centrality Frequency" dataDxfId="12">
      <calculatedColumnFormula>COUNTIF(Vertices[Betweenness Centrality], "&gt;= " &amp; J2) - COUNTIF(Vertices[Betweenness Centrality], "&gt;=" &amp; J3)</calculatedColumnFormula>
    </tableColumn>
    <tableColumn id="9" name="Closeness Centrality Bin" dataDxfId="11"/>
    <tableColumn id="10" name="Closeness Centrality Frequency" dataDxfId="10">
      <calculatedColumnFormula>COUNTIF(Vertices[Closeness Centrality], "&gt;= " &amp; L2) - COUNTIF(Vertices[Closeness Centrality], "&gt;=" &amp; L3)</calculatedColumnFormula>
    </tableColumn>
    <tableColumn id="11" name="Eigenvector Centrality Bin" dataDxfId="9"/>
    <tableColumn id="12" name="Eigenvector Centrality Frequency" dataDxfId="8">
      <calculatedColumnFormula>COUNTIF(Vertices[Eigenvector Centrality], "&gt;= " &amp; N2) - COUNTIF(Vertices[Eigenvector Centrality], "&gt;=" &amp; N3)</calculatedColumnFormula>
    </tableColumn>
    <tableColumn id="18" name="PageRank Bin" dataDxfId="7"/>
    <tableColumn id="17" name="PageRank Frequency" dataDxfId="6">
      <calculatedColumnFormula>COUNTIF(Vertices[Eigenvector Centrality], "&gt;= " &amp; P2) - COUNTIF(Vertices[Eigenvector Centrality], "&gt;=" &amp; P3)</calculatedColumnFormula>
    </tableColumn>
    <tableColumn id="13" name="Clustering Coefficient Bin" dataDxfId="5"/>
    <tableColumn id="14" name="Clustering Coefficient Frequency" dataDxfId="4">
      <calculatedColumnFormula>COUNTIF(Vertices[Clustering Coefficient], "&gt;= " &amp; R2) - COUNTIF(Vertices[Clustering Coefficient], "&gt;=" &amp; R3)</calculatedColumnFormula>
    </tableColumn>
    <tableColumn id="15" name="Dynamic Filter Bin" dataDxfId="3"/>
    <tableColumn id="16" name="Dynamic Filter Frequency" dataDxfId="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2" totalsRowShown="0" dataCellStyle="NodeXL Graph Metric">
  <autoFilter ref="A29:B3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6" totalsRowShown="0" headerRowDxfId="1">
  <autoFilter ref="J1:K6"/>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N23"/>
  <sheetViews>
    <sheetView tabSelected="1" workbookViewId="0">
      <pane xSplit="2" ySplit="2" topLeftCell="C3" activePane="bottomRight" state="frozen"/>
      <selection pane="topRight" activeCell="C1" sqref="C1"/>
      <selection pane="bottomLeft" activeCell="A3" sqref="A3"/>
      <selection pane="bottomRight" activeCell="A3" sqref="A3"/>
    </sheetView>
  </sheetViews>
  <sheetFormatPr defaultRowHeight="15" x14ac:dyDescent="0.25"/>
  <cols>
    <col min="1" max="2" width="10.42578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hidden="1" customWidth="1"/>
    <col min="12" max="12" width="11" hidden="1" customWidth="1"/>
    <col min="13" max="13" width="10.85546875" hidden="1" customWidth="1"/>
    <col min="14" max="14" width="16" bestFit="1" customWidth="1"/>
  </cols>
  <sheetData>
    <row r="1" spans="1:14" x14ac:dyDescent="0.25">
      <c r="C1" s="18" t="s">
        <v>40</v>
      </c>
      <c r="D1" s="19"/>
      <c r="E1" s="19"/>
      <c r="F1" s="19"/>
      <c r="G1" s="18"/>
      <c r="H1" s="16" t="s">
        <v>44</v>
      </c>
      <c r="I1" s="66"/>
      <c r="J1" s="66"/>
      <c r="K1" s="35" t="s">
        <v>43</v>
      </c>
      <c r="L1" s="20" t="s">
        <v>41</v>
      </c>
      <c r="M1" s="20"/>
      <c r="N1" s="17" t="s">
        <v>42</v>
      </c>
    </row>
    <row r="2" spans="1:14" ht="30" customHeight="1" x14ac:dyDescent="0.25">
      <c r="A2" s="11" t="s">
        <v>0</v>
      </c>
      <c r="B2" s="11" t="s">
        <v>1</v>
      </c>
      <c r="C2" s="13" t="s">
        <v>2</v>
      </c>
      <c r="D2" s="13" t="s">
        <v>3</v>
      </c>
      <c r="E2" s="13" t="s">
        <v>131</v>
      </c>
      <c r="F2" s="13" t="s">
        <v>4</v>
      </c>
      <c r="G2" s="13" t="s">
        <v>11</v>
      </c>
      <c r="H2" s="11" t="s">
        <v>47</v>
      </c>
      <c r="I2" s="13" t="s">
        <v>161</v>
      </c>
      <c r="J2" s="13" t="s">
        <v>162</v>
      </c>
      <c r="K2" s="13" t="s">
        <v>166</v>
      </c>
      <c r="L2" s="13" t="s">
        <v>12</v>
      </c>
      <c r="M2" s="13" t="s">
        <v>39</v>
      </c>
      <c r="N2" s="13" t="s">
        <v>26</v>
      </c>
    </row>
    <row r="3" spans="1:14" ht="15" customHeight="1" x14ac:dyDescent="0.25">
      <c r="A3" s="50"/>
      <c r="B3" s="50"/>
      <c r="C3" s="54"/>
      <c r="D3" s="55"/>
      <c r="E3" s="67"/>
      <c r="F3" s="56"/>
      <c r="G3" s="54"/>
      <c r="H3" s="58"/>
      <c r="I3" s="57"/>
      <c r="J3" s="57"/>
      <c r="K3" s="69"/>
      <c r="L3" s="63"/>
      <c r="M3" s="63"/>
      <c r="N3" s="64"/>
    </row>
    <row r="4" spans="1:14" ht="15" customHeight="1" x14ac:dyDescent="0.25"/>
    <row r="23" spans="13:13" x14ac:dyDescent="0.25">
      <c r="M23" s="7"/>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
    <dataValidation allowBlank="1" showErrorMessage="1" sqref="N2:N3"/>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
    <dataValidation allowBlank="1" showInputMessage="1" promptTitle="Edge Color" prompt="To select an optional edge color, right-click and select Select Color on the right-click menu." sqref="C3"/>
    <dataValidation allowBlank="1" showInputMessage="1" errorTitle="Invalid Edge Width" error="The optional edge width must be a whole number between 1 and 10." promptTitle="Edge Width" prompt="Enter an optional edge width between 1 and 10." sqref="D3"/>
    <dataValidation allowBlank="1" showInputMessage="1" errorTitle="Invalid Edge Opacity" error="The optional edge opacity must be a whole number between 0 and 10." promptTitle="Edge Opacity" prompt="Enter an optional edge opacity between 0 (transparent) and 100 (opaque)." sqref="F3"/>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
      <formula1>ValidEdgeVisibilities</formula1>
    </dataValidation>
    <dataValidation allowBlank="1" showInputMessage="1" showErrorMessage="1" promptTitle="Vertex 1 Name" prompt="Enter the name of the edge's first vertex." sqref="A3"/>
    <dataValidation allowBlank="1" showInputMessage="1" showErrorMessage="1" promptTitle="Vertex 2 Name" prompt="Enter the name of the edge's second vertex." sqref="B3"/>
    <dataValidation allowBlank="1" showInputMessage="1" showErrorMessage="1" errorTitle="Invalid Edge Visibility" error="You have entered an unrecognized edge visibility.  Try selecting from the drop-down list instead." promptTitle="Edge Label" prompt="Enter an optional edge label." sqref="H3"/>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H3"/>
  <sheetViews>
    <sheetView workbookViewId="0">
      <pane xSplit="1" ySplit="2" topLeftCell="B3" activePane="bottomRight" state="frozen"/>
      <selection pane="topRight" activeCell="B1" sqref="B1"/>
      <selection pane="bottomLeft" activeCell="A3" sqref="A3"/>
      <selection pane="bottomRight" activeCell="A3" sqref="A3"/>
    </sheetView>
  </sheetViews>
  <sheetFormatPr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hidden="1" customWidth="1"/>
    <col min="19" max="19" width="9.28515625" hidden="1" customWidth="1"/>
    <col min="20" max="20" width="9.5703125" hidden="1" customWidth="1"/>
    <col min="21" max="23" width="14.28515625" hidden="1" customWidth="1"/>
    <col min="24" max="24" width="11.85546875" hidden="1" customWidth="1"/>
    <col min="25" max="25" width="14.42578125" hidden="1" customWidth="1"/>
    <col min="26" max="26" width="18.28515625" hidden="1" customWidth="1"/>
    <col min="27" max="27" width="5" style="3" hidden="1" customWidth="1"/>
    <col min="28" max="28" width="16" style="3" hidden="1" customWidth="1"/>
    <col min="29" max="29" width="16" style="6" bestFit="1" customWidth="1"/>
    <col min="30" max="30" width="14.28515625" style="2" customWidth="1"/>
    <col min="31" max="32" width="14.28515625" style="3" customWidth="1"/>
    <col min="33" max="33" width="11.85546875" style="3" customWidth="1"/>
    <col min="34" max="34" width="14.42578125" style="3" customWidth="1"/>
    <col min="35" max="35" width="5" customWidth="1"/>
    <col min="36" max="36" width="16" customWidth="1"/>
    <col min="37" max="37" width="16" bestFit="1" customWidth="1"/>
    <col min="38" max="39" width="9.140625" customWidth="1"/>
  </cols>
  <sheetData>
    <row r="1" spans="1:34" x14ac:dyDescent="0.25">
      <c r="B1" s="25" t="s">
        <v>40</v>
      </c>
      <c r="C1" s="18"/>
      <c r="D1" s="18"/>
      <c r="E1" s="18"/>
      <c r="F1" s="18"/>
      <c r="G1" s="18"/>
      <c r="H1" s="27" t="s">
        <v>44</v>
      </c>
      <c r="I1" s="26"/>
      <c r="J1" s="26"/>
      <c r="K1" s="26"/>
      <c r="L1" s="29" t="s">
        <v>45</v>
      </c>
      <c r="M1" s="28"/>
      <c r="N1" s="28"/>
      <c r="O1" s="28"/>
      <c r="P1" s="28"/>
      <c r="Q1" s="28"/>
      <c r="R1" s="24" t="s">
        <v>43</v>
      </c>
      <c r="S1" s="21"/>
      <c r="T1" s="22"/>
      <c r="U1" s="23"/>
      <c r="V1" s="21"/>
      <c r="W1" s="21"/>
      <c r="X1" s="21"/>
      <c r="Y1" s="21"/>
      <c r="Z1" s="21"/>
      <c r="AA1" s="30" t="s">
        <v>41</v>
      </c>
      <c r="AB1" s="20"/>
      <c r="AC1" s="31" t="s">
        <v>42</v>
      </c>
      <c r="AD1"/>
      <c r="AE1"/>
      <c r="AF1"/>
      <c r="AG1"/>
      <c r="AH1"/>
    </row>
    <row r="2" spans="1:34" ht="30" customHeight="1" x14ac:dyDescent="0.25">
      <c r="A2" s="11" t="s">
        <v>5</v>
      </c>
      <c r="B2" s="8" t="s">
        <v>2</v>
      </c>
      <c r="C2" s="8" t="s">
        <v>8</v>
      </c>
      <c r="D2" s="9" t="s">
        <v>46</v>
      </c>
      <c r="E2" s="10" t="s">
        <v>4</v>
      </c>
      <c r="F2" s="8" t="s">
        <v>49</v>
      </c>
      <c r="G2" s="8" t="s">
        <v>11</v>
      </c>
      <c r="H2" s="8" t="s">
        <v>47</v>
      </c>
      <c r="I2" s="8" t="s">
        <v>48</v>
      </c>
      <c r="J2" s="8" t="s">
        <v>78</v>
      </c>
      <c r="K2" s="8" t="s">
        <v>10</v>
      </c>
      <c r="L2" s="8" t="s">
        <v>27</v>
      </c>
      <c r="M2" s="8" t="s">
        <v>15</v>
      </c>
      <c r="N2" s="8" t="s">
        <v>16</v>
      </c>
      <c r="O2" s="8" t="s">
        <v>13</v>
      </c>
      <c r="P2" s="8" t="s">
        <v>28</v>
      </c>
      <c r="Q2" s="8" t="s">
        <v>29</v>
      </c>
      <c r="R2" s="13" t="s">
        <v>32</v>
      </c>
      <c r="S2" s="13" t="s">
        <v>33</v>
      </c>
      <c r="T2" s="13" t="s">
        <v>34</v>
      </c>
      <c r="U2" s="13" t="s">
        <v>35</v>
      </c>
      <c r="V2" s="13" t="s">
        <v>36</v>
      </c>
      <c r="W2" s="13" t="s">
        <v>37</v>
      </c>
      <c r="X2" s="13" t="s">
        <v>138</v>
      </c>
      <c r="Y2" s="13" t="s">
        <v>38</v>
      </c>
      <c r="Z2" s="13" t="s">
        <v>171</v>
      </c>
      <c r="AA2" s="11" t="s">
        <v>12</v>
      </c>
      <c r="AB2" s="11" t="s">
        <v>39</v>
      </c>
      <c r="AC2" s="8" t="s">
        <v>26</v>
      </c>
      <c r="AD2" s="3"/>
      <c r="AF2"/>
      <c r="AG2"/>
      <c r="AH2"/>
    </row>
    <row r="3" spans="1:34" ht="15" customHeight="1" x14ac:dyDescent="0.25">
      <c r="A3" s="50"/>
      <c r="B3" s="54"/>
      <c r="C3" s="54"/>
      <c r="D3" s="55"/>
      <c r="E3" s="56"/>
      <c r="F3" s="54"/>
      <c r="G3" s="54"/>
      <c r="H3" s="58"/>
      <c r="I3" s="57"/>
      <c r="J3" s="57"/>
      <c r="K3" s="58"/>
      <c r="L3" s="60"/>
      <c r="M3" s="61"/>
      <c r="N3" s="61"/>
      <c r="O3" s="59"/>
      <c r="P3" s="62"/>
      <c r="Q3" s="62"/>
      <c r="R3" s="51"/>
      <c r="S3" s="51"/>
      <c r="T3" s="51"/>
      <c r="U3" s="51"/>
      <c r="V3" s="52"/>
      <c r="W3" s="52"/>
      <c r="X3" s="53"/>
      <c r="Y3" s="52"/>
      <c r="Z3" s="52"/>
      <c r="AA3" s="63"/>
      <c r="AB3" s="63"/>
      <c r="AC3" s="64"/>
      <c r="AD3" s="3"/>
      <c r="AF3"/>
      <c r="AG3"/>
      <c r="AH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
    <dataValidation allowBlank="1" errorTitle="Invalid Vertex Visibility" error="You have entered an unrecognized vertex visibility.  Try selecting from the drop-down list instead." sqref="AD3"/>
    <dataValidation allowBlank="1" showErrorMessage="1" sqref="AD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3"/>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
    <dataValidation allowBlank="1" showInputMessage="1" errorTitle="Invalid Vertex Image Key" promptTitle="Vertex Tooltip" prompt="Enter optional text that will pop up when the mouse is hovered over the vertex." sqref="K3"/>
    <dataValidation allowBlank="1" errorTitle="Invalid Vertex Visibility" error="You have entered an unrecognized vertex visibility.  Try selecting from the drop-down list instead." promptTitle="Vertex ID" prompt="This is a unique ID that gets filled in automatically.  Do not edit this column." sqref="AB3"/>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
    <dataValidation allowBlank="1" showInputMessage="1" promptTitle="Vertex Label Fill Color" prompt="To select an optional fill color for the Label shape, right-click and select Select Color on the right-click menu." sqref="I3"/>
    <dataValidation allowBlank="1" showInputMessage="1" errorTitle="Invalid Vertex Image Key" promptTitle="Vertex Image File" prompt="Enter the path to an image file.  Hover over the column header for examples." sqref="F3"/>
    <dataValidation allowBlank="1" showInputMessage="1" promptTitle="Vertex Color" prompt="To select an optional vertex color, right-click and select Select Color on the right-click menu." sqref="B3"/>
    <dataValidation allowBlank="1" showInputMessage="1" errorTitle="Invalid Vertex Opacity" error="The optional vertex opacity must be a whole number between 0 and 10." promptTitle="Vertex Opacity" prompt="Enter an optional vertex opacity between 0 (transparent) and 100 (opaque)." sqref="E3"/>
    <dataValidation type="list" allowBlank="1" showInputMessage="1" showErrorMessage="1" errorTitle="Invalid Vertex Shape" error="You have entered an invalid vertex shape.  Try selecting from the drop-down list instead." promptTitle="Vertex Shape" prompt="Select an optional vertex shape." sqref="C3">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
      <formula1>ValidVertexLabelPositions</formula1>
    </dataValidation>
    <dataValidation allowBlank="1" showInputMessage="1" showErrorMessage="1" promptTitle="Vertex Name" prompt="Enter the name of the vertex." sqref="A3"/>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5" x14ac:dyDescent="0.25"/>
  <cols>
    <col min="1" max="1" width="10.85546875" style="3" bestFit="1" customWidth="1"/>
    <col min="2" max="2" width="16.85546875" style="3" bestFit="1" customWidth="1"/>
    <col min="4" max="5" width="9.140625" customWidth="1"/>
  </cols>
  <sheetData>
    <row r="1" spans="1:1" x14ac:dyDescent="0.25">
      <c r="A1" s="3" t="s">
        <v>50</v>
      </c>
    </row>
    <row r="2" spans="1:1" ht="15" customHeight="1" x14ac:dyDescent="0.25"/>
    <row r="3" spans="1:1" ht="15" customHeight="1" x14ac:dyDescent="0.25">
      <c r="A3" s="32" t="s">
        <v>51</v>
      </c>
    </row>
    <row r="21" spans="4:4" x14ac:dyDescent="0.2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3" sqref="A3"/>
    </sheetView>
  </sheetViews>
  <sheetFormatPr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hidden="1" customWidth="1"/>
    <col min="12" max="12" width="9.7109375" hidden="1" customWidth="1"/>
    <col min="13" max="13" width="13.140625" hidden="1" customWidth="1"/>
    <col min="14" max="15" width="8.42578125" hidden="1" customWidth="1"/>
    <col min="16" max="16" width="18.28515625" hidden="1" customWidth="1"/>
    <col min="17" max="17" width="14.85546875" hidden="1" customWidth="1"/>
    <col min="18" max="18" width="14.5703125" hidden="1" customWidth="1"/>
    <col min="19" max="21" width="24.140625" hidden="1" customWidth="1"/>
    <col min="22" max="22" width="21.28515625" hidden="1" customWidth="1"/>
    <col min="23" max="23" width="19.28515625" hidden="1" customWidth="1"/>
    <col min="24" max="24" width="10" hidden="1" customWidth="1"/>
    <col min="25" max="25" width="13" customWidth="1"/>
  </cols>
  <sheetData>
    <row r="1" spans="1:24" x14ac:dyDescent="0.25">
      <c r="B1" s="70" t="s">
        <v>40</v>
      </c>
      <c r="C1" s="71"/>
      <c r="D1" s="71"/>
      <c r="E1" s="72"/>
      <c r="F1" s="68" t="s">
        <v>44</v>
      </c>
      <c r="G1" s="73" t="s">
        <v>45</v>
      </c>
      <c r="H1" s="74"/>
      <c r="I1" s="75" t="s">
        <v>41</v>
      </c>
      <c r="J1" s="76"/>
      <c r="K1" s="77" t="s">
        <v>43</v>
      </c>
      <c r="L1" s="78"/>
      <c r="M1" s="78"/>
      <c r="N1" s="78"/>
      <c r="O1" s="78"/>
      <c r="P1" s="78"/>
      <c r="Q1" s="78"/>
      <c r="R1" s="78"/>
      <c r="S1" s="78"/>
      <c r="T1" s="78"/>
      <c r="U1" s="78"/>
      <c r="V1" s="78"/>
      <c r="W1" s="78"/>
      <c r="X1" s="78"/>
    </row>
    <row r="2" spans="1:24" s="13" customFormat="1" ht="30" customHeight="1" x14ac:dyDescent="0.25">
      <c r="A2" s="11" t="s">
        <v>145</v>
      </c>
      <c r="B2" s="13" t="s">
        <v>21</v>
      </c>
      <c r="C2" s="13" t="s">
        <v>20</v>
      </c>
      <c r="D2" s="13" t="s">
        <v>11</v>
      </c>
      <c r="E2" s="13" t="s">
        <v>146</v>
      </c>
      <c r="F2" s="13" t="s">
        <v>47</v>
      </c>
      <c r="G2" s="13" t="s">
        <v>168</v>
      </c>
      <c r="H2" s="13" t="s">
        <v>169</v>
      </c>
      <c r="I2" s="13" t="s">
        <v>12</v>
      </c>
      <c r="J2" s="13" t="s">
        <v>167</v>
      </c>
      <c r="K2" s="13" t="s">
        <v>147</v>
      </c>
      <c r="L2" s="13" t="s">
        <v>149</v>
      </c>
      <c r="M2" s="13" t="s">
        <v>150</v>
      </c>
      <c r="N2" s="13" t="s">
        <v>151</v>
      </c>
      <c r="O2" s="13" t="s">
        <v>152</v>
      </c>
      <c r="P2" s="13" t="s">
        <v>171</v>
      </c>
      <c r="Q2" s="13" t="s">
        <v>172</v>
      </c>
      <c r="R2" s="13" t="s">
        <v>153</v>
      </c>
      <c r="S2" s="13" t="s">
        <v>154</v>
      </c>
      <c r="T2" s="13" t="s">
        <v>155</v>
      </c>
      <c r="U2" s="13" t="s">
        <v>156</v>
      </c>
      <c r="V2" s="13" t="s">
        <v>157</v>
      </c>
      <c r="W2" s="13" t="s">
        <v>158</v>
      </c>
      <c r="X2" s="13" t="s">
        <v>159</v>
      </c>
    </row>
    <row r="3" spans="1:24" x14ac:dyDescent="0.25">
      <c r="A3" s="14"/>
      <c r="B3" s="15"/>
      <c r="C3" s="15"/>
      <c r="D3" s="15"/>
      <c r="E3" s="15"/>
      <c r="F3" s="16"/>
      <c r="G3" s="79"/>
      <c r="H3" s="79"/>
      <c r="I3" s="65"/>
      <c r="J3" s="65"/>
      <c r="K3" s="48"/>
      <c r="L3" s="48"/>
      <c r="M3" s="48"/>
      <c r="N3" s="48"/>
      <c r="O3" s="48"/>
      <c r="P3" s="48"/>
      <c r="Q3" s="48"/>
      <c r="R3" s="48"/>
      <c r="S3" s="48"/>
      <c r="T3" s="48"/>
      <c r="U3" s="48"/>
      <c r="V3" s="48"/>
      <c r="W3" s="49"/>
      <c r="X3" s="49"/>
    </row>
    <row r="10"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145</v>
      </c>
      <c r="B1" s="1" t="s">
        <v>5</v>
      </c>
      <c r="C1" s="1" t="s">
        <v>148</v>
      </c>
    </row>
    <row r="2" spans="1:3" x14ac:dyDescent="0.2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163</v>
      </c>
      <c r="B1" s="13" t="s">
        <v>17</v>
      </c>
      <c r="D1" t="s">
        <v>80</v>
      </c>
      <c r="E1" t="s">
        <v>81</v>
      </c>
      <c r="F1" s="37" t="s">
        <v>87</v>
      </c>
      <c r="G1" s="38" t="s">
        <v>88</v>
      </c>
      <c r="H1" s="37" t="s">
        <v>93</v>
      </c>
      <c r="I1" s="38" t="s">
        <v>94</v>
      </c>
      <c r="J1" s="37" t="s">
        <v>99</v>
      </c>
      <c r="K1" s="38" t="s">
        <v>100</v>
      </c>
      <c r="L1" s="37" t="s">
        <v>105</v>
      </c>
      <c r="M1" s="38" t="s">
        <v>106</v>
      </c>
      <c r="N1" s="37" t="s">
        <v>111</v>
      </c>
      <c r="O1" s="38" t="s">
        <v>112</v>
      </c>
      <c r="P1" s="38" t="s">
        <v>139</v>
      </c>
      <c r="Q1" s="38" t="s">
        <v>140</v>
      </c>
      <c r="R1" s="37" t="s">
        <v>117</v>
      </c>
      <c r="S1" s="37" t="s">
        <v>118</v>
      </c>
      <c r="T1" s="37" t="s">
        <v>123</v>
      </c>
      <c r="U1" s="38" t="s">
        <v>124</v>
      </c>
      <c r="W1" t="s">
        <v>128</v>
      </c>
      <c r="X1" t="s">
        <v>17</v>
      </c>
    </row>
    <row r="2" spans="1:24" ht="15.75" thickTop="1" x14ac:dyDescent="0.2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125</v>
      </c>
      <c r="X2">
        <f>ROWS(HistogramBins[Degree Bin]) - 1</f>
        <v>43</v>
      </c>
    </row>
    <row r="3" spans="1:24" x14ac:dyDescent="0.25">
      <c r="A3" s="36"/>
      <c r="B3" s="36"/>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126</v>
      </c>
      <c r="X3" t="s">
        <v>86</v>
      </c>
    </row>
    <row r="4" spans="1:24" x14ac:dyDescent="0.25">
      <c r="A4" s="36"/>
      <c r="B4" s="36"/>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127</v>
      </c>
      <c r="X4" s="12" t="s">
        <v>129</v>
      </c>
    </row>
    <row r="5" spans="1:24" x14ac:dyDescent="0.25">
      <c r="A5" s="36"/>
      <c r="B5" s="36"/>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25">
      <c r="A6" s="36"/>
      <c r="B6" s="36"/>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25">
      <c r="A7" s="36"/>
      <c r="B7" s="36"/>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25">
      <c r="A8" s="36"/>
      <c r="B8" s="36"/>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25">
      <c r="A9" s="36"/>
      <c r="B9" s="36"/>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25">
      <c r="A10" s="36"/>
      <c r="B10" s="36"/>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25">
      <c r="A11" s="36"/>
      <c r="B11" s="36"/>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25">
      <c r="A12" s="36"/>
      <c r="B12" s="36"/>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25">
      <c r="A13" s="36"/>
      <c r="B13" s="36"/>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25">
      <c r="A14" s="36"/>
      <c r="B14" s="36"/>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25">
      <c r="A15" s="36"/>
      <c r="B15" s="36"/>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25">
      <c r="A16" s="36"/>
      <c r="B16" s="36"/>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25">
      <c r="A17" s="36"/>
      <c r="B17" s="36"/>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25">
      <c r="A18" s="36"/>
      <c r="B18" s="36"/>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25">
      <c r="A19" s="36"/>
      <c r="B19" s="36"/>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25">
      <c r="A20" s="36"/>
      <c r="B20" s="36"/>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25">
      <c r="A21" s="36"/>
      <c r="B21" s="36"/>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25">
      <c r="A22" s="36"/>
      <c r="B22" s="36"/>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25">
      <c r="A23" s="36"/>
      <c r="B23" s="36"/>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25">
      <c r="A24" s="36"/>
      <c r="B24" s="36"/>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25">
      <c r="A25" s="36"/>
      <c r="B25" s="36"/>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25">
      <c r="A26" s="36"/>
      <c r="B26" s="36"/>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2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2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25">
      <c r="A29" t="s">
        <v>164</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25">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25">
      <c r="A31" s="35"/>
      <c r="B31" s="3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25">
      <c r="A32" s="35"/>
      <c r="B32" s="3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2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2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2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25">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25">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25">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25">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25">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25">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25">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25">
      <c r="A43" s="35" t="s">
        <v>82</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25">
      <c r="A44" s="35" t="s">
        <v>83</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25">
      <c r="A45" s="35" t="s">
        <v>84</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25">
      <c r="A46" s="35" t="s">
        <v>85</v>
      </c>
      <c r="B46" s="49" t="str">
        <f>IFERROR(MEDIAN(Vertices[Degree]),NoMetricMessage)</f>
        <v>Not Available</v>
      </c>
    </row>
    <row r="57" spans="1:2" x14ac:dyDescent="0.25">
      <c r="A57" s="35" t="s">
        <v>89</v>
      </c>
      <c r="B57" s="48" t="str">
        <f>IF(COUNT(Vertices[In-Degree])&gt;0, F2, NoMetricMessage)</f>
        <v>Not Available</v>
      </c>
    </row>
    <row r="58" spans="1:2" x14ac:dyDescent="0.25">
      <c r="A58" s="35" t="s">
        <v>90</v>
      </c>
      <c r="B58" s="48" t="str">
        <f>IF(COUNT(Vertices[In-Degree])&gt;0, F45, NoMetricMessage)</f>
        <v>Not Available</v>
      </c>
    </row>
    <row r="59" spans="1:2" x14ac:dyDescent="0.25">
      <c r="A59" s="35" t="s">
        <v>91</v>
      </c>
      <c r="B59" s="49" t="str">
        <f>IFERROR(AVERAGE(Vertices[In-Degree]),NoMetricMessage)</f>
        <v>Not Available</v>
      </c>
    </row>
    <row r="60" spans="1:2" x14ac:dyDescent="0.25">
      <c r="A60" s="35" t="s">
        <v>92</v>
      </c>
      <c r="B60" s="49" t="str">
        <f>IFERROR(MEDIAN(Vertices[In-Degree]),NoMetricMessage)</f>
        <v>Not Available</v>
      </c>
    </row>
    <row r="71" spans="1:2" x14ac:dyDescent="0.25">
      <c r="A71" s="35" t="s">
        <v>95</v>
      </c>
      <c r="B71" s="48" t="str">
        <f>IF(COUNT(Vertices[Out-Degree])&gt;0, H2, NoMetricMessage)</f>
        <v>Not Available</v>
      </c>
    </row>
    <row r="72" spans="1:2" x14ac:dyDescent="0.25">
      <c r="A72" s="35" t="s">
        <v>96</v>
      </c>
      <c r="B72" s="48" t="str">
        <f>IF(COUNT(Vertices[Out-Degree])&gt;0, H45, NoMetricMessage)</f>
        <v>Not Available</v>
      </c>
    </row>
    <row r="73" spans="1:2" x14ac:dyDescent="0.25">
      <c r="A73" s="35" t="s">
        <v>97</v>
      </c>
      <c r="B73" s="49" t="str">
        <f>IFERROR(AVERAGE(Vertices[Out-Degree]),NoMetricMessage)</f>
        <v>Not Available</v>
      </c>
    </row>
    <row r="74" spans="1:2" x14ac:dyDescent="0.25">
      <c r="A74" s="35" t="s">
        <v>98</v>
      </c>
      <c r="B74" s="49" t="str">
        <f>IFERROR(MEDIAN(Vertices[Out-Degree]),NoMetricMessage)</f>
        <v>Not Available</v>
      </c>
    </row>
    <row r="85" spans="1:2" x14ac:dyDescent="0.25">
      <c r="A85" s="35" t="s">
        <v>101</v>
      </c>
      <c r="B85" s="49" t="str">
        <f>IF(COUNT(Vertices[Betweenness Centrality])&gt;0, J2, NoMetricMessage)</f>
        <v>Not Available</v>
      </c>
    </row>
    <row r="86" spans="1:2" x14ac:dyDescent="0.25">
      <c r="A86" s="35" t="s">
        <v>102</v>
      </c>
      <c r="B86" s="49" t="str">
        <f>IF(COUNT(Vertices[Betweenness Centrality])&gt;0, J45, NoMetricMessage)</f>
        <v>Not Available</v>
      </c>
    </row>
    <row r="87" spans="1:2" x14ac:dyDescent="0.25">
      <c r="A87" s="35" t="s">
        <v>103</v>
      </c>
      <c r="B87" s="49" t="str">
        <f>IFERROR(AVERAGE(Vertices[Betweenness Centrality]),NoMetricMessage)</f>
        <v>Not Available</v>
      </c>
    </row>
    <row r="88" spans="1:2" x14ac:dyDescent="0.25">
      <c r="A88" s="35" t="s">
        <v>104</v>
      </c>
      <c r="B88" s="49" t="str">
        <f>IFERROR(MEDIAN(Vertices[Betweenness Centrality]),NoMetricMessage)</f>
        <v>Not Available</v>
      </c>
    </row>
    <row r="99" spans="1:2" x14ac:dyDescent="0.25">
      <c r="A99" s="35" t="s">
        <v>107</v>
      </c>
      <c r="B99" s="49" t="str">
        <f>IF(COUNT(Vertices[Closeness Centrality])&gt;0, L2, NoMetricMessage)</f>
        <v>Not Available</v>
      </c>
    </row>
    <row r="100" spans="1:2" x14ac:dyDescent="0.25">
      <c r="A100" s="35" t="s">
        <v>108</v>
      </c>
      <c r="B100" s="49" t="str">
        <f>IF(COUNT(Vertices[Closeness Centrality])&gt;0, L45, NoMetricMessage)</f>
        <v>Not Available</v>
      </c>
    </row>
    <row r="101" spans="1:2" x14ac:dyDescent="0.25">
      <c r="A101" s="35" t="s">
        <v>109</v>
      </c>
      <c r="B101" s="49" t="str">
        <f>IFERROR(AVERAGE(Vertices[Closeness Centrality]),NoMetricMessage)</f>
        <v>Not Available</v>
      </c>
    </row>
    <row r="102" spans="1:2" x14ac:dyDescent="0.25">
      <c r="A102" s="35" t="s">
        <v>110</v>
      </c>
      <c r="B102" s="49" t="str">
        <f>IFERROR(MEDIAN(Vertices[Closeness Centrality]),NoMetricMessage)</f>
        <v>Not Available</v>
      </c>
    </row>
    <row r="113" spans="1:2" x14ac:dyDescent="0.25">
      <c r="A113" s="35" t="s">
        <v>113</v>
      </c>
      <c r="B113" s="49" t="str">
        <f>IF(COUNT(Vertices[Eigenvector Centrality])&gt;0, N2, NoMetricMessage)</f>
        <v>Not Available</v>
      </c>
    </row>
    <row r="114" spans="1:2" x14ac:dyDescent="0.25">
      <c r="A114" s="35" t="s">
        <v>114</v>
      </c>
      <c r="B114" s="49" t="str">
        <f>IF(COUNT(Vertices[Eigenvector Centrality])&gt;0, N45, NoMetricMessage)</f>
        <v>Not Available</v>
      </c>
    </row>
    <row r="115" spans="1:2" x14ac:dyDescent="0.25">
      <c r="A115" s="35" t="s">
        <v>115</v>
      </c>
      <c r="B115" s="49" t="str">
        <f>IFERROR(AVERAGE(Vertices[Eigenvector Centrality]),NoMetricMessage)</f>
        <v>Not Available</v>
      </c>
    </row>
    <row r="116" spans="1:2" x14ac:dyDescent="0.25">
      <c r="A116" s="35" t="s">
        <v>116</v>
      </c>
      <c r="B116" s="49" t="str">
        <f>IFERROR(MEDIAN(Vertices[Eigenvector Centrality]),NoMetricMessage)</f>
        <v>Not Available</v>
      </c>
    </row>
    <row r="127" spans="1:2" x14ac:dyDescent="0.25">
      <c r="A127" s="35" t="s">
        <v>141</v>
      </c>
      <c r="B127" s="49" t="str">
        <f>IF(COUNT(Vertices[PageRank])&gt;0, P2, NoMetricMessage)</f>
        <v>Not Available</v>
      </c>
    </row>
    <row r="128" spans="1:2" x14ac:dyDescent="0.25">
      <c r="A128" s="35" t="s">
        <v>142</v>
      </c>
      <c r="B128" s="49" t="str">
        <f>IF(COUNT(Vertices[PageRank])&gt;0, P45, NoMetricMessage)</f>
        <v>Not Available</v>
      </c>
    </row>
    <row r="129" spans="1:2" x14ac:dyDescent="0.25">
      <c r="A129" s="35" t="s">
        <v>143</v>
      </c>
      <c r="B129" s="49" t="str">
        <f>IFERROR(AVERAGE(Vertices[PageRank]),NoMetricMessage)</f>
        <v>Not Available</v>
      </c>
    </row>
    <row r="130" spans="1:2" x14ac:dyDescent="0.25">
      <c r="A130" s="35" t="s">
        <v>144</v>
      </c>
      <c r="B130" s="49" t="str">
        <f>IFERROR(MEDIAN(Vertices[PageRank]),NoMetricMessage)</f>
        <v>Not Available</v>
      </c>
    </row>
    <row r="141" spans="1:2" x14ac:dyDescent="0.25">
      <c r="A141" s="35" t="s">
        <v>119</v>
      </c>
      <c r="B141" s="49" t="str">
        <f>IF(COUNT(Vertices[Clustering Coefficient])&gt;0, R2, NoMetricMessage)</f>
        <v>Not Available</v>
      </c>
    </row>
    <row r="142" spans="1:2" x14ac:dyDescent="0.25">
      <c r="A142" s="35" t="s">
        <v>120</v>
      </c>
      <c r="B142" s="49" t="str">
        <f>IF(COUNT(Vertices[Clustering Coefficient])&gt;0, R45, NoMetricMessage)</f>
        <v>Not Available</v>
      </c>
    </row>
    <row r="143" spans="1:2" x14ac:dyDescent="0.25">
      <c r="A143" s="35" t="s">
        <v>121</v>
      </c>
      <c r="B143" s="49" t="str">
        <f>IFERROR(AVERAGE(Vertices[Clustering Coefficient]),NoMetricMessage)</f>
        <v>Not Available</v>
      </c>
    </row>
    <row r="144" spans="1:2" x14ac:dyDescent="0.25">
      <c r="A144" s="35" t="s">
        <v>122</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132</v>
      </c>
      <c r="C1" s="4" t="s">
        <v>7</v>
      </c>
      <c r="D1" s="4" t="s">
        <v>9</v>
      </c>
      <c r="E1" s="4" t="s">
        <v>165</v>
      </c>
      <c r="F1" s="5" t="s">
        <v>170</v>
      </c>
      <c r="G1" s="4" t="s">
        <v>14</v>
      </c>
      <c r="H1" s="4" t="s">
        <v>68</v>
      </c>
      <c r="J1" s="4" t="s">
        <v>18</v>
      </c>
      <c r="K1" s="4" t="s">
        <v>17</v>
      </c>
      <c r="M1" s="4" t="s">
        <v>22</v>
      </c>
      <c r="N1" s="4" t="s">
        <v>23</v>
      </c>
      <c r="O1" s="4" t="s">
        <v>24</v>
      </c>
      <c r="P1" s="4" t="s">
        <v>25</v>
      </c>
    </row>
    <row r="2" spans="1:18" x14ac:dyDescent="0.25">
      <c r="A2" s="1" t="s">
        <v>52</v>
      </c>
      <c r="B2" s="1" t="s">
        <v>133</v>
      </c>
      <c r="C2" t="s">
        <v>55</v>
      </c>
      <c r="D2" t="s">
        <v>56</v>
      </c>
      <c r="E2" t="s">
        <v>56</v>
      </c>
      <c r="F2" s="1" t="s">
        <v>52</v>
      </c>
      <c r="G2" t="s">
        <v>66</v>
      </c>
      <c r="H2" t="s">
        <v>160</v>
      </c>
      <c r="J2" t="s">
        <v>19</v>
      </c>
      <c r="K2">
        <v>108</v>
      </c>
    </row>
    <row r="3" spans="1:18" x14ac:dyDescent="0.25">
      <c r="A3" s="1" t="s">
        <v>53</v>
      </c>
      <c r="B3" s="1" t="s">
        <v>134</v>
      </c>
      <c r="C3" t="s">
        <v>53</v>
      </c>
      <c r="D3" t="s">
        <v>57</v>
      </c>
      <c r="E3" t="s">
        <v>57</v>
      </c>
      <c r="F3" s="1" t="s">
        <v>53</v>
      </c>
      <c r="G3" t="s">
        <v>67</v>
      </c>
      <c r="H3" t="s">
        <v>69</v>
      </c>
      <c r="J3" t="s">
        <v>30</v>
      </c>
      <c r="K3" t="s">
        <v>31</v>
      </c>
    </row>
    <row r="4" spans="1:18" x14ac:dyDescent="0.25">
      <c r="A4" s="1" t="s">
        <v>54</v>
      </c>
      <c r="B4" s="1" t="s">
        <v>135</v>
      </c>
      <c r="C4" t="s">
        <v>54</v>
      </c>
      <c r="D4" t="s">
        <v>58</v>
      </c>
      <c r="E4" t="s">
        <v>58</v>
      </c>
      <c r="F4" s="1" t="s">
        <v>54</v>
      </c>
      <c r="G4">
        <v>0</v>
      </c>
      <c r="H4" t="s">
        <v>70</v>
      </c>
      <c r="J4" s="12" t="s">
        <v>79</v>
      </c>
      <c r="K4" s="12"/>
    </row>
    <row r="5" spans="1:18" ht="409.5" x14ac:dyDescent="0.25">
      <c r="A5">
        <v>1</v>
      </c>
      <c r="B5" s="1" t="s">
        <v>136</v>
      </c>
      <c r="C5" t="s">
        <v>52</v>
      </c>
      <c r="D5" t="s">
        <v>59</v>
      </c>
      <c r="E5" t="s">
        <v>59</v>
      </c>
      <c r="F5">
        <v>1</v>
      </c>
      <c r="G5">
        <v>1</v>
      </c>
      <c r="H5" t="s">
        <v>71</v>
      </c>
      <c r="J5" t="s">
        <v>173</v>
      </c>
      <c r="K5" s="13" t="s">
        <v>175</v>
      </c>
    </row>
    <row r="6" spans="1:18" x14ac:dyDescent="0.25">
      <c r="A6">
        <v>0</v>
      </c>
      <c r="B6" s="1" t="s">
        <v>137</v>
      </c>
      <c r="C6">
        <v>1</v>
      </c>
      <c r="D6" t="s">
        <v>60</v>
      </c>
      <c r="E6" t="s">
        <v>60</v>
      </c>
      <c r="F6">
        <v>0</v>
      </c>
      <c r="H6" t="s">
        <v>72</v>
      </c>
      <c r="J6" t="s">
        <v>174</v>
      </c>
      <c r="K6">
        <v>1</v>
      </c>
      <c r="R6" t="s">
        <v>130</v>
      </c>
    </row>
    <row r="7" spans="1:18" x14ac:dyDescent="0.25">
      <c r="A7">
        <v>2</v>
      </c>
      <c r="B7">
        <v>1</v>
      </c>
      <c r="C7">
        <v>0</v>
      </c>
      <c r="D7" t="s">
        <v>61</v>
      </c>
      <c r="E7" t="s">
        <v>61</v>
      </c>
      <c r="F7">
        <v>2</v>
      </c>
      <c r="H7" t="s">
        <v>73</v>
      </c>
    </row>
    <row r="8" spans="1:18" x14ac:dyDescent="0.25">
      <c r="A8"/>
      <c r="B8">
        <v>2</v>
      </c>
      <c r="C8">
        <v>2</v>
      </c>
      <c r="D8" t="s">
        <v>62</v>
      </c>
      <c r="E8" t="s">
        <v>62</v>
      </c>
      <c r="H8" t="s">
        <v>74</v>
      </c>
    </row>
    <row r="9" spans="1:18" x14ac:dyDescent="0.25">
      <c r="A9"/>
      <c r="B9">
        <v>3</v>
      </c>
      <c r="C9">
        <v>4</v>
      </c>
      <c r="D9" t="s">
        <v>63</v>
      </c>
      <c r="E9" t="s">
        <v>63</v>
      </c>
      <c r="H9" t="s">
        <v>75</v>
      </c>
    </row>
    <row r="10" spans="1:18" x14ac:dyDescent="0.25">
      <c r="A10"/>
      <c r="B10">
        <v>4</v>
      </c>
      <c r="D10" t="s">
        <v>64</v>
      </c>
      <c r="E10" t="s">
        <v>64</v>
      </c>
      <c r="H10" t="s">
        <v>76</v>
      </c>
    </row>
    <row r="11" spans="1:18" x14ac:dyDescent="0.25">
      <c r="A11"/>
      <c r="B11">
        <v>5</v>
      </c>
      <c r="D11" t="s">
        <v>47</v>
      </c>
      <c r="E11">
        <v>1</v>
      </c>
      <c r="H11" t="s">
        <v>77</v>
      </c>
    </row>
    <row r="12" spans="1:18" x14ac:dyDescent="0.25">
      <c r="A12"/>
      <c r="B12"/>
      <c r="D12" t="s">
        <v>65</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8A1C2B06-1CC7-4621-95C1-5D0494D9B5A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x00119959</dc:creator>
  <cp:lastModifiedBy>x00119959</cp:lastModifiedBy>
  <dcterms:created xsi:type="dcterms:W3CDTF">2008-01-30T00:41:58Z</dcterms:created>
  <dcterms:modified xsi:type="dcterms:W3CDTF">2017-11-08T12:17:43Z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