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inity DATA analytics\1.excel\session11-Bar, Column &amp; Line Charts\"/>
    </mc:Choice>
  </mc:AlternateContent>
  <xr:revisionPtr revIDLastSave="0" documentId="13_ncr:1_{07E53F25-A958-46B1-BD0E-6AFE629FC671}" xr6:coauthVersionLast="47" xr6:coauthVersionMax="47" xr10:uidLastSave="{00000000-0000-0000-0000-000000000000}"/>
  <bookViews>
    <workbookView xWindow="-108" yWindow="-108" windowWidth="23256" windowHeight="12576" activeTab="2" xr2:uid="{D431C621-0A29-43DA-9D15-AAF36258FD61}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  <sheet name="Homework" sheetId="2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N9" i="2"/>
  <c r="M9" i="2"/>
  <c r="L9" i="2"/>
  <c r="K9" i="2"/>
  <c r="J9" i="2"/>
  <c r="I9" i="2"/>
  <c r="H9" i="2"/>
  <c r="G9" i="2"/>
  <c r="F9" i="2"/>
  <c r="E9" i="2"/>
  <c r="D9" i="2"/>
  <c r="C9" i="2"/>
  <c r="O8" i="2"/>
  <c r="O7" i="2"/>
  <c r="O6" i="2"/>
  <c r="O5" i="2"/>
  <c r="B60" i="5"/>
  <c r="B61" i="5" s="1"/>
  <c r="B62" i="5" s="1"/>
  <c r="B63" i="5" s="1"/>
  <c r="B64" i="5" s="1"/>
  <c r="B65" i="5" s="1"/>
  <c r="B66" i="5" s="1"/>
  <c r="B67" i="5" s="1"/>
  <c r="B68" i="5" s="1"/>
  <c r="B42" i="5"/>
  <c r="B43" i="5" s="1"/>
  <c r="B25" i="5"/>
  <c r="B26" i="5" s="1"/>
  <c r="B27" i="5" s="1"/>
  <c r="B28" i="5" s="1"/>
  <c r="B6" i="5"/>
  <c r="B7" i="5" s="1"/>
  <c r="B8" i="5" s="1"/>
  <c r="B9" i="5" s="1"/>
  <c r="B10" i="5" s="1"/>
  <c r="B11" i="5" s="1"/>
  <c r="B12" i="5" s="1"/>
  <c r="C8" i="1"/>
  <c r="D8" i="1"/>
  <c r="E8" i="1"/>
  <c r="F8" i="1"/>
  <c r="G8" i="1"/>
  <c r="H8" i="1"/>
  <c r="I8" i="1"/>
  <c r="J8" i="1"/>
  <c r="K8" i="1"/>
  <c r="L8" i="1"/>
  <c r="M8" i="1"/>
  <c r="B8" i="1"/>
  <c r="N5" i="1"/>
  <c r="P5" i="1" s="1"/>
  <c r="N7" i="1"/>
  <c r="P7" i="1" s="1"/>
  <c r="N6" i="1"/>
  <c r="P6" i="1" s="1"/>
  <c r="N4" i="1"/>
  <c r="N8" i="1" s="1"/>
  <c r="P4" i="1" l="1"/>
  <c r="O9" i="2"/>
</calcChain>
</file>

<file path=xl/sharedStrings.xml><?xml version="1.0" encoding="utf-8"?>
<sst xmlns="http://schemas.openxmlformats.org/spreadsheetml/2006/main" count="143" uniqueCount="83">
  <si>
    <t>Sales - 2022</t>
  </si>
  <si>
    <t>Publisher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</si>
  <si>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</si>
  <si>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</si>
  <si>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</si>
  <si>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</si>
  <si>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</si>
  <si>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</si>
  <si>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</si>
  <si>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</si>
  <si>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</si>
  <si>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</si>
  <si>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</si>
  <si>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</si>
  <si>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 Sales</t>
  </si>
  <si>
    <t>Nintendo</t>
  </si>
  <si>
    <t>Tetris</t>
  </si>
  <si>
    <t>Pac-Man</t>
  </si>
  <si>
    <t>FIFA 16</t>
  </si>
  <si>
    <t>Total</t>
  </si>
  <si>
    <t>Student</t>
  </si>
  <si>
    <t>Marks</t>
  </si>
  <si>
    <t>Rank</t>
  </si>
  <si>
    <t>Adhya Goel</t>
  </si>
  <si>
    <t>Valini Narayanan</t>
  </si>
  <si>
    <t>Madhur Sekhon</t>
  </si>
  <si>
    <t>Vasudha Sarma</t>
  </si>
  <si>
    <t>Vritika Kaul</t>
  </si>
  <si>
    <t>Jan Sales - 2022</t>
  </si>
  <si>
    <t>Publishers</t>
  </si>
  <si>
    <t>Date</t>
  </si>
  <si>
    <t>Exponential trendline</t>
  </si>
  <si>
    <t>Some Animal Population</t>
  </si>
  <si>
    <t>Year</t>
  </si>
  <si>
    <t>Population</t>
  </si>
  <si>
    <t>Logarithmic trendline</t>
  </si>
  <si>
    <t>Engine Part Supply + Shortfall</t>
  </si>
  <si>
    <t>Supply</t>
  </si>
  <si>
    <t>Polynomial trendline</t>
  </si>
  <si>
    <t>Sales before and after COVID</t>
  </si>
  <si>
    <t>Sales</t>
  </si>
  <si>
    <t>Power trendline</t>
  </si>
  <si>
    <t>Race car acceleration</t>
  </si>
  <si>
    <t>Seconds</t>
  </si>
  <si>
    <t>Meters</t>
  </si>
  <si>
    <t>Moving Average trendline</t>
  </si>
  <si>
    <t>Zomato Share price</t>
  </si>
  <si>
    <t>Price</t>
  </si>
  <si>
    <t>Feb 15, 2023</t>
  </si>
  <si>
    <t>Feb 16, 2023</t>
  </si>
  <si>
    <t>Feb 17, 2023</t>
  </si>
  <si>
    <t>Feb 20, 2023</t>
  </si>
  <si>
    <t>Feb 21, 2023</t>
  </si>
  <si>
    <t>Feb 22, 2023</t>
  </si>
  <si>
    <t>Feb 23, 2023</t>
  </si>
  <si>
    <t>Feb 24, 2023</t>
  </si>
  <si>
    <t>Feb 27, 2023</t>
  </si>
  <si>
    <t>Feb 28, 2023</t>
  </si>
  <si>
    <t>Mar 01, 2023</t>
  </si>
  <si>
    <t>Mar 02, 2023</t>
  </si>
  <si>
    <t>Mar 03, 2023</t>
  </si>
  <si>
    <t>Mar 06, 2023</t>
  </si>
  <si>
    <t>Mar 08, 2023</t>
  </si>
  <si>
    <t>Mar 09, 2023</t>
  </si>
  <si>
    <t>Mar 10, 2023</t>
  </si>
  <si>
    <t>Mar 13, 2023</t>
  </si>
  <si>
    <t>Mar 14, 2023</t>
  </si>
  <si>
    <t>Mar 15, 2023</t>
  </si>
  <si>
    <t>Mar 16, 2023</t>
  </si>
  <si>
    <t>SPARKLINE - LINE</t>
  </si>
  <si>
    <t>SPARKLINE - COLUMN</t>
  </si>
  <si>
    <t>Deman/Supply - 2022</t>
  </si>
  <si>
    <t>SPARKLINE - WIN/LOSS</t>
  </si>
  <si>
    <t>Create the below charts.</t>
  </si>
  <si>
    <t>SPARKLINE</t>
  </si>
  <si>
    <t xml:space="preserve">using func index </t>
  </si>
  <si>
    <t>match rankEQ</t>
  </si>
  <si>
    <t>rankeq is used here</t>
  </si>
  <si>
    <t>do this same for sehht 1</t>
  </si>
  <si>
    <t>rank ytd</t>
  </si>
  <si>
    <t>rank</t>
  </si>
  <si>
    <t>publisher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</si>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</sst>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d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4" fillId="4" borderId="1" xfId="0" applyFont="1" applyFill="1" applyBorder="1"/>
    <xf numFmtId="0" fontId="2" fillId="0" borderId="0" xfId="0" applyFont="1"/>
    <xf numFmtId="0" fontId="2" fillId="0" borderId="1" xfId="0" applyFont="1" applyBorder="1"/>
    <xf numFmtId="165" fontId="2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3" fillId="0" borderId="0" xfId="0" applyFont="1"/>
    <xf numFmtId="0" fontId="3" fillId="3" borderId="0" xfId="0" applyFont="1" applyFill="1"/>
    <xf numFmtId="10" fontId="0" fillId="0" borderId="0" xfId="0" applyNumberFormat="1"/>
    <xf numFmtId="0" fontId="4" fillId="4" borderId="0" xfId="0" applyFont="1" applyFill="1"/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Sheet1!$B$2</c:f>
              <c:strCache>
                <c:ptCount val="1"/>
                <c:pt idx="0">
                  <c:v>Sales - 2022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F0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7A-4320-931B-1B26315F2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65935</c:v>
                </c:pt>
                <c:pt idx="1">
                  <c:v>71626</c:v>
                </c:pt>
                <c:pt idx="2">
                  <c:v>60190</c:v>
                </c:pt>
                <c:pt idx="3">
                  <c:v>63486</c:v>
                </c:pt>
                <c:pt idx="4">
                  <c:v>68230</c:v>
                </c:pt>
                <c:pt idx="5">
                  <c:v>66543</c:v>
                </c:pt>
                <c:pt idx="6">
                  <c:v>60033</c:v>
                </c:pt>
                <c:pt idx="7">
                  <c:v>66678</c:v>
                </c:pt>
                <c:pt idx="8">
                  <c:v>69778</c:v>
                </c:pt>
                <c:pt idx="9">
                  <c:v>62943</c:v>
                </c:pt>
                <c:pt idx="10">
                  <c:v>62479</c:v>
                </c:pt>
                <c:pt idx="11">
                  <c:v>65506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A-4320-931B-1B26315F2A2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FIFA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66693</c:v>
                </c:pt>
                <c:pt idx="1">
                  <c:v>73808</c:v>
                </c:pt>
                <c:pt idx="2">
                  <c:v>72831</c:v>
                </c:pt>
                <c:pt idx="3">
                  <c:v>71978</c:v>
                </c:pt>
                <c:pt idx="4">
                  <c:v>70076</c:v>
                </c:pt>
                <c:pt idx="5">
                  <c:v>73257</c:v>
                </c:pt>
                <c:pt idx="6">
                  <c:v>63108</c:v>
                </c:pt>
                <c:pt idx="7">
                  <c:v>60860</c:v>
                </c:pt>
                <c:pt idx="8">
                  <c:v>70193</c:v>
                </c:pt>
                <c:pt idx="9">
                  <c:v>64483</c:v>
                </c:pt>
                <c:pt idx="10">
                  <c:v>73427</c:v>
                </c:pt>
                <c:pt idx="11">
                  <c:v>66581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A-4320-931B-1B26315F2A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6"/>
        <c:overlap val="-2"/>
        <c:axId val="979239487"/>
        <c:axId val="979236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Sheet1!$B$3:$M$3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65935</c:v>
                      </c:pt>
                      <c:pt idx="1">
                        <c:v>71626</c:v>
                      </c:pt>
                      <c:pt idx="2">
                        <c:v>60190</c:v>
                      </c:pt>
                      <c:pt idx="3">
                        <c:v>63486</c:v>
                      </c:pt>
                      <c:pt idx="4">
                        <c:v>68230</c:v>
                      </c:pt>
                      <c:pt idx="5">
                        <c:v>66543</c:v>
                      </c:pt>
                      <c:pt idx="6">
                        <c:v>60033</c:v>
                      </c:pt>
                      <c:pt idx="7">
                        <c:v>66678</c:v>
                      </c:pt>
                      <c:pt idx="8">
                        <c:v>69778</c:v>
                      </c:pt>
                      <c:pt idx="9">
                        <c:v>62943</c:v>
                      </c:pt>
                      <c:pt idx="10">
                        <c:v>62479</c:v>
                      </c:pt>
                      <c:pt idx="11">
                        <c:v>65506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97A-4320-931B-1B26315F2A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Sales - 2022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Sheet1!$B$3:$M$3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197A-4320-931B-1B26315F2A28}"/>
                  </c:ext>
                </c:extLst>
              </c15:ser>
            </c15:filteredBarSeries>
          </c:ext>
        </c:extLst>
      </c:barChart>
      <c:catAx>
        <c:axId val="97923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36127"/>
        <c:crosses val="autoZero"/>
        <c:auto val="1"/>
        <c:lblAlgn val="ctr"/>
        <c:lblOffset val="100"/>
        <c:noMultiLvlLbl val="0"/>
      </c:catAx>
      <c:valAx>
        <c:axId val="9792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3948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Zomato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Sheet4!$B$76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25400" cap="rnd" cmpd="thickThin">
                <a:solidFill>
                  <a:srgbClr val="00B050"/>
                </a:solidFill>
                <a:prstDash val="lgDashDot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Sheet4!$A$77:$A$97</c:f>
              <c:strCache>
                <c:ptCount val="21"/>
                <c:pt idx="0">
                  <c:v>Feb 15, 2023</c:v>
                </c:pt>
                <c:pt idx="1">
                  <c:v>Feb 16, 2023</c:v>
                </c:pt>
                <c:pt idx="2">
                  <c:v>Feb 17, 2023</c:v>
                </c:pt>
                <c:pt idx="3">
                  <c:v>Feb 20, 2023</c:v>
                </c:pt>
                <c:pt idx="4">
                  <c:v>Feb 21, 2023</c:v>
                </c:pt>
                <c:pt idx="5">
                  <c:v>Feb 22, 2023</c:v>
                </c:pt>
                <c:pt idx="6">
                  <c:v>Feb 23, 2023</c:v>
                </c:pt>
                <c:pt idx="7">
                  <c:v>Feb 24, 2023</c:v>
                </c:pt>
                <c:pt idx="8">
                  <c:v>Feb 27, 2023</c:v>
                </c:pt>
                <c:pt idx="9">
                  <c:v>Feb 28, 2023</c:v>
                </c:pt>
                <c:pt idx="10">
                  <c:v>Mar 01, 2023</c:v>
                </c:pt>
                <c:pt idx="11">
                  <c:v>Mar 02, 2023</c:v>
                </c:pt>
                <c:pt idx="12">
                  <c:v>Mar 03, 2023</c:v>
                </c:pt>
                <c:pt idx="13">
                  <c:v>Mar 06, 2023</c:v>
                </c:pt>
                <c:pt idx="14">
                  <c:v>Mar 08, 2023</c:v>
                </c:pt>
                <c:pt idx="15">
                  <c:v>Mar 09, 2023</c:v>
                </c:pt>
                <c:pt idx="16">
                  <c:v>Mar 10, 2023</c:v>
                </c:pt>
                <c:pt idx="17">
                  <c:v>Mar 13, 2023</c:v>
                </c:pt>
                <c:pt idx="18">
                  <c:v>Mar 14, 2023</c:v>
                </c:pt>
                <c:pt idx="19">
                  <c:v>Mar 15, 2023</c:v>
                </c:pt>
                <c:pt idx="20">
                  <c:v>Mar 16, 2023</c:v>
                </c:pt>
              </c:strCache>
            </c:strRef>
          </c:cat>
          <c:val>
            <c:numRef>
              <c:f>Sheet4!$B$77:$B$97</c:f>
              <c:numCache>
                <c:formatCode>General</c:formatCode>
                <c:ptCount val="21"/>
                <c:pt idx="0">
                  <c:v>50.25</c:v>
                </c:pt>
                <c:pt idx="1">
                  <c:v>51.4</c:v>
                </c:pt>
                <c:pt idx="2">
                  <c:v>51.8</c:v>
                </c:pt>
                <c:pt idx="3">
                  <c:v>54.6</c:v>
                </c:pt>
                <c:pt idx="4">
                  <c:v>55.35</c:v>
                </c:pt>
                <c:pt idx="5">
                  <c:v>52.95</c:v>
                </c:pt>
                <c:pt idx="6">
                  <c:v>54.95</c:v>
                </c:pt>
                <c:pt idx="7">
                  <c:v>54.45</c:v>
                </c:pt>
                <c:pt idx="8">
                  <c:v>53.6</c:v>
                </c:pt>
                <c:pt idx="9">
                  <c:v>53.5</c:v>
                </c:pt>
                <c:pt idx="10">
                  <c:v>54.95</c:v>
                </c:pt>
                <c:pt idx="11">
                  <c:v>54.55</c:v>
                </c:pt>
                <c:pt idx="12">
                  <c:v>53.65</c:v>
                </c:pt>
                <c:pt idx="13">
                  <c:v>53.95</c:v>
                </c:pt>
                <c:pt idx="14">
                  <c:v>54.8</c:v>
                </c:pt>
                <c:pt idx="15">
                  <c:v>54.05</c:v>
                </c:pt>
                <c:pt idx="16">
                  <c:v>53.85</c:v>
                </c:pt>
                <c:pt idx="17">
                  <c:v>51.9</c:v>
                </c:pt>
                <c:pt idx="18">
                  <c:v>50.75</c:v>
                </c:pt>
                <c:pt idx="19">
                  <c:v>50.75</c:v>
                </c:pt>
                <c:pt idx="20">
                  <c:v>52.9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5-4A0B-AD59-48DE90C8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dateAx>
        <c:axId val="1095170992"/>
        <c:scaling>
          <c:orientation val="minMax"/>
        </c:scaling>
        <c:delete val="0"/>
        <c:axPos val="b"/>
        <c:title>
          <c:tx>
            <c:strRef>
              <c:f>Sheet4!$A$76</c:f>
              <c:strCache>
                <c:ptCount val="1"/>
                <c:pt idx="0">
                  <c:v>Date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0"/>
        <c:lblOffset val="100"/>
        <c:baseTimeUnit val="days"/>
      </c:dateAx>
      <c:valAx>
        <c:axId val="1095169192"/>
        <c:scaling>
          <c:orientation val="minMax"/>
        </c:scaling>
        <c:delete val="0"/>
        <c:axPos val="l"/>
        <c:title>
          <c:tx>
            <c:strRef>
              <c:f>Sheet4!$B$76</c:f>
              <c:strCache>
                <c:ptCount val="1"/>
                <c:pt idx="0">
                  <c:v>Price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Comparision for Tetris &amp; FIFA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Homework!$B$6</c:f>
              <c:strCache>
                <c:ptCount val="1"/>
                <c:pt idx="0">
                  <c:v>Tetris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Homework!$C$6:$N$6</c:f>
              <c:numCache>
                <c:formatCode>General</c:formatCode>
                <c:ptCount val="12"/>
                <c:pt idx="0">
                  <c:v>72588</c:v>
                </c:pt>
                <c:pt idx="1">
                  <c:v>73998</c:v>
                </c:pt>
                <c:pt idx="2">
                  <c:v>60871</c:v>
                </c:pt>
                <c:pt idx="3">
                  <c:v>68991</c:v>
                </c:pt>
                <c:pt idx="4">
                  <c:v>67690</c:v>
                </c:pt>
                <c:pt idx="5">
                  <c:v>71043</c:v>
                </c:pt>
                <c:pt idx="6">
                  <c:v>69199</c:v>
                </c:pt>
                <c:pt idx="7">
                  <c:v>62653</c:v>
                </c:pt>
                <c:pt idx="8">
                  <c:v>61314</c:v>
                </c:pt>
                <c:pt idx="9">
                  <c:v>64443</c:v>
                </c:pt>
                <c:pt idx="10">
                  <c:v>70994</c:v>
                </c:pt>
                <c:pt idx="11">
                  <c:v>71318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2-4B16-A6AE-968E884D0F3B}"/>
            </c:ext>
          </c:extLst>
        </c:ser>
        <c:ser>
          <c:idx val="1"/>
          <c:order val="1"/>
          <c:tx>
            <c:strRef>
              <c:f>Homework!$B$8</c:f>
              <c:strCache>
                <c:ptCount val="1"/>
                <c:pt idx="0">
                  <c:v>FIFA 16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Homework!$C$8:$N$8</c:f>
              <c:numCache>
                <c:formatCode>General</c:formatCode>
                <c:ptCount val="12"/>
                <c:pt idx="0">
                  <c:v>66693</c:v>
                </c:pt>
                <c:pt idx="1">
                  <c:v>73808</c:v>
                </c:pt>
                <c:pt idx="2">
                  <c:v>72831</c:v>
                </c:pt>
                <c:pt idx="3">
                  <c:v>71978</c:v>
                </c:pt>
                <c:pt idx="4">
                  <c:v>70076</c:v>
                </c:pt>
                <c:pt idx="5">
                  <c:v>73257</c:v>
                </c:pt>
                <c:pt idx="6">
                  <c:v>63108</c:v>
                </c:pt>
                <c:pt idx="7">
                  <c:v>60860</c:v>
                </c:pt>
                <c:pt idx="8">
                  <c:v>70193</c:v>
                </c:pt>
                <c:pt idx="9">
                  <c:v>64483</c:v>
                </c:pt>
                <c:pt idx="10">
                  <c:v>73427</c:v>
                </c:pt>
                <c:pt idx="11">
                  <c:v>66581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2-4B16-A6AE-968E884D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21890712"/>
        <c:axId val="1021889992"/>
      </c:barChart>
      <c:catAx>
        <c:axId val="1021890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89992"/>
        <c:crosses val="autoZero"/>
        <c:auto val="1"/>
        <c:lblAlgn val="ctr"/>
        <c:lblOffset val="100"/>
        <c:noMultiLvlLbl val="0"/>
      </c:catAx>
      <c:valAx>
        <c:axId val="1021889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1890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Homework!$B$6</c:f>
              <c:strCache>
                <c:ptCount val="1"/>
                <c:pt idx="0">
                  <c:v>Tetris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Homework!$C$6:$N$6</c:f>
              <c:numCache>
                <c:formatCode>General</c:formatCode>
                <c:ptCount val="12"/>
                <c:pt idx="0">
                  <c:v>72588</c:v>
                </c:pt>
                <c:pt idx="1">
                  <c:v>73998</c:v>
                </c:pt>
                <c:pt idx="2">
                  <c:v>60871</c:v>
                </c:pt>
                <c:pt idx="3">
                  <c:v>68991</c:v>
                </c:pt>
                <c:pt idx="4">
                  <c:v>67690</c:v>
                </c:pt>
                <c:pt idx="5">
                  <c:v>71043</c:v>
                </c:pt>
                <c:pt idx="6">
                  <c:v>69199</c:v>
                </c:pt>
                <c:pt idx="7">
                  <c:v>62653</c:v>
                </c:pt>
                <c:pt idx="8">
                  <c:v>61314</c:v>
                </c:pt>
                <c:pt idx="9">
                  <c:v>64443</c:v>
                </c:pt>
                <c:pt idx="10">
                  <c:v>70994</c:v>
                </c:pt>
                <c:pt idx="11">
                  <c:v>71318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4-4D6A-8306-9F54CD1E464F}"/>
            </c:ext>
          </c:extLst>
        </c:ser>
        <c:ser>
          <c:idx val="1"/>
          <c:order val="1"/>
          <c:tx>
            <c:strRef>
              <c:f>Homework!$B$8</c:f>
              <c:strCache>
                <c:ptCount val="1"/>
                <c:pt idx="0">
                  <c:v>FIFA 16</c:v>
                </c:pt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Homework!$C$8:$N$8</c:f>
              <c:numCache>
                <c:formatCode>General</c:formatCode>
                <c:ptCount val="12"/>
                <c:pt idx="0">
                  <c:v>66693</c:v>
                </c:pt>
                <c:pt idx="1">
                  <c:v>73808</c:v>
                </c:pt>
                <c:pt idx="2">
                  <c:v>72831</c:v>
                </c:pt>
                <c:pt idx="3">
                  <c:v>71978</c:v>
                </c:pt>
                <c:pt idx="4">
                  <c:v>70076</c:v>
                </c:pt>
                <c:pt idx="5">
                  <c:v>73257</c:v>
                </c:pt>
                <c:pt idx="6">
                  <c:v>63108</c:v>
                </c:pt>
                <c:pt idx="7">
                  <c:v>60860</c:v>
                </c:pt>
                <c:pt idx="8">
                  <c:v>70193</c:v>
                </c:pt>
                <c:pt idx="9">
                  <c:v>64483</c:v>
                </c:pt>
                <c:pt idx="10">
                  <c:v>73427</c:v>
                </c:pt>
                <c:pt idx="11">
                  <c:v>66581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4-4D6A-8306-9F54CD1E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890712"/>
        <c:axId val="1021889992"/>
      </c:barChart>
      <c:catAx>
        <c:axId val="10218907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89992"/>
        <c:crosses val="autoZero"/>
        <c:auto val="1"/>
        <c:lblAlgn val="ctr"/>
        <c:lblOffset val="100"/>
        <c:noMultiLvlLbl val="0"/>
      </c:catAx>
      <c:valAx>
        <c:axId val="10218899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9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Publisher Sales Monthwise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Homework!$B$9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Homework!$C$9:$N$9</c:f>
              <c:numCache>
                <c:formatCode>General</c:formatCode>
                <c:ptCount val="12"/>
                <c:pt idx="0">
                  <c:v>277685</c:v>
                </c:pt>
                <c:pt idx="1">
                  <c:v>286523</c:v>
                </c:pt>
                <c:pt idx="2">
                  <c:v>263143</c:v>
                </c:pt>
                <c:pt idx="3">
                  <c:v>279425</c:v>
                </c:pt>
                <c:pt idx="4">
                  <c:v>278363</c:v>
                </c:pt>
                <c:pt idx="5">
                  <c:v>283904</c:v>
                </c:pt>
                <c:pt idx="6">
                  <c:v>257550</c:v>
                </c:pt>
                <c:pt idx="7">
                  <c:v>264496</c:v>
                </c:pt>
                <c:pt idx="8">
                  <c:v>262899</c:v>
                </c:pt>
                <c:pt idx="9">
                  <c:v>260283</c:v>
                </c:pt>
                <c:pt idx="10">
                  <c:v>275607</c:v>
                </c:pt>
                <c:pt idx="11">
                  <c:v>275911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C2-4945-A08E-7D7CF123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099139688"/>
        <c:axId val="1099140048"/>
      </c:lineChart>
      <c:catAx>
        <c:axId val="10991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40048"/>
        <c:crosses val="autoZero"/>
        <c:auto val="1"/>
        <c:lblAlgn val="ctr"/>
        <c:lblOffset val="100"/>
        <c:noMultiLvlLbl val="0"/>
      </c:catAx>
      <c:valAx>
        <c:axId val="1099140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913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Tetris Month</a:t>
            </a:r>
            <a:r>
              <a:rPr lang="en-US" baseline="0"/>
              <a:t> On Month </a:t>
            </a: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Homework!$B$6</c:f>
              <c:strCache>
                <c:ptCount val="1"/>
                <c:pt idx="0">
                  <c:v>Tetris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Homework!$C$6:$N$6</c:f>
              <c:numCache>
                <c:formatCode>General</c:formatCode>
                <c:ptCount val="12"/>
                <c:pt idx="0">
                  <c:v>72588</c:v>
                </c:pt>
                <c:pt idx="1">
                  <c:v>73998</c:v>
                </c:pt>
                <c:pt idx="2">
                  <c:v>60871</c:v>
                </c:pt>
                <c:pt idx="3">
                  <c:v>68991</c:v>
                </c:pt>
                <c:pt idx="4">
                  <c:v>67690</c:v>
                </c:pt>
                <c:pt idx="5">
                  <c:v>71043</c:v>
                </c:pt>
                <c:pt idx="6">
                  <c:v>69199</c:v>
                </c:pt>
                <c:pt idx="7">
                  <c:v>62653</c:v>
                </c:pt>
                <c:pt idx="8">
                  <c:v>61314</c:v>
                </c:pt>
                <c:pt idx="9">
                  <c:v>64443</c:v>
                </c:pt>
                <c:pt idx="10">
                  <c:v>70994</c:v>
                </c:pt>
                <c:pt idx="11">
                  <c:v>71318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A9-4D00-8320-9D34C6D9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139688"/>
        <c:axId val="1099140048"/>
      </c:lineChart>
      <c:catAx>
        <c:axId val="10991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40048"/>
        <c:crosses val="autoZero"/>
        <c:auto val="1"/>
        <c:lblAlgn val="ctr"/>
        <c:lblOffset val="100"/>
        <c:noMultiLvlLbl val="0"/>
      </c:catAx>
      <c:valAx>
        <c:axId val="1099140048"/>
        <c:scaling>
          <c:orientation val="minMax"/>
          <c:min val="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3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Nintendo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Sheet1!$B$4:$M$4</c:f>
              <c:numCache>
                <c:formatCode>General</c:formatCode>
                <c:ptCount val="12"/>
                <c:pt idx="0">
                  <c:v>65935</c:v>
                </c:pt>
                <c:pt idx="1">
                  <c:v>71626</c:v>
                </c:pt>
                <c:pt idx="2">
                  <c:v>60190</c:v>
                </c:pt>
                <c:pt idx="3">
                  <c:v>63486</c:v>
                </c:pt>
                <c:pt idx="4">
                  <c:v>68230</c:v>
                </c:pt>
                <c:pt idx="5">
                  <c:v>66543</c:v>
                </c:pt>
                <c:pt idx="6">
                  <c:v>60033</c:v>
                </c:pt>
                <c:pt idx="7">
                  <c:v>66678</c:v>
                </c:pt>
                <c:pt idx="8">
                  <c:v>69778</c:v>
                </c:pt>
                <c:pt idx="9">
                  <c:v>62943</c:v>
                </c:pt>
                <c:pt idx="10">
                  <c:v>62479</c:v>
                </c:pt>
                <c:pt idx="11">
                  <c:v>65506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4-40EA-988F-854318AA4123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Tetris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Sheet1!$B$5:$M$5</c:f>
              <c:numCache>
                <c:formatCode>General</c:formatCode>
                <c:ptCount val="12"/>
                <c:pt idx="0">
                  <c:v>72588</c:v>
                </c:pt>
                <c:pt idx="1">
                  <c:v>73998</c:v>
                </c:pt>
                <c:pt idx="2">
                  <c:v>60871</c:v>
                </c:pt>
                <c:pt idx="3">
                  <c:v>68991</c:v>
                </c:pt>
                <c:pt idx="4">
                  <c:v>67690</c:v>
                </c:pt>
                <c:pt idx="5">
                  <c:v>71043</c:v>
                </c:pt>
                <c:pt idx="6">
                  <c:v>69199</c:v>
                </c:pt>
                <c:pt idx="7">
                  <c:v>62653</c:v>
                </c:pt>
                <c:pt idx="8">
                  <c:v>61314</c:v>
                </c:pt>
                <c:pt idx="9">
                  <c:v>64443</c:v>
                </c:pt>
                <c:pt idx="10">
                  <c:v>70994</c:v>
                </c:pt>
                <c:pt idx="11">
                  <c:v>71318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4-40EA-988F-854318AA4123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FIFA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Sheet1!$B$6:$M$6</c:f>
              <c:numCache>
                <c:formatCode>General</c:formatCode>
                <c:ptCount val="12"/>
                <c:pt idx="0">
                  <c:v>66693</c:v>
                </c:pt>
                <c:pt idx="1">
                  <c:v>73808</c:v>
                </c:pt>
                <c:pt idx="2">
                  <c:v>72831</c:v>
                </c:pt>
                <c:pt idx="3">
                  <c:v>71978</c:v>
                </c:pt>
                <c:pt idx="4">
                  <c:v>70076</c:v>
                </c:pt>
                <c:pt idx="5">
                  <c:v>73257</c:v>
                </c:pt>
                <c:pt idx="6">
                  <c:v>63108</c:v>
                </c:pt>
                <c:pt idx="7">
                  <c:v>60860</c:v>
                </c:pt>
                <c:pt idx="8">
                  <c:v>70193</c:v>
                </c:pt>
                <c:pt idx="9">
                  <c:v>64483</c:v>
                </c:pt>
                <c:pt idx="10">
                  <c:v>73427</c:v>
                </c:pt>
                <c:pt idx="11">
                  <c:v>66581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4-40EA-988F-854318AA4123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Pac-Man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Sheet1!$B$7:$M$7</c:f>
              <c:numCache>
                <c:formatCode>General</c:formatCode>
                <c:ptCount val="12"/>
                <c:pt idx="0">
                  <c:v>72469</c:v>
                </c:pt>
                <c:pt idx="1">
                  <c:v>67091</c:v>
                </c:pt>
                <c:pt idx="2">
                  <c:v>69251</c:v>
                </c:pt>
                <c:pt idx="3">
                  <c:v>74970</c:v>
                </c:pt>
                <c:pt idx="4">
                  <c:v>72367</c:v>
                </c:pt>
                <c:pt idx="5">
                  <c:v>73061</c:v>
                </c:pt>
                <c:pt idx="6">
                  <c:v>65210</c:v>
                </c:pt>
                <c:pt idx="7">
                  <c:v>74305</c:v>
                </c:pt>
                <c:pt idx="8">
                  <c:v>61614</c:v>
                </c:pt>
                <c:pt idx="9">
                  <c:v>68414</c:v>
                </c:pt>
                <c:pt idx="10">
                  <c:v>68707</c:v>
                </c:pt>
                <c:pt idx="11">
                  <c:v>72506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4-40EA-988F-854318AA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94767"/>
        <c:axId val="969096687"/>
      </c:barChart>
      <c:catAx>
        <c:axId val="9690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6687"/>
        <c:crosses val="autoZero"/>
        <c:auto val="1"/>
        <c:lblAlgn val="ctr"/>
        <c:lblOffset val="100"/>
        <c:noMultiLvlLbl val="0"/>
      </c:catAx>
      <c:valAx>
        <c:axId val="9690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Nintendo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65935</c:v>
                </c:pt>
                <c:pt idx="1">
                  <c:v>71626</c:v>
                </c:pt>
                <c:pt idx="2">
                  <c:v>60190</c:v>
                </c:pt>
                <c:pt idx="3">
                  <c:v>63486</c:v>
                </c:pt>
                <c:pt idx="4">
                  <c:v>68230</c:v>
                </c:pt>
                <c:pt idx="5">
                  <c:v>66543</c:v>
                </c:pt>
                <c:pt idx="6">
                  <c:v>60033</c:v>
                </c:pt>
                <c:pt idx="7">
                  <c:v>66678</c:v>
                </c:pt>
                <c:pt idx="8">
                  <c:v>69778</c:v>
                </c:pt>
                <c:pt idx="9">
                  <c:v>62943</c:v>
                </c:pt>
                <c:pt idx="10">
                  <c:v>62479</c:v>
                </c:pt>
                <c:pt idx="11">
                  <c:v>65506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E-4E77-BEA6-5F4351666ED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Tetris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72588</c:v>
                </c:pt>
                <c:pt idx="1">
                  <c:v>73998</c:v>
                </c:pt>
                <c:pt idx="2">
                  <c:v>60871</c:v>
                </c:pt>
                <c:pt idx="3">
                  <c:v>68991</c:v>
                </c:pt>
                <c:pt idx="4">
                  <c:v>67690</c:v>
                </c:pt>
                <c:pt idx="5">
                  <c:v>71043</c:v>
                </c:pt>
                <c:pt idx="6">
                  <c:v>69199</c:v>
                </c:pt>
                <c:pt idx="7">
                  <c:v>62653</c:v>
                </c:pt>
                <c:pt idx="8">
                  <c:v>61314</c:v>
                </c:pt>
                <c:pt idx="9">
                  <c:v>64443</c:v>
                </c:pt>
                <c:pt idx="10">
                  <c:v>70994</c:v>
                </c:pt>
                <c:pt idx="11">
                  <c:v>71318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E-4E77-BEA6-5F4351666EDE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FIFA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66693</c:v>
                </c:pt>
                <c:pt idx="1">
                  <c:v>73808</c:v>
                </c:pt>
                <c:pt idx="2">
                  <c:v>72831</c:v>
                </c:pt>
                <c:pt idx="3">
                  <c:v>71978</c:v>
                </c:pt>
                <c:pt idx="4">
                  <c:v>70076</c:v>
                </c:pt>
                <c:pt idx="5">
                  <c:v>73257</c:v>
                </c:pt>
                <c:pt idx="6">
                  <c:v>63108</c:v>
                </c:pt>
                <c:pt idx="7">
                  <c:v>60860</c:v>
                </c:pt>
                <c:pt idx="8">
                  <c:v>70193</c:v>
                </c:pt>
                <c:pt idx="9">
                  <c:v>64483</c:v>
                </c:pt>
                <c:pt idx="10">
                  <c:v>73427</c:v>
                </c:pt>
                <c:pt idx="11">
                  <c:v>66581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E-4E77-BEA6-5F4351666EDE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Pac-Man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72469</c:v>
                </c:pt>
                <c:pt idx="1">
                  <c:v>67091</c:v>
                </c:pt>
                <c:pt idx="2">
                  <c:v>69251</c:v>
                </c:pt>
                <c:pt idx="3">
                  <c:v>74970</c:v>
                </c:pt>
                <c:pt idx="4">
                  <c:v>72367</c:v>
                </c:pt>
                <c:pt idx="5">
                  <c:v>73061</c:v>
                </c:pt>
                <c:pt idx="6">
                  <c:v>65210</c:v>
                </c:pt>
                <c:pt idx="7">
                  <c:v>74305</c:v>
                </c:pt>
                <c:pt idx="8">
                  <c:v>61614</c:v>
                </c:pt>
                <c:pt idx="9">
                  <c:v>68414</c:v>
                </c:pt>
                <c:pt idx="10">
                  <c:v>68707</c:v>
                </c:pt>
                <c:pt idx="11">
                  <c:v>72506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E-4E77-BEA6-5F435166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9094767"/>
        <c:axId val="969096687"/>
      </c:barChart>
      <c:catAx>
        <c:axId val="9690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6687"/>
        <c:crosses val="autoZero"/>
        <c:auto val="1"/>
        <c:lblAlgn val="ctr"/>
        <c:lblOffset val="100"/>
        <c:noMultiLvlLbl val="0"/>
      </c:catAx>
      <c:valAx>
        <c:axId val="9690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58705161854768E-2"/>
          <c:y val="0.12078703703703704"/>
          <c:w val="0.92008573928258963"/>
          <c:h val="0.58084025955088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Nintendo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Sheet1!$N$4</c:f>
              <c:numCache>
                <c:formatCode>General</c:formatCode>
                <c:ptCount val="1"/>
                <c:pt idx="0">
                  <c:v>783427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F63-9076-C9C0233B3C3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Tetris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Sheet1!$N$5</c:f>
              <c:numCache>
                <c:formatCode>General</c:formatCode>
                <c:ptCount val="1"/>
                <c:pt idx="0">
                  <c:v>815102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C6-4F63-9076-C9C0233B3C3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FIFA 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Sheet1!$N$6</c:f>
              <c:numCache>
                <c:formatCode>General</c:formatCode>
                <c:ptCount val="1"/>
                <c:pt idx="0">
                  <c:v>827295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C6-4F63-9076-C9C0233B3C32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Pac-Man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Sheet1!$N$7</c:f>
              <c:numCache>
                <c:formatCode>General</c:formatCode>
                <c:ptCount val="1"/>
                <c:pt idx="0">
                  <c:v>839965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C6-4F63-9076-C9C0233B3C32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E-9BC6-4F63-9076-C9C0233B3C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9500927"/>
        <c:axId val="16095076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6-9BC6-4F63-9076-C9C0233B3C3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8-9BC6-4F63-9076-C9C0233B3C3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A-9BC6-4F63-9076-C9C0233B3C3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C-9BC6-4F63-9076-C9C0233B3C3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0-9BC6-4F63-9076-C9C0233B3C3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2-9BC6-4F63-9076-C9C0233B3C32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4-9BC6-4F63-9076-C9C0233B3C3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6-9BC6-4F63-9076-C9C0233B3C32}"/>
                  </c:ext>
                </c:extLst>
              </c15:ser>
            </c15:filteredBarSeries>
          </c:ext>
        </c:extLst>
      </c:barChart>
      <c:catAx>
        <c:axId val="16095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07647"/>
        <c:crosses val="autoZero"/>
        <c:auto val="1"/>
        <c:lblAlgn val="ctr"/>
        <c:lblOffset val="100"/>
        <c:noMultiLvlLbl val="0"/>
      </c:catAx>
      <c:valAx>
        <c:axId val="16095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Nintendo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Sheet3!$A$4:$A$34</c:f>
              <c:numCache>
                <c:formatCode>dd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Sheet3!$B$4:$B$34</c:f>
              <c:numCache>
                <c:formatCode>General</c:formatCode>
                <c:ptCount val="31"/>
                <c:pt idx="0">
                  <c:v>5400</c:v>
                </c:pt>
                <c:pt idx="1">
                  <c:v>5733</c:v>
                </c:pt>
                <c:pt idx="2">
                  <c:v>5434</c:v>
                </c:pt>
                <c:pt idx="3">
                  <c:v>5764</c:v>
                </c:pt>
                <c:pt idx="4">
                  <c:v>5223</c:v>
                </c:pt>
                <c:pt idx="5">
                  <c:v>5627</c:v>
                </c:pt>
                <c:pt idx="6">
                  <c:v>5668</c:v>
                </c:pt>
                <c:pt idx="7">
                  <c:v>5080</c:v>
                </c:pt>
                <c:pt idx="8">
                  <c:v>5056</c:v>
                </c:pt>
                <c:pt idx="9">
                  <c:v>5283</c:v>
                </c:pt>
                <c:pt idx="10">
                  <c:v>5639</c:v>
                </c:pt>
                <c:pt idx="11">
                  <c:v>5772</c:v>
                </c:pt>
                <c:pt idx="12">
                  <c:v>5112</c:v>
                </c:pt>
                <c:pt idx="13">
                  <c:v>5875</c:v>
                </c:pt>
                <c:pt idx="14">
                  <c:v>5623</c:v>
                </c:pt>
                <c:pt idx="15">
                  <c:v>5175</c:v>
                </c:pt>
                <c:pt idx="16">
                  <c:v>5751</c:v>
                </c:pt>
                <c:pt idx="17">
                  <c:v>5777</c:v>
                </c:pt>
                <c:pt idx="18">
                  <c:v>5429</c:v>
                </c:pt>
                <c:pt idx="19">
                  <c:v>5300</c:v>
                </c:pt>
                <c:pt idx="20">
                  <c:v>5771</c:v>
                </c:pt>
                <c:pt idx="21">
                  <c:v>5310</c:v>
                </c:pt>
                <c:pt idx="22">
                  <c:v>5339</c:v>
                </c:pt>
                <c:pt idx="23">
                  <c:v>5248</c:v>
                </c:pt>
                <c:pt idx="24">
                  <c:v>5005</c:v>
                </c:pt>
                <c:pt idx="25">
                  <c:v>5646</c:v>
                </c:pt>
                <c:pt idx="26">
                  <c:v>5457</c:v>
                </c:pt>
                <c:pt idx="27">
                  <c:v>5429</c:v>
                </c:pt>
                <c:pt idx="28">
                  <c:v>5547</c:v>
                </c:pt>
                <c:pt idx="29">
                  <c:v>5435</c:v>
                </c:pt>
                <c:pt idx="30">
                  <c:v>5304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C0-442C-8A5C-74B3B707FE18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Tetris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Sheet3!$A$4:$A$34</c:f>
              <c:numCache>
                <c:formatCode>dd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Sheet3!$C$4:$C$34</c:f>
              <c:numCache>
                <c:formatCode>General</c:formatCode>
                <c:ptCount val="31"/>
                <c:pt idx="0">
                  <c:v>5057</c:v>
                </c:pt>
                <c:pt idx="1">
                  <c:v>5303</c:v>
                </c:pt>
                <c:pt idx="2">
                  <c:v>5355</c:v>
                </c:pt>
                <c:pt idx="3">
                  <c:v>5765</c:v>
                </c:pt>
                <c:pt idx="4">
                  <c:v>5870</c:v>
                </c:pt>
                <c:pt idx="5">
                  <c:v>5708</c:v>
                </c:pt>
                <c:pt idx="6">
                  <c:v>5005</c:v>
                </c:pt>
                <c:pt idx="7">
                  <c:v>5394</c:v>
                </c:pt>
                <c:pt idx="8">
                  <c:v>5118</c:v>
                </c:pt>
                <c:pt idx="9">
                  <c:v>5269</c:v>
                </c:pt>
                <c:pt idx="10">
                  <c:v>5459</c:v>
                </c:pt>
                <c:pt idx="11">
                  <c:v>5695</c:v>
                </c:pt>
                <c:pt idx="12">
                  <c:v>5191</c:v>
                </c:pt>
                <c:pt idx="13">
                  <c:v>5198</c:v>
                </c:pt>
                <c:pt idx="14">
                  <c:v>5365</c:v>
                </c:pt>
                <c:pt idx="15">
                  <c:v>5298</c:v>
                </c:pt>
                <c:pt idx="16">
                  <c:v>5170</c:v>
                </c:pt>
                <c:pt idx="17">
                  <c:v>5613</c:v>
                </c:pt>
                <c:pt idx="18">
                  <c:v>5094</c:v>
                </c:pt>
                <c:pt idx="19">
                  <c:v>5250</c:v>
                </c:pt>
                <c:pt idx="20">
                  <c:v>5183</c:v>
                </c:pt>
                <c:pt idx="21">
                  <c:v>5722</c:v>
                </c:pt>
                <c:pt idx="22">
                  <c:v>5795</c:v>
                </c:pt>
                <c:pt idx="23">
                  <c:v>5825</c:v>
                </c:pt>
                <c:pt idx="24">
                  <c:v>5017</c:v>
                </c:pt>
                <c:pt idx="25">
                  <c:v>5467</c:v>
                </c:pt>
                <c:pt idx="26">
                  <c:v>5632</c:v>
                </c:pt>
                <c:pt idx="27">
                  <c:v>5212</c:v>
                </c:pt>
                <c:pt idx="28">
                  <c:v>5497</c:v>
                </c:pt>
                <c:pt idx="29">
                  <c:v>5799</c:v>
                </c:pt>
                <c:pt idx="30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0-442C-8A5C-74B3B707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527999"/>
        <c:axId val="1164379359"/>
      </c:lineChart>
      <c:dateAx>
        <c:axId val="1735527999"/>
        <c:scaling>
          <c:orientation val="minMax"/>
        </c:scaling>
        <c:delete val="0"/>
        <c:axPos val="b"/>
        <c:numFmt formatCode="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79359"/>
        <c:crosses val="autoZero"/>
        <c:auto val="1"/>
        <c:lblOffset val="100"/>
        <c:baseTimeUnit val="days"/>
      </c:dateAx>
      <c:valAx>
        <c:axId val="1164379359"/>
        <c:scaling>
          <c:orientation val="minMax"/>
          <c:min val="48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27999"/>
        <c:crosses val="autoZero"/>
        <c:crossBetween val="between"/>
      </c:valAx>
      <c:spPr>
        <a:noFill/>
        <a:ln w="19050">
          <a:solidFill>
            <a:srgbClr val="00B0F0">
              <a:alpha val="99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Sheet4!$A$3</c:f>
          <c:strCache>
            <c:ptCount val="1"/>
            <c:pt idx="0">
              <c:v>Some Animal Population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Sheet4!$B$4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Sheet4!$B$5:$B$12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15.625</c:v>
                </c:pt>
                <c:pt idx="7">
                  <c:v>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3-4027-833F-B18F395D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catAx>
        <c:axId val="109517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1"/>
        <c:lblAlgn val="ctr"/>
        <c:lblOffset val="100"/>
        <c:noMultiLvlLbl val="0"/>
      </c:catAx>
      <c:valAx>
        <c:axId val="1095169192"/>
        <c:scaling>
          <c:orientation val="minMax"/>
          <c:max val="1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Sheet4!$A$22</c:f>
          <c:strCache>
            <c:ptCount val="1"/>
            <c:pt idx="0">
              <c:v>Engine Part Supply + Shortfall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Sheet4!$B$23</c:f>
              <c:strCache>
                <c:ptCount val="1"/>
                <c:pt idx="0">
                  <c:v>Supply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Sheet4!$B$24:$B$31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-15</c:v>
                </c:pt>
                <c:pt idx="6">
                  <c:v>-100</c:v>
                </c:pt>
                <c:pt idx="7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E-4F06-807B-4AC54F61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catAx>
        <c:axId val="109517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1"/>
        <c:lblAlgn val="ctr"/>
        <c:lblOffset val="100"/>
        <c:noMultiLvlLbl val="0"/>
      </c:catAx>
      <c:valAx>
        <c:axId val="1095169192"/>
        <c:scaling>
          <c:orientation val="minMax"/>
          <c:max val="1100"/>
          <c:min val="-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Sheet4!$A$22</c:f>
          <c:strCache>
            <c:ptCount val="1"/>
            <c:pt idx="0">
              <c:v>Engine Part Supply + Shortfall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Sheet4!$B$40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28575" cap="rnd">
                <a:solidFill>
                  <a:schemeClr val="bg1"/>
                </a:solidFill>
                <a:prstDash val="sysDash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5.2027683042429142E-2"/>
                  <c:y val="-0.16935476815398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Sheet4!$A$41:$A$48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Sheet4!$B$41:$B$48</c:f>
              <c:numCache>
                <c:formatCode>General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3320</c:v>
                </c:pt>
                <c:pt idx="3">
                  <c:v>5300</c:v>
                </c:pt>
                <c:pt idx="4">
                  <c:v>5800</c:v>
                </c:pt>
                <c:pt idx="5">
                  <c:v>3200</c:v>
                </c:pt>
                <c:pt idx="6">
                  <c:v>1000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F-438E-98A2-3E687FE4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catAx>
        <c:axId val="1095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1"/>
        <c:lblAlgn val="ctr"/>
        <c:lblOffset val="100"/>
        <c:noMultiLvlLbl val="0"/>
      </c:catAx>
      <c:valAx>
        <c:axId val="1095169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Sheet4!$B$58</c:f>
              <c:strCache>
                <c:ptCount val="1"/>
                <c:pt idx="0">
                  <c:v>Meters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 cmpd="thickThin">
                <a:solidFill>
                  <a:srgbClr val="00B050"/>
                </a:solidFill>
                <a:prstDash val="lgDashDotDot"/>
              </a:ln>
              <a:effectLst/>
            </c:spPr>
            <c:trendlineType val="power"/>
            <c:dispRSqr val="0"/>
            <c:dispEq val="0"/>
          </c:trendline>
          <c:val>
            <c:numRef>
              <c:f>Sheet4!$B$59:$B$68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55</c:v>
                </c:pt>
                <c:pt idx="5">
                  <c:v>80</c:v>
                </c:pt>
                <c:pt idx="6">
                  <c:v>110</c:v>
                </c:pt>
                <c:pt idx="7">
                  <c:v>145</c:v>
                </c:pt>
                <c:pt idx="8">
                  <c:v>185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8-4871-AC75-E56F7EAA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catAx>
        <c:axId val="1095170992"/>
        <c:scaling>
          <c:orientation val="minMax"/>
        </c:scaling>
        <c:delete val="0"/>
        <c:axPos val="b"/>
        <c:title>
          <c:tx>
            <c:strRef>
              <c:f>Sheet4!$A$58</c:f>
              <c:strCache>
                <c:ptCount val="1"/>
                <c:pt idx="0">
                  <c:v>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1"/>
        <c:lblAlgn val="ctr"/>
        <c:lblOffset val="100"/>
        <c:noMultiLvlLbl val="0"/>
      </c:catAx>
      <c:valAx>
        <c:axId val="1095169192"/>
        <c:scaling>
          <c:orientation val="minMax"/>
        </c:scaling>
        <c:delete val="0"/>
        <c:axPos val="l"/>
        <c:title>
          <c:tx>
            <c:strRef>
              <c:f>Sheet4!$B$58</c:f>
              <c:strCache>
                <c:ptCount val="1"/>
                <c:pt idx="0">
                  <c:v>Meters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42</xdr:row>
      <xdr:rowOff>190500</xdr:rowOff>
    </xdr:from>
    <xdr:to>
      <xdr:col>9</xdr:col>
      <xdr:colOff>403860</xdr:colOff>
      <xdr:row>58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9D9A3-3FA2-827F-FD38-7116DE72D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27</xdr:row>
      <xdr:rowOff>60960</xdr:rowOff>
    </xdr:from>
    <xdr:to>
      <xdr:col>6</xdr:col>
      <xdr:colOff>335280</xdr:colOff>
      <xdr:row>41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7F9728-EE2F-085B-9003-0FB89ECCD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</xdr:colOff>
      <xdr:row>27</xdr:row>
      <xdr:rowOff>0</xdr:rowOff>
    </xdr:from>
    <xdr:to>
      <xdr:col>14</xdr:col>
      <xdr:colOff>670560</xdr:colOff>
      <xdr:row>40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D9A3CA-EA19-4933-B115-39E6488A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9</xdr:row>
      <xdr:rowOff>152400</xdr:rowOff>
    </xdr:from>
    <xdr:to>
      <xdr:col>15</xdr:col>
      <xdr:colOff>617220</xdr:colOff>
      <xdr:row>23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0F602E-C0C4-7937-BE46-6822E98C2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12</xdr:row>
      <xdr:rowOff>68580</xdr:rowOff>
    </xdr:from>
    <xdr:to>
      <xdr:col>15</xdr:col>
      <xdr:colOff>594360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B9D65-CFE6-9836-C390-B05AFCB74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2</xdr:row>
      <xdr:rowOff>14287</xdr:rowOff>
    </xdr:from>
    <xdr:to>
      <xdr:col>14</xdr:col>
      <xdr:colOff>133350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84440-53D9-6536-5762-17364F04F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19</xdr:row>
      <xdr:rowOff>9525</xdr:rowOff>
    </xdr:from>
    <xdr:to>
      <xdr:col>14</xdr:col>
      <xdr:colOff>109538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7017B-F794-490C-AB88-103B0EBF0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13</xdr:col>
      <xdr:colOff>604838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5E7A6-62FD-4B3C-9514-78E9B876C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571500</xdr:colOff>
      <xdr:row>54</xdr:row>
      <xdr:rowOff>104775</xdr:rowOff>
    </xdr:from>
    <xdr:to>
      <xdr:col>13</xdr:col>
      <xdr:colOff>566738</xdr:colOff>
      <xdr:row>69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E59D88-F9C5-4687-9871-DB084DA8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397564</xdr:colOff>
      <xdr:row>77</xdr:row>
      <xdr:rowOff>41412</xdr:rowOff>
    </xdr:from>
    <xdr:to>
      <xdr:col>19</xdr:col>
      <xdr:colOff>33130</xdr:colOff>
      <xdr:row>91</xdr:row>
      <xdr:rowOff>117612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6FAEC5-B0F6-4205-97BE-BCB56EA3E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12</xdr:row>
      <xdr:rowOff>61912</xdr:rowOff>
    </xdr:from>
    <xdr:to>
      <xdr:col>13</xdr:col>
      <xdr:colOff>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D2CC8-51E7-ADB3-5254-5CB148D4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41</xdr:row>
      <xdr:rowOff>76200</xdr:rowOff>
    </xdr:from>
    <xdr:to>
      <xdr:col>12</xdr:col>
      <xdr:colOff>600075</xdr:colOff>
      <xdr:row>67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BE7ED-87E6-4B32-A2B0-43FC95BEC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319086</xdr:colOff>
      <xdr:row>12</xdr:row>
      <xdr:rowOff>71436</xdr:rowOff>
    </xdr:from>
    <xdr:to>
      <xdr:col>28</xdr:col>
      <xdr:colOff>133350</xdr:colOff>
      <xdr:row>31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B3484-514F-2EF1-9706-0B380444C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285751</xdr:colOff>
      <xdr:row>34</xdr:row>
      <xdr:rowOff>9526</xdr:rowOff>
    </xdr:from>
    <xdr:to>
      <xdr:col>22</xdr:col>
      <xdr:colOff>66676</xdr:colOff>
      <xdr:row>46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A1958-DD7D-4E4C-8E68-6F8CFB293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F3E5-363A-4A67-A273-665729BD390A}">
  <sheetPr codeName="Sheet1"/>
  <dimension ref="A2:P22"/>
  <sheetViews>
    <sheetView showGridLines="0" zoomScaleNormal="100" workbookViewId="0">
      <selection activeCell="C13" sqref="C13"/>
    </sheetView>
  </sheetViews>
  <sheetFormatPr defaultColWidth="9.109375" defaultRowHeight="15.6" x14ac:dyDescent="0.3"/>
  <cols>
    <col min="1" max="1" width="17.6640625" style="2" bestFit="1" customWidth="1"/>
    <col min="2" max="13" width="9.44140625" style="2" customWidth="1"/>
    <col min="14" max="15" width="10.109375" style="2" bestFit="1" customWidth="1"/>
    <col min="16" max="16384" width="9.109375" style="2"/>
  </cols>
  <sheetData>
    <row r="2" spans="1:16" x14ac:dyDescent="0.3">
      <c r="B2" s="5" t="s">
        <v>0</v>
      </c>
      <c r="C2" s="6"/>
    </row>
    <row r="3" spans="1:16" x14ac:dyDescent="0.3">
      <c r="A3" s="4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4" t="s">
        <v>14</v>
      </c>
      <c r="O3" s="2" t="s">
        <v>79</v>
      </c>
    </row>
    <row r="4" spans="1:16" x14ac:dyDescent="0.3">
      <c r="A4" s="3" t="s">
        <v>15</v>
      </c>
      <c r="B4" s="1">
        <v>65935</v>
      </c>
      <c r="C4" s="1">
        <v>71626</v>
      </c>
      <c r="D4" s="1">
        <v>60190</v>
      </c>
      <c r="E4" s="1">
        <v>63486</v>
      </c>
      <c r="F4" s="1">
        <v>68230</v>
      </c>
      <c r="G4" s="1">
        <v>66543</v>
      </c>
      <c r="H4" s="1">
        <v>60033</v>
      </c>
      <c r="I4" s="1">
        <v>66678</v>
      </c>
      <c r="J4" s="1">
        <v>69778</v>
      </c>
      <c r="K4" s="1">
        <v>62943</v>
      </c>
      <c r="L4" s="1">
        <v>62479</v>
      </c>
      <c r="M4" s="1">
        <v>65506</v>
      </c>
      <c r="N4" s="1">
        <f>SUM(B4:M4)</f>
        <v>783427</v>
      </c>
      <c r="P4" s="2">
        <f>_xlfn.RANK.EQ(N4,$N$4:$N$7,1)</f>
        <v>1</v>
      </c>
    </row>
    <row r="5" spans="1:16" x14ac:dyDescent="0.3">
      <c r="A5" s="3" t="s">
        <v>16</v>
      </c>
      <c r="B5" s="1">
        <v>72588</v>
      </c>
      <c r="C5" s="1">
        <v>73998</v>
      </c>
      <c r="D5" s="1">
        <v>60871</v>
      </c>
      <c r="E5" s="1">
        <v>68991</v>
      </c>
      <c r="F5" s="1">
        <v>67690</v>
      </c>
      <c r="G5" s="1">
        <v>71043</v>
      </c>
      <c r="H5" s="1">
        <v>69199</v>
      </c>
      <c r="I5" s="1">
        <v>62653</v>
      </c>
      <c r="J5" s="1">
        <v>61314</v>
      </c>
      <c r="K5" s="1">
        <v>64443</v>
      </c>
      <c r="L5" s="1">
        <v>70994</v>
      </c>
      <c r="M5" s="1">
        <v>71318</v>
      </c>
      <c r="N5" s="1">
        <f>SUM(B5:M5)</f>
        <v>815102</v>
      </c>
      <c r="P5" s="2">
        <f t="shared" ref="P5:P7" si="0">_xlfn.RANK.EQ(N5,$N$4:$N$7,1)</f>
        <v>2</v>
      </c>
    </row>
    <row r="6" spans="1:16" x14ac:dyDescent="0.3">
      <c r="A6" s="3" t="s">
        <v>18</v>
      </c>
      <c r="B6" s="1">
        <v>66693</v>
      </c>
      <c r="C6" s="1">
        <v>73808</v>
      </c>
      <c r="D6" s="1">
        <v>72831</v>
      </c>
      <c r="E6" s="1">
        <v>71978</v>
      </c>
      <c r="F6" s="1">
        <v>70076</v>
      </c>
      <c r="G6" s="1">
        <v>73257</v>
      </c>
      <c r="H6" s="1">
        <v>63108</v>
      </c>
      <c r="I6" s="1">
        <v>60860</v>
      </c>
      <c r="J6" s="1">
        <v>70193</v>
      </c>
      <c r="K6" s="1">
        <v>64483</v>
      </c>
      <c r="L6" s="1">
        <v>73427</v>
      </c>
      <c r="M6" s="1">
        <v>66581</v>
      </c>
      <c r="N6" s="1">
        <f>SUM(B6:M6)</f>
        <v>827295</v>
      </c>
      <c r="P6" s="2">
        <f t="shared" si="0"/>
        <v>3</v>
      </c>
    </row>
    <row r="7" spans="1:16" x14ac:dyDescent="0.3">
      <c r="A7" s="3" t="s">
        <v>17</v>
      </c>
      <c r="B7" s="1">
        <v>72469</v>
      </c>
      <c r="C7" s="1">
        <v>67091</v>
      </c>
      <c r="D7" s="1">
        <v>69251</v>
      </c>
      <c r="E7" s="1">
        <v>74970</v>
      </c>
      <c r="F7" s="1">
        <v>72367</v>
      </c>
      <c r="G7" s="1">
        <v>73061</v>
      </c>
      <c r="H7" s="1">
        <v>65210</v>
      </c>
      <c r="I7" s="1">
        <v>74305</v>
      </c>
      <c r="J7" s="1">
        <v>61614</v>
      </c>
      <c r="K7" s="1">
        <v>68414</v>
      </c>
      <c r="L7" s="1">
        <v>68707</v>
      </c>
      <c r="M7" s="1">
        <v>72506</v>
      </c>
      <c r="N7" s="1">
        <f>SUM(B7:M7)</f>
        <v>839965</v>
      </c>
      <c r="P7" s="2">
        <f t="shared" si="0"/>
        <v>4</v>
      </c>
    </row>
    <row r="8" spans="1:16" x14ac:dyDescent="0.3">
      <c r="A8" s="4" t="s">
        <v>19</v>
      </c>
      <c r="B8" s="1">
        <f>SUM(B4:B7)</f>
        <v>277685</v>
      </c>
      <c r="C8" s="1">
        <f>SUM(C4:C7)</f>
        <v>286523</v>
      </c>
      <c r="D8" s="1">
        <f>SUM(D4:D7)</f>
        <v>263143</v>
      </c>
      <c r="E8" s="1">
        <f>SUM(E4:E7)</f>
        <v>279425</v>
      </c>
      <c r="F8" s="1">
        <f>SUM(F4:F7)</f>
        <v>278363</v>
      </c>
      <c r="G8" s="1">
        <f>SUM(G4:G7)</f>
        <v>283904</v>
      </c>
      <c r="H8" s="1">
        <f>SUM(H4:H7)</f>
        <v>257550</v>
      </c>
      <c r="I8" s="1">
        <f>SUM(I4:I7)</f>
        <v>264496</v>
      </c>
      <c r="J8" s="1">
        <f>SUM(J4:J7)</f>
        <v>262899</v>
      </c>
      <c r="K8" s="1">
        <f>SUM(K4:K7)</f>
        <v>260283</v>
      </c>
      <c r="L8" s="1">
        <f>SUM(L4:L7)</f>
        <v>275607</v>
      </c>
      <c r="M8" s="1">
        <f>SUM(M4:M7)</f>
        <v>275911</v>
      </c>
      <c r="N8" s="1">
        <f>SUM(N4:N7)</f>
        <v>3265789</v>
      </c>
    </row>
    <row r="11" spans="1:16" x14ac:dyDescent="0.3">
      <c r="A11" s="23"/>
      <c r="B11" s="23"/>
      <c r="C11" s="23"/>
      <c r="D11" s="23"/>
      <c r="E11" s="23"/>
    </row>
    <row r="12" spans="1:16" x14ac:dyDescent="0.3">
      <c r="A12" s="23"/>
      <c r="B12" s="23"/>
      <c r="C12" s="23"/>
      <c r="D12" s="23"/>
      <c r="E12" s="23"/>
    </row>
    <row r="13" spans="1:16" x14ac:dyDescent="0.3">
      <c r="A13" s="23" t="s">
        <v>76</v>
      </c>
      <c r="B13" s="24" t="s">
        <v>80</v>
      </c>
      <c r="C13" s="24" t="s">
        <v>81</v>
      </c>
      <c r="D13" s="23" t="s">
        <v>82</v>
      </c>
      <c r="E13" s="23"/>
    </row>
    <row r="14" spans="1:16" x14ac:dyDescent="0.3">
      <c r="A14" s="23" t="s">
        <v>75</v>
      </c>
      <c r="B14" s="24"/>
      <c r="C14" s="24"/>
      <c r="D14" s="23"/>
      <c r="E14" s="23"/>
    </row>
    <row r="15" spans="1:16" x14ac:dyDescent="0.3">
      <c r="A15" s="23"/>
      <c r="B15" s="24"/>
      <c r="C15" s="24"/>
      <c r="D15" s="23"/>
      <c r="E15" s="23"/>
    </row>
    <row r="16" spans="1:16" x14ac:dyDescent="0.3">
      <c r="A16" s="23"/>
      <c r="B16" s="24"/>
      <c r="C16" s="24"/>
      <c r="D16" s="23"/>
      <c r="E16" s="23"/>
    </row>
    <row r="17" spans="1:5" x14ac:dyDescent="0.3">
      <c r="A17" s="23"/>
      <c r="B17" s="24"/>
      <c r="C17" s="24"/>
      <c r="D17" s="23"/>
      <c r="E17" s="23"/>
    </row>
    <row r="18" spans="1:5" x14ac:dyDescent="0.3">
      <c r="A18" s="23"/>
      <c r="B18" s="24"/>
      <c r="C18" s="24"/>
      <c r="D18" s="23"/>
      <c r="E18" s="23"/>
    </row>
    <row r="19" spans="1:5" x14ac:dyDescent="0.3">
      <c r="A19" s="23"/>
      <c r="B19" s="23"/>
      <c r="C19" s="23"/>
      <c r="D19" s="23"/>
      <c r="E19" s="23"/>
    </row>
    <row r="20" spans="1:5" x14ac:dyDescent="0.3">
      <c r="A20" s="23"/>
      <c r="B20" s="23"/>
      <c r="C20" s="23"/>
      <c r="D20" s="23"/>
      <c r="E20" s="23"/>
    </row>
    <row r="21" spans="1:5" x14ac:dyDescent="0.3">
      <c r="A21" s="23"/>
      <c r="B21" s="23"/>
      <c r="C21" s="23"/>
      <c r="D21" s="23"/>
      <c r="E21" s="23"/>
    </row>
    <row r="22" spans="1:5" x14ac:dyDescent="0.3">
      <c r="A22" s="23"/>
      <c r="B22" s="23"/>
      <c r="C22" s="23"/>
      <c r="D22" s="23"/>
      <c r="E22" s="23"/>
    </row>
  </sheetData>
  <sortState xmlns:xlrd2="http://schemas.microsoft.com/office/spreadsheetml/2017/richdata2" ref="A4:N8">
    <sortCondition ref="N4:N8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7B8B-DEA4-40B8-89EB-DC0F9905B567}">
  <dimension ref="B2:K11"/>
  <sheetViews>
    <sheetView workbookViewId="0">
      <selection activeCell="E11" sqref="E11"/>
    </sheetView>
  </sheetViews>
  <sheetFormatPr defaultColWidth="9.109375" defaultRowHeight="15.6" x14ac:dyDescent="0.3"/>
  <cols>
    <col min="1" max="1" width="9.109375" style="10"/>
    <col min="2" max="2" width="16.109375" style="10" bestFit="1" customWidth="1"/>
    <col min="3" max="3" width="8.109375" style="10" customWidth="1"/>
    <col min="4" max="11" width="9.109375" style="10"/>
    <col min="12" max="12" width="10.109375" style="10" bestFit="1" customWidth="1"/>
    <col min="13" max="16384" width="9.109375" style="10"/>
  </cols>
  <sheetData>
    <row r="2" spans="2:11" x14ac:dyDescent="0.3">
      <c r="B2" s="9" t="s">
        <v>20</v>
      </c>
      <c r="C2" s="9" t="s">
        <v>21</v>
      </c>
      <c r="D2" s="9" t="s">
        <v>22</v>
      </c>
      <c r="E2" s="19"/>
      <c r="F2" s="19"/>
      <c r="G2" s="19"/>
      <c r="H2" s="19"/>
      <c r="I2" s="19"/>
      <c r="J2" s="19"/>
      <c r="K2" s="19"/>
    </row>
    <row r="3" spans="2:11" x14ac:dyDescent="0.3">
      <c r="B3" s="11" t="s">
        <v>23</v>
      </c>
      <c r="C3" s="11">
        <v>63</v>
      </c>
      <c r="D3" s="11">
        <f>_xlfn.RANK.EQ(C3,$C$3:$C$7,0)</f>
        <v>4</v>
      </c>
      <c r="E3" s="10" t="s">
        <v>77</v>
      </c>
    </row>
    <row r="4" spans="2:11" x14ac:dyDescent="0.3">
      <c r="B4" s="11" t="s">
        <v>24</v>
      </c>
      <c r="C4" s="11">
        <v>95</v>
      </c>
      <c r="D4" s="11">
        <f t="shared" ref="D4:D7" si="0">_xlfn.RANK.EQ(C4,$C$3:$C$7,0)</f>
        <v>1</v>
      </c>
    </row>
    <row r="5" spans="2:11" x14ac:dyDescent="0.3">
      <c r="B5" s="11" t="s">
        <v>25</v>
      </c>
      <c r="C5" s="11">
        <v>95</v>
      </c>
      <c r="D5" s="11">
        <f t="shared" si="0"/>
        <v>1</v>
      </c>
    </row>
    <row r="6" spans="2:11" x14ac:dyDescent="0.3">
      <c r="B6" s="11" t="s">
        <v>26</v>
      </c>
      <c r="C6" s="11">
        <v>74</v>
      </c>
      <c r="D6" s="11">
        <f t="shared" si="0"/>
        <v>3</v>
      </c>
    </row>
    <row r="7" spans="2:11" x14ac:dyDescent="0.3">
      <c r="B7" s="11" t="s">
        <v>27</v>
      </c>
      <c r="C7" s="11">
        <v>60</v>
      </c>
      <c r="D7" s="11">
        <f t="shared" si="0"/>
        <v>5</v>
      </c>
    </row>
    <row r="11" spans="2:11" x14ac:dyDescent="0.3">
      <c r="E11" s="10" t="s">
        <v>78</v>
      </c>
    </row>
  </sheetData>
  <sortState xmlns:xlrd2="http://schemas.microsoft.com/office/spreadsheetml/2017/richdata2" ref="O3:Q7">
    <sortCondition ref="Q3:Q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BC7D-466B-4CE1-B0EE-0011F71C4B80}">
  <dimension ref="A1:I34"/>
  <sheetViews>
    <sheetView tabSelected="1" topLeftCell="A9" workbookViewId="0">
      <selection activeCell="P31" sqref="P31"/>
    </sheetView>
  </sheetViews>
  <sheetFormatPr defaultRowHeight="14.4" x14ac:dyDescent="0.3"/>
  <cols>
    <col min="1" max="1" width="8.109375" customWidth="1"/>
    <col min="2" max="2" width="10.6640625" customWidth="1"/>
    <col min="3" max="3" width="10.109375" customWidth="1"/>
  </cols>
  <sheetData>
    <row r="1" spans="1:9" s="2" customFormat="1" ht="15.6" x14ac:dyDescent="0.3">
      <c r="A1" s="5" t="s">
        <v>28</v>
      </c>
      <c r="B1" s="14"/>
      <c r="C1" s="15"/>
      <c r="F1"/>
      <c r="G1"/>
      <c r="H1"/>
      <c r="I1"/>
    </row>
    <row r="2" spans="1:9" s="2" customFormat="1" ht="15.6" x14ac:dyDescent="0.3">
      <c r="B2" s="20" t="s">
        <v>29</v>
      </c>
      <c r="C2" s="21"/>
      <c r="F2"/>
      <c r="G2"/>
      <c r="H2"/>
      <c r="I2"/>
    </row>
    <row r="3" spans="1:9" s="2" customFormat="1" ht="15.6" x14ac:dyDescent="0.3">
      <c r="A3" s="4" t="s">
        <v>30</v>
      </c>
      <c r="B3" s="3" t="s">
        <v>15</v>
      </c>
      <c r="C3" s="3" t="s">
        <v>16</v>
      </c>
      <c r="F3"/>
      <c r="G3"/>
      <c r="H3"/>
      <c r="I3"/>
    </row>
    <row r="4" spans="1:9" ht="15.6" x14ac:dyDescent="0.3">
      <c r="A4" s="12">
        <v>44562</v>
      </c>
      <c r="B4" s="8">
        <v>5400</v>
      </c>
      <c r="C4" s="8">
        <v>5057</v>
      </c>
    </row>
    <row r="5" spans="1:9" ht="15.6" x14ac:dyDescent="0.3">
      <c r="A5" s="12">
        <v>44563</v>
      </c>
      <c r="B5" s="8">
        <v>5733</v>
      </c>
      <c r="C5" s="8">
        <v>5303</v>
      </c>
    </row>
    <row r="6" spans="1:9" ht="15.6" x14ac:dyDescent="0.3">
      <c r="A6" s="12">
        <v>44564</v>
      </c>
      <c r="B6" s="8">
        <v>5434</v>
      </c>
      <c r="C6" s="8">
        <v>5355</v>
      </c>
    </row>
    <row r="7" spans="1:9" ht="15.6" x14ac:dyDescent="0.3">
      <c r="A7" s="12">
        <v>44565</v>
      </c>
      <c r="B7" s="8">
        <v>5764</v>
      </c>
      <c r="C7" s="8">
        <v>5765</v>
      </c>
    </row>
    <row r="8" spans="1:9" ht="15.6" x14ac:dyDescent="0.3">
      <c r="A8" s="12">
        <v>44566</v>
      </c>
      <c r="B8" s="8">
        <v>5223</v>
      </c>
      <c r="C8" s="8">
        <v>5870</v>
      </c>
    </row>
    <row r="9" spans="1:9" ht="15.6" x14ac:dyDescent="0.3">
      <c r="A9" s="12">
        <v>44567</v>
      </c>
      <c r="B9" s="8">
        <v>5627</v>
      </c>
      <c r="C9" s="8">
        <v>5708</v>
      </c>
    </row>
    <row r="10" spans="1:9" ht="15.6" x14ac:dyDescent="0.3">
      <c r="A10" s="12">
        <v>44568</v>
      </c>
      <c r="B10" s="8">
        <v>5668</v>
      </c>
      <c r="C10" s="8">
        <v>5005</v>
      </c>
    </row>
    <row r="11" spans="1:9" ht="15.6" x14ac:dyDescent="0.3">
      <c r="A11" s="12">
        <v>44569</v>
      </c>
      <c r="B11" s="8">
        <v>5080</v>
      </c>
      <c r="C11" s="8">
        <v>5394</v>
      </c>
    </row>
    <row r="12" spans="1:9" ht="15.6" x14ac:dyDescent="0.3">
      <c r="A12" s="12">
        <v>44570</v>
      </c>
      <c r="B12" s="8">
        <v>5056</v>
      </c>
      <c r="C12" s="8">
        <v>5118</v>
      </c>
    </row>
    <row r="13" spans="1:9" ht="15.6" x14ac:dyDescent="0.3">
      <c r="A13" s="12">
        <v>44571</v>
      </c>
      <c r="B13" s="8">
        <v>5283</v>
      </c>
      <c r="C13" s="8">
        <v>5269</v>
      </c>
    </row>
    <row r="14" spans="1:9" ht="15.6" x14ac:dyDescent="0.3">
      <c r="A14" s="12">
        <v>44572</v>
      </c>
      <c r="B14" s="8">
        <v>5639</v>
      </c>
      <c r="C14" s="8">
        <v>5459</v>
      </c>
    </row>
    <row r="15" spans="1:9" ht="15.6" x14ac:dyDescent="0.3">
      <c r="A15" s="12">
        <v>44573</v>
      </c>
      <c r="B15" s="8">
        <v>5772</v>
      </c>
      <c r="C15" s="8">
        <v>5695</v>
      </c>
    </row>
    <row r="16" spans="1:9" ht="15.6" x14ac:dyDescent="0.3">
      <c r="A16" s="12">
        <v>44574</v>
      </c>
      <c r="B16" s="8">
        <v>5112</v>
      </c>
      <c r="C16" s="8">
        <v>5191</v>
      </c>
    </row>
    <row r="17" spans="1:3" ht="15.6" x14ac:dyDescent="0.3">
      <c r="A17" s="12">
        <v>44575</v>
      </c>
      <c r="B17" s="8">
        <v>5875</v>
      </c>
      <c r="C17" s="8">
        <v>5198</v>
      </c>
    </row>
    <row r="18" spans="1:3" ht="15.6" x14ac:dyDescent="0.3">
      <c r="A18" s="12">
        <v>44576</v>
      </c>
      <c r="B18" s="8">
        <v>5623</v>
      </c>
      <c r="C18" s="8">
        <v>5365</v>
      </c>
    </row>
    <row r="19" spans="1:3" ht="15.6" x14ac:dyDescent="0.3">
      <c r="A19" s="12">
        <v>44577</v>
      </c>
      <c r="B19" s="8">
        <v>5175</v>
      </c>
      <c r="C19" s="8">
        <v>5298</v>
      </c>
    </row>
    <row r="20" spans="1:3" ht="15.6" x14ac:dyDescent="0.3">
      <c r="A20" s="12">
        <v>44578</v>
      </c>
      <c r="B20" s="8">
        <v>5751</v>
      </c>
      <c r="C20" s="8">
        <v>5170</v>
      </c>
    </row>
    <row r="21" spans="1:3" ht="15.6" x14ac:dyDescent="0.3">
      <c r="A21" s="12">
        <v>44579</v>
      </c>
      <c r="B21" s="8">
        <v>5777</v>
      </c>
      <c r="C21" s="8">
        <v>5613</v>
      </c>
    </row>
    <row r="22" spans="1:3" ht="15.6" x14ac:dyDescent="0.3">
      <c r="A22" s="12">
        <v>44580</v>
      </c>
      <c r="B22" s="8">
        <v>5429</v>
      </c>
      <c r="C22" s="8">
        <v>5094</v>
      </c>
    </row>
    <row r="23" spans="1:3" ht="15.6" x14ac:dyDescent="0.3">
      <c r="A23" s="12">
        <v>44581</v>
      </c>
      <c r="B23" s="8">
        <v>5300</v>
      </c>
      <c r="C23" s="8">
        <v>5250</v>
      </c>
    </row>
    <row r="24" spans="1:3" ht="15.6" x14ac:dyDescent="0.3">
      <c r="A24" s="12">
        <v>44582</v>
      </c>
      <c r="B24" s="8">
        <v>5771</v>
      </c>
      <c r="C24" s="8">
        <v>5183</v>
      </c>
    </row>
    <row r="25" spans="1:3" ht="15.6" x14ac:dyDescent="0.3">
      <c r="A25" s="12">
        <v>44583</v>
      </c>
      <c r="B25" s="8">
        <v>5310</v>
      </c>
      <c r="C25" s="8">
        <v>5722</v>
      </c>
    </row>
    <row r="26" spans="1:3" ht="15.6" x14ac:dyDescent="0.3">
      <c r="A26" s="12">
        <v>44584</v>
      </c>
      <c r="B26" s="8">
        <v>5339</v>
      </c>
      <c r="C26" s="8">
        <v>5795</v>
      </c>
    </row>
    <row r="27" spans="1:3" ht="15.6" x14ac:dyDescent="0.3">
      <c r="A27" s="12">
        <v>44585</v>
      </c>
      <c r="B27" s="8">
        <v>5248</v>
      </c>
      <c r="C27" s="8">
        <v>5825</v>
      </c>
    </row>
    <row r="28" spans="1:3" ht="15.6" x14ac:dyDescent="0.3">
      <c r="A28" s="12">
        <v>44586</v>
      </c>
      <c r="B28" s="8">
        <v>5005</v>
      </c>
      <c r="C28" s="8">
        <v>5017</v>
      </c>
    </row>
    <row r="29" spans="1:3" ht="15.6" x14ac:dyDescent="0.3">
      <c r="A29" s="12">
        <v>44587</v>
      </c>
      <c r="B29" s="8">
        <v>5646</v>
      </c>
      <c r="C29" s="8">
        <v>5467</v>
      </c>
    </row>
    <row r="30" spans="1:3" ht="15.6" x14ac:dyDescent="0.3">
      <c r="A30" s="12">
        <v>44588</v>
      </c>
      <c r="B30" s="8">
        <v>5457</v>
      </c>
      <c r="C30" s="8">
        <v>5632</v>
      </c>
    </row>
    <row r="31" spans="1:3" ht="15.6" x14ac:dyDescent="0.3">
      <c r="A31" s="12">
        <v>44589</v>
      </c>
      <c r="B31" s="8">
        <v>5429</v>
      </c>
      <c r="C31" s="8">
        <v>5212</v>
      </c>
    </row>
    <row r="32" spans="1:3" ht="15.6" x14ac:dyDescent="0.3">
      <c r="A32" s="12">
        <v>44590</v>
      </c>
      <c r="B32" s="8">
        <v>5547</v>
      </c>
      <c r="C32" s="8">
        <v>5497</v>
      </c>
    </row>
    <row r="33" spans="1:3" ht="15.6" x14ac:dyDescent="0.3">
      <c r="A33" s="12">
        <v>44591</v>
      </c>
      <c r="B33" s="8">
        <v>5435</v>
      </c>
      <c r="C33" s="8">
        <v>5799</v>
      </c>
    </row>
    <row r="34" spans="1:3" ht="15.6" x14ac:dyDescent="0.3">
      <c r="A34" s="12">
        <v>44592</v>
      </c>
      <c r="B34" s="8">
        <v>5304</v>
      </c>
      <c r="C34" s="8">
        <v>5643</v>
      </c>
    </row>
  </sheetData>
  <mergeCells count="1">
    <mergeCell ref="B2:C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04C-85B5-44C1-B4AB-9394DBEA0BF4}">
  <dimension ref="A2:G97"/>
  <sheetViews>
    <sheetView zoomScale="115" zoomScaleNormal="115" workbookViewId="0"/>
  </sheetViews>
  <sheetFormatPr defaultRowHeight="14.4" x14ac:dyDescent="0.3"/>
  <cols>
    <col min="1" max="1" width="13.44140625" customWidth="1"/>
    <col min="2" max="2" width="9.5546875" customWidth="1"/>
  </cols>
  <sheetData>
    <row r="2" spans="1:2" x14ac:dyDescent="0.3">
      <c r="A2" s="17" t="s">
        <v>31</v>
      </c>
      <c r="B2" s="13"/>
    </row>
    <row r="3" spans="1:2" x14ac:dyDescent="0.3">
      <c r="A3" t="s">
        <v>32</v>
      </c>
    </row>
    <row r="4" spans="1:2" x14ac:dyDescent="0.3">
      <c r="A4" t="s">
        <v>33</v>
      </c>
      <c r="B4" t="s">
        <v>34</v>
      </c>
    </row>
    <row r="5" spans="1:2" x14ac:dyDescent="0.3">
      <c r="A5">
        <v>2015</v>
      </c>
      <c r="B5">
        <v>1000</v>
      </c>
    </row>
    <row r="6" spans="1:2" x14ac:dyDescent="0.3">
      <c r="A6">
        <v>2016</v>
      </c>
      <c r="B6">
        <f>B5/2</f>
        <v>500</v>
      </c>
    </row>
    <row r="7" spans="1:2" x14ac:dyDescent="0.3">
      <c r="A7">
        <v>2017</v>
      </c>
      <c r="B7">
        <f t="shared" ref="B7:B12" si="0">B6/2</f>
        <v>250</v>
      </c>
    </row>
    <row r="8" spans="1:2" x14ac:dyDescent="0.3">
      <c r="A8">
        <v>2018</v>
      </c>
      <c r="B8">
        <f t="shared" si="0"/>
        <v>125</v>
      </c>
    </row>
    <row r="9" spans="1:2" x14ac:dyDescent="0.3">
      <c r="A9">
        <v>2019</v>
      </c>
      <c r="B9">
        <f t="shared" si="0"/>
        <v>62.5</v>
      </c>
    </row>
    <row r="10" spans="1:2" x14ac:dyDescent="0.3">
      <c r="A10">
        <v>2020</v>
      </c>
      <c r="B10">
        <f t="shared" si="0"/>
        <v>31.25</v>
      </c>
    </row>
    <row r="11" spans="1:2" x14ac:dyDescent="0.3">
      <c r="A11">
        <v>2021</v>
      </c>
      <c r="B11">
        <f t="shared" si="0"/>
        <v>15.625</v>
      </c>
    </row>
    <row r="12" spans="1:2" x14ac:dyDescent="0.3">
      <c r="A12">
        <v>2022</v>
      </c>
      <c r="B12">
        <f t="shared" si="0"/>
        <v>7.8125</v>
      </c>
    </row>
    <row r="21" spans="1:2" x14ac:dyDescent="0.3">
      <c r="A21" s="17" t="s">
        <v>35</v>
      </c>
      <c r="B21" s="13"/>
    </row>
    <row r="22" spans="1:2" x14ac:dyDescent="0.3">
      <c r="A22" t="s">
        <v>36</v>
      </c>
    </row>
    <row r="23" spans="1:2" x14ac:dyDescent="0.3">
      <c r="A23" t="s">
        <v>33</v>
      </c>
      <c r="B23" t="s">
        <v>37</v>
      </c>
    </row>
    <row r="24" spans="1:2" x14ac:dyDescent="0.3">
      <c r="A24">
        <v>2015</v>
      </c>
      <c r="B24">
        <v>1000</v>
      </c>
    </row>
    <row r="25" spans="1:2" x14ac:dyDescent="0.3">
      <c r="A25">
        <v>2016</v>
      </c>
      <c r="B25">
        <f>B24/2</f>
        <v>500</v>
      </c>
    </row>
    <row r="26" spans="1:2" x14ac:dyDescent="0.3">
      <c r="A26">
        <v>2017</v>
      </c>
      <c r="B26">
        <f t="shared" ref="B26:B28" si="1">B25/2</f>
        <v>250</v>
      </c>
    </row>
    <row r="27" spans="1:2" x14ac:dyDescent="0.3">
      <c r="A27">
        <v>2018</v>
      </c>
      <c r="B27">
        <f t="shared" si="1"/>
        <v>125</v>
      </c>
    </row>
    <row r="28" spans="1:2" x14ac:dyDescent="0.3">
      <c r="A28">
        <v>2019</v>
      </c>
      <c r="B28">
        <f t="shared" si="1"/>
        <v>62.5</v>
      </c>
    </row>
    <row r="29" spans="1:2" x14ac:dyDescent="0.3">
      <c r="A29">
        <v>2020</v>
      </c>
      <c r="B29">
        <v>-15</v>
      </c>
    </row>
    <row r="30" spans="1:2" x14ac:dyDescent="0.3">
      <c r="A30">
        <v>2021</v>
      </c>
      <c r="B30">
        <v>-100</v>
      </c>
    </row>
    <row r="31" spans="1:2" x14ac:dyDescent="0.3">
      <c r="A31">
        <v>2022</v>
      </c>
      <c r="B31">
        <v>-300</v>
      </c>
    </row>
    <row r="38" spans="1:2" x14ac:dyDescent="0.3">
      <c r="A38" s="17" t="s">
        <v>38</v>
      </c>
      <c r="B38" s="13"/>
    </row>
    <row r="39" spans="1:2" x14ac:dyDescent="0.3">
      <c r="A39" t="s">
        <v>39</v>
      </c>
    </row>
    <row r="40" spans="1:2" x14ac:dyDescent="0.3">
      <c r="A40" t="s">
        <v>33</v>
      </c>
      <c r="B40" t="s">
        <v>40</v>
      </c>
    </row>
    <row r="41" spans="1:2" x14ac:dyDescent="0.3">
      <c r="A41">
        <v>2015</v>
      </c>
      <c r="B41">
        <v>1000</v>
      </c>
    </row>
    <row r="42" spans="1:2" x14ac:dyDescent="0.3">
      <c r="A42">
        <v>2016</v>
      </c>
      <c r="B42">
        <f>B41+500</f>
        <v>1500</v>
      </c>
    </row>
    <row r="43" spans="1:2" x14ac:dyDescent="0.3">
      <c r="A43">
        <v>2017</v>
      </c>
      <c r="B43">
        <f>B42+1820</f>
        <v>3320</v>
      </c>
    </row>
    <row r="44" spans="1:2" x14ac:dyDescent="0.3">
      <c r="A44">
        <v>2018</v>
      </c>
      <c r="B44">
        <v>5300</v>
      </c>
    </row>
    <row r="45" spans="1:2" x14ac:dyDescent="0.3">
      <c r="A45">
        <v>2019</v>
      </c>
      <c r="B45">
        <v>5800</v>
      </c>
    </row>
    <row r="46" spans="1:2" x14ac:dyDescent="0.3">
      <c r="A46">
        <v>2020</v>
      </c>
      <c r="B46">
        <v>3200</v>
      </c>
    </row>
    <row r="47" spans="1:2" x14ac:dyDescent="0.3">
      <c r="A47">
        <v>2021</v>
      </c>
      <c r="B47">
        <v>1000</v>
      </c>
    </row>
    <row r="48" spans="1:2" x14ac:dyDescent="0.3">
      <c r="A48">
        <v>2022</v>
      </c>
      <c r="B48">
        <v>500</v>
      </c>
    </row>
    <row r="56" spans="1:2" x14ac:dyDescent="0.3">
      <c r="A56" s="17" t="s">
        <v>41</v>
      </c>
      <c r="B56" s="17"/>
    </row>
    <row r="57" spans="1:2" x14ac:dyDescent="0.3">
      <c r="A57" t="s">
        <v>42</v>
      </c>
    </row>
    <row r="58" spans="1:2" x14ac:dyDescent="0.3">
      <c r="A58" t="s">
        <v>43</v>
      </c>
      <c r="B58" t="s">
        <v>44</v>
      </c>
    </row>
    <row r="59" spans="1:2" x14ac:dyDescent="0.3">
      <c r="A59">
        <v>1</v>
      </c>
      <c r="B59">
        <v>5</v>
      </c>
    </row>
    <row r="60" spans="1:2" x14ac:dyDescent="0.3">
      <c r="A60">
        <v>2</v>
      </c>
      <c r="B60">
        <f>B59+5</f>
        <v>10</v>
      </c>
    </row>
    <row r="61" spans="1:2" x14ac:dyDescent="0.3">
      <c r="A61">
        <v>3</v>
      </c>
      <c r="B61">
        <f t="shared" ref="B61" si="2">B60+10</f>
        <v>20</v>
      </c>
    </row>
    <row r="62" spans="1:2" x14ac:dyDescent="0.3">
      <c r="A62">
        <v>4</v>
      </c>
      <c r="B62">
        <f>B61+15</f>
        <v>35</v>
      </c>
    </row>
    <row r="63" spans="1:2" x14ac:dyDescent="0.3">
      <c r="A63">
        <v>5</v>
      </c>
      <c r="B63">
        <f>B62+20</f>
        <v>55</v>
      </c>
    </row>
    <row r="64" spans="1:2" x14ac:dyDescent="0.3">
      <c r="A64">
        <v>6</v>
      </c>
      <c r="B64">
        <f>B63+25</f>
        <v>80</v>
      </c>
    </row>
    <row r="65" spans="1:7" x14ac:dyDescent="0.3">
      <c r="A65">
        <v>7</v>
      </c>
      <c r="B65">
        <f>B64+30</f>
        <v>110</v>
      </c>
    </row>
    <row r="66" spans="1:7" x14ac:dyDescent="0.3">
      <c r="A66">
        <v>8</v>
      </c>
      <c r="B66">
        <f>B65+35</f>
        <v>145</v>
      </c>
    </row>
    <row r="67" spans="1:7" x14ac:dyDescent="0.3">
      <c r="A67">
        <v>9</v>
      </c>
      <c r="B67">
        <f>B66+40</f>
        <v>185</v>
      </c>
    </row>
    <row r="68" spans="1:7" x14ac:dyDescent="0.3">
      <c r="A68">
        <v>10</v>
      </c>
      <c r="B68">
        <f>B67+45</f>
        <v>230</v>
      </c>
    </row>
    <row r="74" spans="1:7" x14ac:dyDescent="0.3">
      <c r="A74" s="17" t="s">
        <v>45</v>
      </c>
      <c r="B74" s="17"/>
    </row>
    <row r="75" spans="1:7" x14ac:dyDescent="0.3">
      <c r="A75" t="s">
        <v>46</v>
      </c>
    </row>
    <row r="76" spans="1:7" x14ac:dyDescent="0.3">
      <c r="A76" t="s">
        <v>30</v>
      </c>
      <c r="B76" t="s">
        <v>47</v>
      </c>
    </row>
    <row r="77" spans="1:7" x14ac:dyDescent="0.3">
      <c r="A77" t="s">
        <v>48</v>
      </c>
      <c r="B77">
        <v>50.25</v>
      </c>
      <c r="G77" s="18"/>
    </row>
    <row r="78" spans="1:7" x14ac:dyDescent="0.3">
      <c r="A78" t="s">
        <v>49</v>
      </c>
      <c r="B78">
        <v>51.4</v>
      </c>
      <c r="G78" s="18"/>
    </row>
    <row r="79" spans="1:7" x14ac:dyDescent="0.3">
      <c r="A79" t="s">
        <v>50</v>
      </c>
      <c r="B79">
        <v>51.8</v>
      </c>
      <c r="G79" s="18"/>
    </row>
    <row r="80" spans="1:7" x14ac:dyDescent="0.3">
      <c r="A80" t="s">
        <v>51</v>
      </c>
      <c r="B80">
        <v>54.6</v>
      </c>
      <c r="G80" s="18"/>
    </row>
    <row r="81" spans="1:7" x14ac:dyDescent="0.3">
      <c r="A81" t="s">
        <v>52</v>
      </c>
      <c r="B81">
        <v>55.35</v>
      </c>
      <c r="G81" s="18"/>
    </row>
    <row r="82" spans="1:7" x14ac:dyDescent="0.3">
      <c r="A82" t="s">
        <v>53</v>
      </c>
      <c r="B82">
        <v>52.95</v>
      </c>
      <c r="G82" s="18"/>
    </row>
    <row r="83" spans="1:7" x14ac:dyDescent="0.3">
      <c r="A83" t="s">
        <v>54</v>
      </c>
      <c r="B83">
        <v>54.95</v>
      </c>
      <c r="G83" s="18"/>
    </row>
    <row r="84" spans="1:7" x14ac:dyDescent="0.3">
      <c r="A84" t="s">
        <v>55</v>
      </c>
      <c r="B84">
        <v>54.45</v>
      </c>
      <c r="G84" s="18"/>
    </row>
    <row r="85" spans="1:7" x14ac:dyDescent="0.3">
      <c r="A85" t="s">
        <v>56</v>
      </c>
      <c r="B85">
        <v>53.6</v>
      </c>
      <c r="G85" s="18"/>
    </row>
    <row r="86" spans="1:7" x14ac:dyDescent="0.3">
      <c r="A86" t="s">
        <v>57</v>
      </c>
      <c r="B86">
        <v>53.5</v>
      </c>
      <c r="G86" s="18"/>
    </row>
    <row r="87" spans="1:7" x14ac:dyDescent="0.3">
      <c r="A87" t="s">
        <v>58</v>
      </c>
      <c r="B87">
        <v>54.95</v>
      </c>
      <c r="G87" s="18"/>
    </row>
    <row r="88" spans="1:7" x14ac:dyDescent="0.3">
      <c r="A88" t="s">
        <v>59</v>
      </c>
      <c r="B88">
        <v>54.55</v>
      </c>
      <c r="G88" s="18"/>
    </row>
    <row r="89" spans="1:7" x14ac:dyDescent="0.3">
      <c r="A89" t="s">
        <v>60</v>
      </c>
      <c r="B89">
        <v>53.65</v>
      </c>
      <c r="G89" s="18"/>
    </row>
    <row r="90" spans="1:7" x14ac:dyDescent="0.3">
      <c r="A90" t="s">
        <v>61</v>
      </c>
      <c r="B90">
        <v>53.95</v>
      </c>
      <c r="G90" s="18"/>
    </row>
    <row r="91" spans="1:7" x14ac:dyDescent="0.3">
      <c r="A91" t="s">
        <v>62</v>
      </c>
      <c r="B91">
        <v>54.8</v>
      </c>
      <c r="G91" s="18"/>
    </row>
    <row r="92" spans="1:7" x14ac:dyDescent="0.3">
      <c r="A92" t="s">
        <v>63</v>
      </c>
      <c r="B92">
        <v>54.05</v>
      </c>
      <c r="G92" s="18"/>
    </row>
    <row r="93" spans="1:7" x14ac:dyDescent="0.3">
      <c r="A93" t="s">
        <v>64</v>
      </c>
      <c r="B93">
        <v>53.85</v>
      </c>
      <c r="G93" s="18"/>
    </row>
    <row r="94" spans="1:7" x14ac:dyDescent="0.3">
      <c r="A94" t="s">
        <v>65</v>
      </c>
      <c r="B94">
        <v>51.9</v>
      </c>
      <c r="G94" s="18"/>
    </row>
    <row r="95" spans="1:7" x14ac:dyDescent="0.3">
      <c r="A95" t="s">
        <v>66</v>
      </c>
      <c r="B95">
        <v>50.75</v>
      </c>
      <c r="G95" s="18"/>
    </row>
    <row r="96" spans="1:7" x14ac:dyDescent="0.3">
      <c r="A96" t="s">
        <v>67</v>
      </c>
      <c r="B96">
        <v>50.75</v>
      </c>
      <c r="G96" s="18"/>
    </row>
    <row r="97" spans="1:7" x14ac:dyDescent="0.3">
      <c r="A97" t="s">
        <v>68</v>
      </c>
      <c r="B97">
        <v>52.9</v>
      </c>
      <c r="G97" s="18"/>
    </row>
  </sheetData>
  <sortState xmlns:xlrd2="http://schemas.microsoft.com/office/spreadsheetml/2017/richdata2" ref="A77:B97">
    <sortCondition ref="A77:A9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7565-0FD9-41CD-8551-DF2C4D229A1E}">
  <dimension ref="A1:O15"/>
  <sheetViews>
    <sheetView workbookViewId="0">
      <selection activeCell="N5" sqref="N5"/>
    </sheetView>
  </sheetViews>
  <sheetFormatPr defaultRowHeight="14.4" x14ac:dyDescent="0.3"/>
  <cols>
    <col min="1" max="1" width="9.5546875" bestFit="1" customWidth="1"/>
    <col min="2" max="13" width="6.88671875" customWidth="1"/>
    <col min="14" max="16" width="43" customWidth="1"/>
  </cols>
  <sheetData>
    <row r="1" spans="1:15" s="2" customFormat="1" ht="15.6" x14ac:dyDescent="0.3"/>
    <row r="2" spans="1:15" s="2" customFormat="1" ht="15.6" x14ac:dyDescent="0.3">
      <c r="B2" s="5" t="s">
        <v>0</v>
      </c>
      <c r="C2" s="6"/>
    </row>
    <row r="3" spans="1:15" s="2" customFormat="1" ht="15.6" x14ac:dyDescent="0.3">
      <c r="A3" s="4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4" t="s">
        <v>69</v>
      </c>
      <c r="O3" s="4" t="s">
        <v>70</v>
      </c>
    </row>
    <row r="4" spans="1:15" s="2" customFormat="1" ht="47.25" customHeight="1" x14ac:dyDescent="0.3">
      <c r="A4" s="3" t="s">
        <v>15</v>
      </c>
      <c r="B4" s="1">
        <v>65935</v>
      </c>
      <c r="C4" s="1">
        <v>71626</v>
      </c>
      <c r="D4" s="1">
        <v>60190</v>
      </c>
      <c r="E4" s="1">
        <v>63486</v>
      </c>
      <c r="F4" s="1">
        <v>68230</v>
      </c>
      <c r="G4" s="1">
        <v>66543</v>
      </c>
      <c r="H4" s="1">
        <v>60033</v>
      </c>
      <c r="I4" s="1">
        <v>66678</v>
      </c>
      <c r="J4" s="1">
        <v>69778</v>
      </c>
      <c r="K4" s="1">
        <v>62943</v>
      </c>
      <c r="L4" s="1">
        <v>62479</v>
      </c>
      <c r="M4" s="1">
        <v>65506</v>
      </c>
      <c r="N4" s="1"/>
      <c r="O4" s="1"/>
    </row>
    <row r="5" spans="1:15" s="2" customFormat="1" ht="47.25" customHeight="1" x14ac:dyDescent="0.3">
      <c r="A5" s="3" t="s">
        <v>16</v>
      </c>
      <c r="B5" s="1">
        <v>72588</v>
      </c>
      <c r="C5" s="1">
        <v>73998</v>
      </c>
      <c r="D5" s="1">
        <v>60871</v>
      </c>
      <c r="E5" s="1">
        <v>68991</v>
      </c>
      <c r="F5" s="1">
        <v>67690</v>
      </c>
      <c r="G5" s="1">
        <v>71043</v>
      </c>
      <c r="H5" s="1">
        <v>69199</v>
      </c>
      <c r="I5" s="1">
        <v>62653</v>
      </c>
      <c r="J5" s="1">
        <v>61314</v>
      </c>
      <c r="K5" s="1">
        <v>64443</v>
      </c>
      <c r="L5" s="1">
        <v>70994</v>
      </c>
      <c r="M5" s="1">
        <v>71318</v>
      </c>
      <c r="N5" s="1"/>
      <c r="O5" s="1"/>
    </row>
    <row r="6" spans="1:15" s="2" customFormat="1" ht="47.25" customHeight="1" x14ac:dyDescent="0.3">
      <c r="A6" s="3" t="s">
        <v>17</v>
      </c>
      <c r="B6" s="1">
        <v>72469</v>
      </c>
      <c r="C6" s="1">
        <v>67091</v>
      </c>
      <c r="D6" s="1">
        <v>69251</v>
      </c>
      <c r="E6" s="1">
        <v>74970</v>
      </c>
      <c r="F6" s="1">
        <v>72367</v>
      </c>
      <c r="G6" s="1">
        <v>73061</v>
      </c>
      <c r="H6" s="1">
        <v>65210</v>
      </c>
      <c r="I6" s="1">
        <v>74305</v>
      </c>
      <c r="J6" s="1">
        <v>61614</v>
      </c>
      <c r="K6" s="1">
        <v>68414</v>
      </c>
      <c r="L6" s="1">
        <v>68707</v>
      </c>
      <c r="M6" s="1">
        <v>72506</v>
      </c>
      <c r="N6" s="1"/>
      <c r="O6" s="1"/>
    </row>
    <row r="7" spans="1:15" s="2" customFormat="1" ht="47.25" customHeight="1" x14ac:dyDescent="0.3">
      <c r="A7" s="3" t="s">
        <v>18</v>
      </c>
      <c r="B7" s="1">
        <v>66693</v>
      </c>
      <c r="C7" s="1">
        <v>73808</v>
      </c>
      <c r="D7" s="1">
        <v>72831</v>
      </c>
      <c r="E7" s="1">
        <v>71978</v>
      </c>
      <c r="F7" s="1">
        <v>70076</v>
      </c>
      <c r="G7" s="1">
        <v>73257</v>
      </c>
      <c r="H7" s="1">
        <v>63108</v>
      </c>
      <c r="I7" s="1">
        <v>60860</v>
      </c>
      <c r="J7" s="1">
        <v>70193</v>
      </c>
      <c r="K7" s="1">
        <v>64483</v>
      </c>
      <c r="L7" s="1">
        <v>73427</v>
      </c>
      <c r="M7" s="1">
        <v>66581</v>
      </c>
      <c r="N7" s="1"/>
      <c r="O7" s="1"/>
    </row>
    <row r="10" spans="1:15" s="2" customFormat="1" ht="15.6" x14ac:dyDescent="0.3">
      <c r="B10" s="5" t="s">
        <v>71</v>
      </c>
      <c r="C10" s="6"/>
      <c r="D10" s="5"/>
    </row>
    <row r="11" spans="1:15" s="2" customFormat="1" ht="15.6" x14ac:dyDescent="0.3">
      <c r="A11" s="4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  <c r="M11" s="7" t="s">
        <v>13</v>
      </c>
      <c r="N11" s="4" t="s">
        <v>72</v>
      </c>
      <c r="O11"/>
    </row>
    <row r="12" spans="1:15" s="2" customFormat="1" ht="47.25" customHeight="1" x14ac:dyDescent="0.3">
      <c r="A12" s="3" t="s">
        <v>15</v>
      </c>
      <c r="B12" s="1">
        <v>125</v>
      </c>
      <c r="C12" s="1">
        <v>137</v>
      </c>
      <c r="D12" s="1">
        <v>113</v>
      </c>
      <c r="E12" s="1">
        <v>199</v>
      </c>
      <c r="F12" s="1">
        <v>166</v>
      </c>
      <c r="G12" s="1">
        <v>156</v>
      </c>
      <c r="H12" s="1">
        <v>170</v>
      </c>
      <c r="I12" s="1">
        <v>131</v>
      </c>
      <c r="J12" s="1">
        <v>-50</v>
      </c>
      <c r="K12" s="1">
        <v>178</v>
      </c>
      <c r="L12" s="1">
        <v>145</v>
      </c>
      <c r="M12" s="1">
        <v>107</v>
      </c>
      <c r="N12" s="1"/>
      <c r="O12"/>
    </row>
    <row r="13" spans="1:15" s="2" customFormat="1" ht="47.25" customHeight="1" x14ac:dyDescent="0.3">
      <c r="A13" s="3" t="s">
        <v>16</v>
      </c>
      <c r="B13" s="1">
        <v>168</v>
      </c>
      <c r="C13" s="1">
        <v>104</v>
      </c>
      <c r="D13" s="1">
        <v>-150</v>
      </c>
      <c r="E13" s="1">
        <v>188</v>
      </c>
      <c r="F13" s="1">
        <v>173</v>
      </c>
      <c r="G13" s="1">
        <v>150</v>
      </c>
      <c r="H13" s="1">
        <v>130</v>
      </c>
      <c r="I13" s="1">
        <v>135</v>
      </c>
      <c r="J13" s="1">
        <v>175</v>
      </c>
      <c r="K13" s="1">
        <v>-300</v>
      </c>
      <c r="L13" s="1">
        <v>165</v>
      </c>
      <c r="M13" s="1">
        <v>147</v>
      </c>
      <c r="N13" s="1"/>
      <c r="O13"/>
    </row>
    <row r="14" spans="1:15" s="2" customFormat="1" ht="47.25" customHeight="1" x14ac:dyDescent="0.3">
      <c r="A14" s="3" t="s">
        <v>17</v>
      </c>
      <c r="B14" s="1">
        <v>110</v>
      </c>
      <c r="C14" s="1">
        <v>-200</v>
      </c>
      <c r="D14" s="1">
        <v>148</v>
      </c>
      <c r="E14" s="1">
        <v>171</v>
      </c>
      <c r="F14" s="1">
        <v>104</v>
      </c>
      <c r="G14" s="1">
        <v>152</v>
      </c>
      <c r="H14" s="1">
        <v>-120</v>
      </c>
      <c r="I14" s="1">
        <v>103</v>
      </c>
      <c r="J14" s="1">
        <v>169</v>
      </c>
      <c r="K14" s="1">
        <v>188</v>
      </c>
      <c r="L14" s="1">
        <v>169</v>
      </c>
      <c r="M14" s="1">
        <v>151</v>
      </c>
      <c r="N14" s="1"/>
      <c r="O14"/>
    </row>
    <row r="15" spans="1:15" s="2" customFormat="1" ht="47.25" customHeight="1" x14ac:dyDescent="0.3">
      <c r="A15" s="3" t="s">
        <v>18</v>
      </c>
      <c r="B15" s="1">
        <v>174</v>
      </c>
      <c r="C15" s="1">
        <v>158</v>
      </c>
      <c r="D15" s="1">
        <v>-20</v>
      </c>
      <c r="E15" s="1">
        <v>161</v>
      </c>
      <c r="F15" s="1">
        <v>154</v>
      </c>
      <c r="G15" s="1">
        <v>189</v>
      </c>
      <c r="H15" s="1">
        <v>113</v>
      </c>
      <c r="I15" s="1">
        <v>110</v>
      </c>
      <c r="J15" s="1">
        <v>155</v>
      </c>
      <c r="K15" s="1">
        <v>172</v>
      </c>
      <c r="L15" s="1">
        <v>160</v>
      </c>
      <c r="M15" s="1">
        <v>137</v>
      </c>
      <c r="N15" s="1"/>
      <c r="O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BA54-62EB-436D-8C51-EA3C7FF96104}">
  <sheetPr codeName="Sheet2"/>
  <dimension ref="B3:O73"/>
  <sheetViews>
    <sheetView showGridLines="0" topLeftCell="A15" workbookViewId="0"/>
  </sheetViews>
  <sheetFormatPr defaultRowHeight="14.4" x14ac:dyDescent="0.3"/>
  <cols>
    <col min="15" max="15" width="10.109375" bestFit="1" customWidth="1"/>
  </cols>
  <sheetData>
    <row r="3" spans="2:15" ht="15.6" x14ac:dyDescent="0.3">
      <c r="B3" s="2"/>
      <c r="C3" s="5" t="s">
        <v>0</v>
      </c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t="15.6" x14ac:dyDescent="0.3">
      <c r="B4" s="4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4" t="s">
        <v>14</v>
      </c>
    </row>
    <row r="5" spans="2:15" ht="15.6" x14ac:dyDescent="0.3">
      <c r="B5" s="3" t="s">
        <v>15</v>
      </c>
      <c r="C5" s="1">
        <v>65935</v>
      </c>
      <c r="D5" s="1">
        <v>71626</v>
      </c>
      <c r="E5" s="1">
        <v>60190</v>
      </c>
      <c r="F5" s="1">
        <v>63486</v>
      </c>
      <c r="G5" s="1">
        <v>68230</v>
      </c>
      <c r="H5" s="1">
        <v>66543</v>
      </c>
      <c r="I5" s="1">
        <v>60033</v>
      </c>
      <c r="J5" s="1">
        <v>66678</v>
      </c>
      <c r="K5" s="1">
        <v>69778</v>
      </c>
      <c r="L5" s="1">
        <v>62943</v>
      </c>
      <c r="M5" s="1">
        <v>62479</v>
      </c>
      <c r="N5" s="1">
        <v>65506</v>
      </c>
      <c r="O5" s="1">
        <f>SUM(C5:N5)</f>
        <v>783427</v>
      </c>
    </row>
    <row r="6" spans="2:15" ht="15.6" x14ac:dyDescent="0.3">
      <c r="B6" s="3" t="s">
        <v>16</v>
      </c>
      <c r="C6" s="1">
        <v>72588</v>
      </c>
      <c r="D6" s="1">
        <v>73998</v>
      </c>
      <c r="E6" s="1">
        <v>60871</v>
      </c>
      <c r="F6" s="1">
        <v>68991</v>
      </c>
      <c r="G6" s="1">
        <v>67690</v>
      </c>
      <c r="H6" s="1">
        <v>71043</v>
      </c>
      <c r="I6" s="1">
        <v>69199</v>
      </c>
      <c r="J6" s="1">
        <v>62653</v>
      </c>
      <c r="K6" s="1">
        <v>61314</v>
      </c>
      <c r="L6" s="1">
        <v>64443</v>
      </c>
      <c r="M6" s="1">
        <v>70994</v>
      </c>
      <c r="N6" s="1">
        <v>71318</v>
      </c>
      <c r="O6" s="1">
        <f t="shared" ref="O6:O8" si="0">SUM(C6:N6)</f>
        <v>815102</v>
      </c>
    </row>
    <row r="7" spans="2:15" ht="15.6" x14ac:dyDescent="0.3">
      <c r="B7" s="3" t="s">
        <v>17</v>
      </c>
      <c r="C7" s="1">
        <v>72469</v>
      </c>
      <c r="D7" s="1">
        <v>67091</v>
      </c>
      <c r="E7" s="1">
        <v>69251</v>
      </c>
      <c r="F7" s="1">
        <v>74970</v>
      </c>
      <c r="G7" s="1">
        <v>72367</v>
      </c>
      <c r="H7" s="1">
        <v>73061</v>
      </c>
      <c r="I7" s="1">
        <v>65210</v>
      </c>
      <c r="J7" s="1">
        <v>74305</v>
      </c>
      <c r="K7" s="1">
        <v>61614</v>
      </c>
      <c r="L7" s="1">
        <v>68414</v>
      </c>
      <c r="M7" s="1">
        <v>68707</v>
      </c>
      <c r="N7" s="1">
        <v>72506</v>
      </c>
      <c r="O7" s="1">
        <f t="shared" si="0"/>
        <v>839965</v>
      </c>
    </row>
    <row r="8" spans="2:15" ht="15.6" x14ac:dyDescent="0.3">
      <c r="B8" s="3" t="s">
        <v>18</v>
      </c>
      <c r="C8" s="1">
        <v>66693</v>
      </c>
      <c r="D8" s="1">
        <v>73808</v>
      </c>
      <c r="E8" s="1">
        <v>72831</v>
      </c>
      <c r="F8" s="1">
        <v>71978</v>
      </c>
      <c r="G8" s="1">
        <v>70076</v>
      </c>
      <c r="H8" s="1">
        <v>73257</v>
      </c>
      <c r="I8" s="1">
        <v>63108</v>
      </c>
      <c r="J8" s="1">
        <v>60860</v>
      </c>
      <c r="K8" s="1">
        <v>70193</v>
      </c>
      <c r="L8" s="1">
        <v>64483</v>
      </c>
      <c r="M8" s="1">
        <v>73427</v>
      </c>
      <c r="N8" s="1">
        <v>66581</v>
      </c>
      <c r="O8" s="1">
        <f t="shared" si="0"/>
        <v>827295</v>
      </c>
    </row>
    <row r="9" spans="2:15" ht="15.6" x14ac:dyDescent="0.3">
      <c r="B9" s="4" t="s">
        <v>19</v>
      </c>
      <c r="C9" s="1">
        <f>SUM(C5:C8)</f>
        <v>277685</v>
      </c>
      <c r="D9" s="1">
        <f t="shared" ref="D9:O9" si="1">SUM(D5:D8)</f>
        <v>286523</v>
      </c>
      <c r="E9" s="1">
        <f t="shared" si="1"/>
        <v>263143</v>
      </c>
      <c r="F9" s="1">
        <f t="shared" si="1"/>
        <v>279425</v>
      </c>
      <c r="G9" s="1">
        <f t="shared" si="1"/>
        <v>278363</v>
      </c>
      <c r="H9" s="1">
        <f t="shared" si="1"/>
        <v>283904</v>
      </c>
      <c r="I9" s="1">
        <f t="shared" si="1"/>
        <v>257550</v>
      </c>
      <c r="J9" s="1">
        <f t="shared" si="1"/>
        <v>264496</v>
      </c>
      <c r="K9" s="1">
        <f t="shared" si="1"/>
        <v>262899</v>
      </c>
      <c r="L9" s="1">
        <f t="shared" si="1"/>
        <v>260283</v>
      </c>
      <c r="M9" s="1">
        <f t="shared" si="1"/>
        <v>275607</v>
      </c>
      <c r="N9" s="1">
        <f t="shared" si="1"/>
        <v>275911</v>
      </c>
      <c r="O9" s="1">
        <f t="shared" si="1"/>
        <v>3265789</v>
      </c>
    </row>
    <row r="11" spans="2:15" ht="15.6" x14ac:dyDescent="0.3">
      <c r="B11" s="2" t="s">
        <v>73</v>
      </c>
    </row>
    <row r="72" spans="3:10" x14ac:dyDescent="0.3">
      <c r="C72" s="16" t="s">
        <v>74</v>
      </c>
    </row>
    <row r="73" spans="3:10" ht="85.5" customHeight="1" x14ac:dyDescent="0.3">
      <c r="C73" s="22"/>
      <c r="D73" s="22"/>
      <c r="E73" s="22"/>
      <c r="F73" s="22"/>
      <c r="G73" s="22"/>
      <c r="H73" s="22"/>
      <c r="I73" s="22"/>
      <c r="J73" s="22"/>
    </row>
  </sheetData>
  <mergeCells count="1">
    <mergeCell ref="C73:J73"/>
  </mergeCell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displayXAxis="1" xr2:uid="{B9B7825E-A437-4387-A929-D9954443F75B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9" tint="-0.249977111117893"/>
          <x14:colorLow rgb="FFFF0000"/>
          <x14:sparklines>
            <x14:sparkline>
              <xm:f>Homework!C9:N9</xm:f>
              <xm:sqref>C73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Homework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Rout</dc:creator>
  <cp:keywords/>
  <dc:description/>
  <cp:lastModifiedBy>adiee pathak</cp:lastModifiedBy>
  <cp:revision/>
  <dcterms:created xsi:type="dcterms:W3CDTF">2023-03-02T13:31:55Z</dcterms:created>
  <dcterms:modified xsi:type="dcterms:W3CDTF">2024-12-11T10:48:17Z</dcterms:modified>
  <cp:category/>
  <cp:contentStatus/>
</cp:coreProperties>
</file>