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rainity DATA analytics\1.excel\session8-logical\"/>
    </mc:Choice>
  </mc:AlternateContent>
  <xr:revisionPtr revIDLastSave="0" documentId="13_ncr:1_{9448D20F-C5AA-45DC-8E87-4EB871A34F3E}" xr6:coauthVersionLast="47" xr6:coauthVersionMax="47" xr10:uidLastSave="{00000000-0000-0000-0000-000000000000}"/>
  <bookViews>
    <workbookView xWindow="-108" yWindow="-108" windowWidth="23256" windowHeight="12576" activeTab="2" xr2:uid="{F6A600F1-CDFF-4A03-A34D-08064572A543}"/>
  </bookViews>
  <sheets>
    <sheet name="Sheet1" sheetId="1" r:id="rId1"/>
    <sheet name="Sheet2" sheetId="2" r:id="rId2"/>
    <sheet name="Sheet3" sheetId="4" r:id="rId3"/>
  </sheets>
  <calcPr calcId="191028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9" i="4" l="1"/>
  <c r="I26" i="4"/>
  <c r="I27" i="4"/>
  <c r="I28" i="4"/>
  <c r="I29" i="4"/>
  <c r="I25" i="4"/>
  <c r="H32" i="4"/>
  <c r="H34" i="4"/>
  <c r="H33" i="4"/>
  <c r="AJ15" i="4"/>
  <c r="AJ16" i="4"/>
  <c r="AJ17" i="4"/>
  <c r="AJ18" i="4"/>
  <c r="AJ14" i="4"/>
  <c r="AL14" i="4"/>
  <c r="AL15" i="4"/>
  <c r="AL16" i="4"/>
  <c r="AL17" i="4"/>
  <c r="AL18" i="4"/>
  <c r="AI4" i="4"/>
  <c r="AI5" i="4"/>
  <c r="AI6" i="4"/>
  <c r="AI7" i="4"/>
  <c r="AI3" i="4"/>
  <c r="J14" i="2"/>
  <c r="K14" i="2"/>
  <c r="J37" i="2"/>
  <c r="J38" i="2"/>
  <c r="J39" i="2"/>
  <c r="J40" i="2"/>
  <c r="J41" i="2"/>
  <c r="J36" i="2"/>
  <c r="L32" i="2"/>
  <c r="L31" i="2"/>
  <c r="L30" i="2"/>
  <c r="J26" i="2"/>
  <c r="J25" i="2"/>
  <c r="J24" i="2"/>
  <c r="J23" i="2"/>
  <c r="I19" i="2"/>
  <c r="I18" i="2"/>
  <c r="I14" i="2"/>
  <c r="H14" i="2"/>
  <c r="B11" i="2"/>
  <c r="K4" i="2"/>
  <c r="K5" i="2"/>
  <c r="K6" i="2"/>
  <c r="K7" i="2"/>
  <c r="K3" i="2"/>
  <c r="J3" i="2"/>
  <c r="J4" i="2"/>
  <c r="J5" i="2"/>
  <c r="J6" i="2"/>
  <c r="J7" i="2"/>
  <c r="I4" i="2"/>
  <c r="I5" i="2"/>
  <c r="I6" i="2"/>
  <c r="I7" i="2"/>
  <c r="I3" i="2"/>
  <c r="H4" i="2"/>
  <c r="H5" i="2"/>
  <c r="H6" i="2"/>
  <c r="H7" i="2"/>
  <c r="H3" i="2"/>
  <c r="G4" i="2"/>
  <c r="G5" i="2"/>
  <c r="G6" i="2"/>
  <c r="G7" i="2"/>
  <c r="G3" i="2"/>
  <c r="F4" i="2"/>
  <c r="F5" i="2"/>
  <c r="F6" i="2"/>
  <c r="F7" i="2"/>
  <c r="F3" i="2"/>
  <c r="AH9" i="4"/>
  <c r="AH3" i="4"/>
  <c r="AH15" i="4" l="1"/>
  <c r="AH16" i="4"/>
  <c r="AH17" i="4"/>
  <c r="AH18" i="4"/>
  <c r="AI15" i="4"/>
  <c r="AI16" i="4"/>
  <c r="AI17" i="4"/>
  <c r="AI18" i="4"/>
  <c r="AH14" i="4"/>
  <c r="AI14" i="4"/>
  <c r="AH4" i="4"/>
  <c r="AH5" i="4"/>
  <c r="AH6" i="4"/>
  <c r="AH7" i="4"/>
</calcChain>
</file>

<file path=xl/sharedStrings.xml><?xml version="1.0" encoding="utf-8"?>
<sst xmlns="http://schemas.openxmlformats.org/spreadsheetml/2006/main" count="605" uniqueCount="72">
  <si>
    <t>LOGICAL OPERATORS</t>
  </si>
  <si>
    <t>AND</t>
  </si>
  <si>
    <t>OR</t>
  </si>
  <si>
    <t>XOR</t>
  </si>
  <si>
    <t>NOT</t>
  </si>
  <si>
    <t>IF</t>
  </si>
  <si>
    <t>IFS</t>
  </si>
  <si>
    <t>IFERROR</t>
  </si>
  <si>
    <t>IFNA</t>
  </si>
  <si>
    <t>Logical Operators</t>
  </si>
  <si>
    <t>Sales</t>
  </si>
  <si>
    <t>=</t>
  </si>
  <si>
    <t>&lt;&gt;</t>
  </si>
  <si>
    <t>&gt;</t>
  </si>
  <si>
    <t>&lt;</t>
  </si>
  <si>
    <t>&gt;=</t>
  </si>
  <si>
    <t>&lt;=</t>
  </si>
  <si>
    <t>Publisher</t>
  </si>
  <si>
    <t>Genre</t>
  </si>
  <si>
    <t>Date</t>
  </si>
  <si>
    <t>Qty</t>
  </si>
  <si>
    <t>Unit Sales</t>
  </si>
  <si>
    <t>Nintendo</t>
  </si>
  <si>
    <t>Sports</t>
  </si>
  <si>
    <t>Shooter</t>
  </si>
  <si>
    <t>Puzzle</t>
  </si>
  <si>
    <t>XOR TABLE - 1 argument</t>
  </si>
  <si>
    <t>Logic</t>
  </si>
  <si>
    <t>Result</t>
  </si>
  <si>
    <t>Expression1</t>
  </si>
  <si>
    <t>True Count is ODD</t>
  </si>
  <si>
    <t>Berkeley</t>
  </si>
  <si>
    <t>Simulation</t>
  </si>
  <si>
    <t>All cells are FALSE</t>
  </si>
  <si>
    <t>Racing</t>
  </si>
  <si>
    <t>True Count is EVEN</t>
  </si>
  <si>
    <t>Avanquest Software</t>
  </si>
  <si>
    <t>XOR TABLE - 2 arguments</t>
  </si>
  <si>
    <t>Expression2</t>
  </si>
  <si>
    <t>Avanquest</t>
  </si>
  <si>
    <t>Avalon Interactive</t>
  </si>
  <si>
    <t>XOR TABLE - 3 or more arguments</t>
  </si>
  <si>
    <t>Expression3</t>
  </si>
  <si>
    <t>Expression4</t>
  </si>
  <si>
    <t>Numeric Value</t>
  </si>
  <si>
    <t>True / False Equiv</t>
  </si>
  <si>
    <t>Employee</t>
  </si>
  <si>
    <t>Days Present</t>
  </si>
  <si>
    <t>Eligibility</t>
  </si>
  <si>
    <t>Anjali Ray</t>
  </si>
  <si>
    <t>P</t>
  </si>
  <si>
    <t>A</t>
  </si>
  <si>
    <t>Suraj Cheema</t>
  </si>
  <si>
    <t>Rajesh Rai</t>
  </si>
  <si>
    <t>Aditi Chaudhuri</t>
  </si>
  <si>
    <t>Sid Rout</t>
  </si>
  <si>
    <t>Absent - Unapproved Leave</t>
  </si>
  <si>
    <t>Leave - Approved Leave</t>
  </si>
  <si>
    <t>L</t>
  </si>
  <si>
    <t>W/O</t>
  </si>
  <si>
    <t>Unapproved</t>
  </si>
  <si>
    <t>Approved</t>
  </si>
  <si>
    <t>Condition</t>
  </si>
  <si>
    <t>Not more than 2 approved leaves</t>
  </si>
  <si>
    <t>Not more than 1 unapproved leave</t>
  </si>
  <si>
    <t>Incentive</t>
  </si>
  <si>
    <t>Criteria</t>
  </si>
  <si>
    <t>&gt;=80 Sales - Rs. 2000</t>
  </si>
  <si>
    <t>&gt;=50 and &lt;80 Rs. 1000</t>
  </si>
  <si>
    <t>&gt;=25 and &lt;50 Rs. 500</t>
  </si>
  <si>
    <t>if absent on Monday - not eligible</t>
  </si>
  <si>
    <t>if absent on Friday - not 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</si>
</sst>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dd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2" fillId="0" borderId="0" xfId="0" applyFont="1"/>
    <xf numFmtId="0" fontId="0" fillId="3" borderId="0" xfId="0" applyFill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1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/>
    <xf numFmtId="0" fontId="0" fillId="3" borderId="3" xfId="0" applyFill="1" applyBorder="1"/>
    <xf numFmtId="0" fontId="0" fillId="0" borderId="4" xfId="0" applyBorder="1"/>
    <xf numFmtId="0" fontId="0" fillId="0" borderId="15" xfId="0" applyBorder="1"/>
    <xf numFmtId="0" fontId="0" fillId="0" borderId="16" xfId="0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0" fillId="0" borderId="2" xfId="0" applyBorder="1"/>
    <xf numFmtId="0" fontId="0" fillId="0" borderId="17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3" borderId="2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85DE-E4DB-4C19-A58A-8000CFCD5E3F}">
  <sheetPr codeName="Sheet1"/>
  <dimension ref="A1:A11"/>
  <sheetViews>
    <sheetView zoomScale="175" zoomScaleNormal="175" workbookViewId="0">
      <selection activeCell="D7" sqref="D7"/>
    </sheetView>
  </sheetViews>
  <sheetFormatPr defaultColWidth="9.5546875" defaultRowHeight="14.4" x14ac:dyDescent="0.3"/>
  <cols>
    <col min="1" max="1" width="34.6640625" bestFit="1" customWidth="1"/>
  </cols>
  <sheetData>
    <row r="1" spans="1:1" x14ac:dyDescent="0.3">
      <c r="A1" s="5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s="6" t="s">
        <v>5</v>
      </c>
    </row>
    <row r="7" spans="1:1" x14ac:dyDescent="0.3">
      <c r="A7" s="6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s="9" t="b">
        <v>1</v>
      </c>
    </row>
    <row r="11" spans="1:1" x14ac:dyDescent="0.3">
      <c r="A11" s="9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55CE-4F7F-4DD6-9A5B-7B45EAFFBBF6}">
  <sheetPr codeName="Sheet2"/>
  <dimension ref="B1:L41"/>
  <sheetViews>
    <sheetView topLeftCell="A18" zoomScaleNormal="100" workbookViewId="0">
      <selection activeCell="G54" sqref="G54"/>
    </sheetView>
  </sheetViews>
  <sheetFormatPr defaultColWidth="9.5546875" defaultRowHeight="14.4" x14ac:dyDescent="0.3"/>
  <cols>
    <col min="2" max="2" width="16.44140625" bestFit="1" customWidth="1"/>
    <col min="3" max="3" width="16" bestFit="1" customWidth="1"/>
    <col min="4" max="5" width="13.5546875" customWidth="1"/>
    <col min="6" max="11" width="19.33203125" customWidth="1"/>
  </cols>
  <sheetData>
    <row r="1" spans="2:12" ht="15" thickBot="1" x14ac:dyDescent="0.35"/>
    <row r="2" spans="2:12" x14ac:dyDescent="0.3">
      <c r="B2" s="14" t="s">
        <v>9</v>
      </c>
      <c r="D2" s="10" t="s">
        <v>10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14</v>
      </c>
      <c r="J2" s="11" t="s">
        <v>15</v>
      </c>
      <c r="K2" s="12" t="s">
        <v>16</v>
      </c>
    </row>
    <row r="3" spans="2:12" x14ac:dyDescent="0.3">
      <c r="B3" s="15" t="s">
        <v>11</v>
      </c>
      <c r="D3" s="13">
        <v>19</v>
      </c>
      <c r="E3" s="2">
        <v>13</v>
      </c>
      <c r="F3" s="7" t="b">
        <f>D3=E3</f>
        <v>0</v>
      </c>
      <c r="G3" s="7" t="b">
        <f>D3&lt;&gt;E3</f>
        <v>1</v>
      </c>
      <c r="H3" s="7" t="b">
        <f>D3&gt;E3</f>
        <v>1</v>
      </c>
      <c r="I3" s="7" t="b">
        <f>D3&lt;E3</f>
        <v>0</v>
      </c>
      <c r="J3" s="7" t="b">
        <f>D3&gt;=E3</f>
        <v>1</v>
      </c>
      <c r="K3" s="17" t="b">
        <f>D3&lt;=E3</f>
        <v>0</v>
      </c>
    </row>
    <row r="4" spans="2:12" x14ac:dyDescent="0.3">
      <c r="B4" s="15" t="s">
        <v>12</v>
      </c>
      <c r="D4" s="13">
        <v>12</v>
      </c>
      <c r="E4" s="2">
        <v>12</v>
      </c>
      <c r="F4" s="7" t="b">
        <f t="shared" ref="F4:F7" si="0">D4=E4</f>
        <v>1</v>
      </c>
      <c r="G4" s="7" t="b">
        <f t="shared" ref="G4:G7" si="1">D4&lt;&gt;E4</f>
        <v>0</v>
      </c>
      <c r="H4" s="7" t="b">
        <f t="shared" ref="H4:H7" si="2">D4&gt;E4</f>
        <v>0</v>
      </c>
      <c r="I4" s="7" t="b">
        <f t="shared" ref="I4:I7" si="3">D4&lt;E4</f>
        <v>0</v>
      </c>
      <c r="J4" s="7" t="b">
        <f t="shared" ref="J4:J7" si="4">D4&gt;=E4</f>
        <v>1</v>
      </c>
      <c r="K4" s="17" t="b">
        <f t="shared" ref="K4:K7" si="5">D4&lt;=E4</f>
        <v>1</v>
      </c>
    </row>
    <row r="5" spans="2:12" x14ac:dyDescent="0.3">
      <c r="B5" s="15" t="s">
        <v>13</v>
      </c>
      <c r="D5" s="13">
        <v>11</v>
      </c>
      <c r="E5" s="2">
        <v>10</v>
      </c>
      <c r="F5" s="7" t="b">
        <f t="shared" si="0"/>
        <v>0</v>
      </c>
      <c r="G5" s="7" t="b">
        <f t="shared" si="1"/>
        <v>1</v>
      </c>
      <c r="H5" s="7" t="b">
        <f t="shared" si="2"/>
        <v>1</v>
      </c>
      <c r="I5" s="7" t="b">
        <f t="shared" si="3"/>
        <v>0</v>
      </c>
      <c r="J5" s="7" t="b">
        <f t="shared" si="4"/>
        <v>1</v>
      </c>
      <c r="K5" s="17" t="b">
        <f t="shared" si="5"/>
        <v>0</v>
      </c>
    </row>
    <row r="6" spans="2:12" x14ac:dyDescent="0.3">
      <c r="B6" s="15" t="s">
        <v>14</v>
      </c>
      <c r="D6" s="13">
        <v>10</v>
      </c>
      <c r="E6" s="2">
        <v>-5</v>
      </c>
      <c r="F6" s="7" t="b">
        <f t="shared" si="0"/>
        <v>0</v>
      </c>
      <c r="G6" s="7" t="b">
        <f t="shared" si="1"/>
        <v>1</v>
      </c>
      <c r="H6" s="7" t="b">
        <f t="shared" si="2"/>
        <v>1</v>
      </c>
      <c r="I6" s="7" t="b">
        <f t="shared" si="3"/>
        <v>0</v>
      </c>
      <c r="J6" s="7" t="b">
        <f t="shared" si="4"/>
        <v>1</v>
      </c>
      <c r="K6" s="17" t="b">
        <f t="shared" si="5"/>
        <v>0</v>
      </c>
    </row>
    <row r="7" spans="2:12" ht="15" thickBot="1" x14ac:dyDescent="0.35">
      <c r="B7" s="15" t="s">
        <v>15</v>
      </c>
      <c r="D7" s="18">
        <v>20</v>
      </c>
      <c r="E7" s="19">
        <v>15</v>
      </c>
      <c r="F7" s="7" t="b">
        <f t="shared" si="0"/>
        <v>0</v>
      </c>
      <c r="G7" s="7" t="b">
        <f t="shared" si="1"/>
        <v>1</v>
      </c>
      <c r="H7" s="7" t="b">
        <f t="shared" si="2"/>
        <v>1</v>
      </c>
      <c r="I7" s="7" t="b">
        <f t="shared" si="3"/>
        <v>0</v>
      </c>
      <c r="J7" s="7" t="b">
        <f t="shared" si="4"/>
        <v>1</v>
      </c>
      <c r="K7" s="17" t="b">
        <f t="shared" si="5"/>
        <v>0</v>
      </c>
    </row>
    <row r="8" spans="2:12" ht="15" thickBot="1" x14ac:dyDescent="0.35">
      <c r="B8" s="16" t="s">
        <v>16</v>
      </c>
    </row>
    <row r="10" spans="2:12" ht="15" thickBot="1" x14ac:dyDescent="0.35"/>
    <row r="11" spans="2:12" ht="15" thickBot="1" x14ac:dyDescent="0.35">
      <c r="B11" s="21" t="b">
        <f>"sport"="sports"</f>
        <v>0</v>
      </c>
    </row>
    <row r="13" spans="2:12" x14ac:dyDescent="0.3">
      <c r="B13" s="1" t="s">
        <v>17</v>
      </c>
      <c r="C13" s="1" t="s">
        <v>18</v>
      </c>
      <c r="D13" s="1" t="s">
        <v>19</v>
      </c>
      <c r="E13" s="1" t="s">
        <v>20</v>
      </c>
      <c r="F13" s="1" t="s">
        <v>21</v>
      </c>
      <c r="H13" s="1" t="s">
        <v>1</v>
      </c>
      <c r="I13" s="1" t="s">
        <v>2</v>
      </c>
      <c r="J13" s="1" t="s">
        <v>3</v>
      </c>
      <c r="K13" s="1" t="s">
        <v>4</v>
      </c>
    </row>
    <row r="14" spans="2:12" x14ac:dyDescent="0.3">
      <c r="B14" s="2" t="s">
        <v>22</v>
      </c>
      <c r="C14" s="2" t="s">
        <v>23</v>
      </c>
      <c r="D14" s="3">
        <v>43852</v>
      </c>
      <c r="E14" s="2">
        <v>10</v>
      </c>
      <c r="F14" s="4">
        <v>137853</v>
      </c>
      <c r="H14" s="7" t="b">
        <f>AND(B14="Nintendo",C14="Sports")</f>
        <v>1</v>
      </c>
      <c r="I14" s="7" t="b">
        <f>OR(B14= B15,C14=C15)</f>
        <v>1</v>
      </c>
      <c r="J14" s="7" t="b">
        <f>_xlfn.XOR(H18:H19)</f>
        <v>1</v>
      </c>
      <c r="K14" s="7" t="b">
        <f>NOT(E14)</f>
        <v>0</v>
      </c>
    </row>
    <row r="15" spans="2:12" ht="15" thickBot="1" x14ac:dyDescent="0.35">
      <c r="B15" s="2" t="s">
        <v>22</v>
      </c>
      <c r="C15" s="2" t="s">
        <v>24</v>
      </c>
      <c r="D15" s="3">
        <v>43853</v>
      </c>
      <c r="E15" s="2">
        <v>12</v>
      </c>
      <c r="F15" s="4">
        <v>132117</v>
      </c>
    </row>
    <row r="16" spans="2:12" x14ac:dyDescent="0.3">
      <c r="B16" s="2" t="s">
        <v>22</v>
      </c>
      <c r="C16" s="2" t="s">
        <v>25</v>
      </c>
      <c r="D16" s="3">
        <v>44220</v>
      </c>
      <c r="E16" s="2">
        <v>20</v>
      </c>
      <c r="F16" s="4">
        <v>106470</v>
      </c>
      <c r="H16" s="22" t="s">
        <v>26</v>
      </c>
      <c r="I16" s="24"/>
      <c r="K16" s="10" t="s">
        <v>27</v>
      </c>
      <c r="L16" s="12" t="s">
        <v>28</v>
      </c>
    </row>
    <row r="17" spans="2:12" x14ac:dyDescent="0.3">
      <c r="B17" s="2" t="s">
        <v>22</v>
      </c>
      <c r="C17" s="2" t="s">
        <v>24</v>
      </c>
      <c r="D17" s="3">
        <v>44951</v>
      </c>
      <c r="E17" s="2">
        <v>13</v>
      </c>
      <c r="F17" s="4">
        <v>136030</v>
      </c>
      <c r="H17" s="25" t="s">
        <v>29</v>
      </c>
      <c r="I17" s="26" t="s">
        <v>28</v>
      </c>
      <c r="K17" s="13" t="s">
        <v>30</v>
      </c>
      <c r="L17" s="27" t="b">
        <v>1</v>
      </c>
    </row>
    <row r="18" spans="2:12" x14ac:dyDescent="0.3">
      <c r="B18" s="2" t="s">
        <v>31</v>
      </c>
      <c r="C18" s="2" t="s">
        <v>32</v>
      </c>
      <c r="D18" s="3">
        <v>43850</v>
      </c>
      <c r="E18" s="2">
        <v>16</v>
      </c>
      <c r="F18" s="4">
        <v>143686</v>
      </c>
      <c r="H18" s="13" t="b">
        <v>1</v>
      </c>
      <c r="I18" s="17" t="b">
        <f>_xlfn.XOR(H18)</f>
        <v>1</v>
      </c>
      <c r="K18" s="13" t="s">
        <v>33</v>
      </c>
      <c r="L18" s="27" t="b">
        <v>0</v>
      </c>
    </row>
    <row r="19" spans="2:12" ht="15" thickBot="1" x14ac:dyDescent="0.35">
      <c r="B19" s="2" t="s">
        <v>31</v>
      </c>
      <c r="C19" s="2" t="s">
        <v>34</v>
      </c>
      <c r="D19" s="3">
        <v>44217</v>
      </c>
      <c r="E19" s="2">
        <v>10</v>
      </c>
      <c r="F19" s="4">
        <v>105918</v>
      </c>
      <c r="H19" s="18" t="b">
        <v>0</v>
      </c>
      <c r="I19" s="20" t="b">
        <f>_xlfn.XOR(H19)</f>
        <v>0</v>
      </c>
      <c r="K19" s="18" t="s">
        <v>35</v>
      </c>
      <c r="L19" s="28" t="b">
        <v>0</v>
      </c>
    </row>
    <row r="20" spans="2:12" ht="15" thickBot="1" x14ac:dyDescent="0.35">
      <c r="B20" s="2" t="s">
        <v>36</v>
      </c>
      <c r="C20" s="2" t="s">
        <v>24</v>
      </c>
      <c r="D20" s="3">
        <v>43847</v>
      </c>
      <c r="E20" s="2">
        <v>15</v>
      </c>
      <c r="F20" s="4">
        <v>148762</v>
      </c>
    </row>
    <row r="21" spans="2:12" x14ac:dyDescent="0.3">
      <c r="B21" s="2" t="s">
        <v>36</v>
      </c>
      <c r="C21" s="2" t="s">
        <v>25</v>
      </c>
      <c r="D21" s="3">
        <v>44214</v>
      </c>
      <c r="E21" s="2">
        <v>14</v>
      </c>
      <c r="F21" s="4">
        <v>123919</v>
      </c>
      <c r="H21" s="22" t="s">
        <v>37</v>
      </c>
      <c r="I21" s="23"/>
      <c r="J21" s="24"/>
    </row>
    <row r="22" spans="2:12" x14ac:dyDescent="0.3">
      <c r="B22" s="2" t="s">
        <v>36</v>
      </c>
      <c r="C22" s="2" t="s">
        <v>24</v>
      </c>
      <c r="D22" s="3">
        <v>44945</v>
      </c>
      <c r="E22" s="2">
        <v>15</v>
      </c>
      <c r="F22" s="4">
        <v>121464</v>
      </c>
      <c r="H22" s="25" t="s">
        <v>29</v>
      </c>
      <c r="I22" s="1" t="s">
        <v>38</v>
      </c>
      <c r="J22" s="26" t="s">
        <v>28</v>
      </c>
    </row>
    <row r="23" spans="2:12" x14ac:dyDescent="0.3">
      <c r="B23" s="2" t="s">
        <v>39</v>
      </c>
      <c r="C23" s="2" t="s">
        <v>32</v>
      </c>
      <c r="D23" s="3">
        <v>43844</v>
      </c>
      <c r="E23" s="2">
        <v>10</v>
      </c>
      <c r="F23" s="4">
        <v>149433</v>
      </c>
      <c r="H23" s="13" t="b">
        <v>1</v>
      </c>
      <c r="I23" s="2" t="b">
        <v>1</v>
      </c>
      <c r="J23" s="17" t="b">
        <f>_xlfn.XOR(H23:I23)</f>
        <v>0</v>
      </c>
    </row>
    <row r="24" spans="2:12" x14ac:dyDescent="0.3">
      <c r="B24" s="2" t="s">
        <v>39</v>
      </c>
      <c r="C24" s="2" t="s">
        <v>34</v>
      </c>
      <c r="D24" s="3">
        <v>44211</v>
      </c>
      <c r="E24" s="2">
        <v>14</v>
      </c>
      <c r="F24" s="4">
        <v>102671</v>
      </c>
      <c r="H24" s="13" t="b">
        <v>1</v>
      </c>
      <c r="I24" s="2" t="b">
        <v>0</v>
      </c>
      <c r="J24" s="17" t="b">
        <f>_xlfn.XOR(H24:I24)</f>
        <v>1</v>
      </c>
    </row>
    <row r="25" spans="2:12" x14ac:dyDescent="0.3">
      <c r="B25" s="2" t="s">
        <v>39</v>
      </c>
      <c r="C25" s="2" t="s">
        <v>23</v>
      </c>
      <c r="D25" s="3">
        <v>44942</v>
      </c>
      <c r="E25" s="2">
        <v>18</v>
      </c>
      <c r="F25" s="4">
        <v>119780</v>
      </c>
      <c r="H25" s="13" t="b">
        <v>0</v>
      </c>
      <c r="I25" s="2" t="b">
        <v>1</v>
      </c>
      <c r="J25" s="17" t="b">
        <f>_xlfn.XOR(H25:I25)</f>
        <v>1</v>
      </c>
    </row>
    <row r="26" spans="2:12" ht="15" thickBot="1" x14ac:dyDescent="0.35">
      <c r="B26" s="2" t="s">
        <v>40</v>
      </c>
      <c r="C26" s="2" t="s">
        <v>24</v>
      </c>
      <c r="D26" s="3">
        <v>43841</v>
      </c>
      <c r="E26" s="2">
        <v>14</v>
      </c>
      <c r="F26" s="4">
        <v>120131</v>
      </c>
      <c r="H26" s="18" t="b">
        <v>0</v>
      </c>
      <c r="I26" s="19" t="b">
        <v>0</v>
      </c>
      <c r="J26" s="20" t="b">
        <f>_xlfn.XOR(H26:I26)</f>
        <v>0</v>
      </c>
    </row>
    <row r="27" spans="2:12" ht="15" thickBot="1" x14ac:dyDescent="0.35">
      <c r="B27" s="2" t="s">
        <v>40</v>
      </c>
      <c r="C27" s="2" t="s">
        <v>25</v>
      </c>
      <c r="D27" s="3">
        <v>44208</v>
      </c>
      <c r="E27" s="2">
        <v>16</v>
      </c>
      <c r="F27" s="4">
        <v>123919</v>
      </c>
    </row>
    <row r="28" spans="2:12" x14ac:dyDescent="0.3">
      <c r="B28" s="2" t="s">
        <v>40</v>
      </c>
      <c r="C28" s="2" t="s">
        <v>24</v>
      </c>
      <c r="D28" s="3">
        <v>44939</v>
      </c>
      <c r="E28" s="2">
        <v>17</v>
      </c>
      <c r="F28" s="4">
        <v>132522</v>
      </c>
      <c r="H28" s="22" t="s">
        <v>41</v>
      </c>
      <c r="I28" s="23"/>
      <c r="J28" s="23"/>
      <c r="K28" s="23"/>
      <c r="L28" s="24"/>
    </row>
    <row r="29" spans="2:12" x14ac:dyDescent="0.3">
      <c r="H29" s="25" t="s">
        <v>29</v>
      </c>
      <c r="I29" s="1" t="s">
        <v>38</v>
      </c>
      <c r="J29" s="1" t="s">
        <v>42</v>
      </c>
      <c r="K29" s="1" t="s">
        <v>43</v>
      </c>
      <c r="L29" s="26" t="s">
        <v>28</v>
      </c>
    </row>
    <row r="30" spans="2:12" x14ac:dyDescent="0.3">
      <c r="H30" s="13" t="b">
        <v>1</v>
      </c>
      <c r="I30" s="2" t="b">
        <v>1</v>
      </c>
      <c r="J30" s="2" t="b">
        <v>1</v>
      </c>
      <c r="K30" s="2" t="b">
        <v>1</v>
      </c>
      <c r="L30" s="17" t="b">
        <f>_xlfn.XOR(H30:K30)</f>
        <v>0</v>
      </c>
    </row>
    <row r="31" spans="2:12" x14ac:dyDescent="0.3">
      <c r="H31" s="13" t="b">
        <v>1</v>
      </c>
      <c r="I31" s="2" t="b">
        <v>1</v>
      </c>
      <c r="J31" s="2" t="b">
        <v>1</v>
      </c>
      <c r="K31" s="2" t="b">
        <v>0</v>
      </c>
      <c r="L31" s="17" t="b">
        <f>_xlfn.XOR(H31:K31)</f>
        <v>1</v>
      </c>
    </row>
    <row r="32" spans="2:12" ht="15" thickBot="1" x14ac:dyDescent="0.35">
      <c r="H32" s="18" t="b">
        <v>0</v>
      </c>
      <c r="I32" s="19" t="b">
        <v>0</v>
      </c>
      <c r="J32" s="19" t="b">
        <v>0</v>
      </c>
      <c r="K32" s="19" t="b">
        <v>0</v>
      </c>
      <c r="L32" s="20" t="b">
        <f>_xlfn.XOR(H32:K32)</f>
        <v>0</v>
      </c>
    </row>
    <row r="34" spans="8:10" ht="15" thickBot="1" x14ac:dyDescent="0.35"/>
    <row r="35" spans="8:10" x14ac:dyDescent="0.3">
      <c r="H35" s="10" t="s">
        <v>44</v>
      </c>
      <c r="I35" s="33" t="s">
        <v>45</v>
      </c>
      <c r="J35" s="12" t="s">
        <v>4</v>
      </c>
    </row>
    <row r="36" spans="8:10" x14ac:dyDescent="0.3">
      <c r="H36" s="31">
        <v>0</v>
      </c>
      <c r="I36" s="34" t="b">
        <v>0</v>
      </c>
      <c r="J36" s="17" t="b">
        <f>NOT(H36)</f>
        <v>1</v>
      </c>
    </row>
    <row r="37" spans="8:10" x14ac:dyDescent="0.3">
      <c r="H37" s="31">
        <v>1</v>
      </c>
      <c r="I37" s="34" t="b">
        <v>1</v>
      </c>
      <c r="J37" s="17" t="b">
        <f t="shared" ref="J37:J41" si="6">NOT(H37)</f>
        <v>0</v>
      </c>
    </row>
    <row r="38" spans="8:10" x14ac:dyDescent="0.3">
      <c r="H38" s="31">
        <v>2</v>
      </c>
      <c r="I38" s="34" t="b">
        <v>1</v>
      </c>
      <c r="J38" s="17" t="b">
        <f t="shared" si="6"/>
        <v>0</v>
      </c>
    </row>
    <row r="39" spans="8:10" x14ac:dyDescent="0.3">
      <c r="H39" s="31">
        <v>-5</v>
      </c>
      <c r="I39" s="34" t="b">
        <v>1</v>
      </c>
      <c r="J39" s="17" t="b">
        <f t="shared" si="6"/>
        <v>0</v>
      </c>
    </row>
    <row r="40" spans="8:10" x14ac:dyDescent="0.3">
      <c r="H40" s="31">
        <v>4</v>
      </c>
      <c r="I40" s="34" t="b">
        <v>1</v>
      </c>
      <c r="J40" s="17" t="b">
        <f t="shared" si="6"/>
        <v>0</v>
      </c>
    </row>
    <row r="41" spans="8:10" ht="15" thickBot="1" x14ac:dyDescent="0.35">
      <c r="H41" s="32">
        <v>2000</v>
      </c>
      <c r="I41" s="35" t="b">
        <v>1</v>
      </c>
      <c r="J41" s="17" t="b">
        <f t="shared" si="6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39D0-6498-4568-A67D-F30669192F36}">
  <sheetPr codeName="Sheet3"/>
  <dimension ref="B1:AL49"/>
  <sheetViews>
    <sheetView showGridLines="0" tabSelected="1" topLeftCell="A22" zoomScale="85" zoomScaleNormal="85" workbookViewId="0">
      <selection activeCell="N50" sqref="N50"/>
    </sheetView>
  </sheetViews>
  <sheetFormatPr defaultColWidth="4" defaultRowHeight="14.4" x14ac:dyDescent="0.3"/>
  <cols>
    <col min="1" max="1" width="1.44140625" customWidth="1"/>
    <col min="2" max="2" width="26.6640625" customWidth="1"/>
    <col min="3" max="12" width="5.33203125" customWidth="1"/>
    <col min="13" max="13" width="8.5546875" bestFit="1" customWidth="1"/>
    <col min="14" max="14" width="8.21875" bestFit="1" customWidth="1"/>
    <col min="15" max="20" width="5.33203125" customWidth="1"/>
    <col min="21" max="21" width="8" customWidth="1"/>
    <col min="22" max="24" width="5.33203125" customWidth="1"/>
    <col min="25" max="25" width="7.44140625" customWidth="1"/>
    <col min="26" max="33" width="5.33203125" customWidth="1"/>
    <col min="34" max="34" width="12.6640625" bestFit="1" customWidth="1"/>
    <col min="35" max="35" width="9.6640625" bestFit="1" customWidth="1"/>
    <col min="36" max="36" width="14.88671875" bestFit="1" customWidth="1"/>
    <col min="38" max="38" width="5.88671875" bestFit="1" customWidth="1"/>
  </cols>
  <sheetData>
    <row r="1" spans="2:38" ht="15" thickBot="1" x14ac:dyDescent="0.35"/>
    <row r="2" spans="2:38" x14ac:dyDescent="0.3">
      <c r="B2" s="10" t="s">
        <v>46</v>
      </c>
      <c r="C2" s="41">
        <v>44927</v>
      </c>
      <c r="D2" s="41">
        <v>44928</v>
      </c>
      <c r="E2" s="41">
        <v>44929</v>
      </c>
      <c r="F2" s="41">
        <v>44930</v>
      </c>
      <c r="G2" s="41">
        <v>44931</v>
      </c>
      <c r="H2" s="41">
        <v>44932</v>
      </c>
      <c r="I2" s="41">
        <v>44933</v>
      </c>
      <c r="J2" s="41">
        <v>44934</v>
      </c>
      <c r="K2" s="41">
        <v>44935</v>
      </c>
      <c r="L2" s="41">
        <v>44936</v>
      </c>
      <c r="M2" s="41">
        <v>44937</v>
      </c>
      <c r="N2" s="41">
        <v>44938</v>
      </c>
      <c r="O2" s="41">
        <v>44939</v>
      </c>
      <c r="P2" s="41">
        <v>44940</v>
      </c>
      <c r="Q2" s="41">
        <v>44941</v>
      </c>
      <c r="R2" s="41">
        <v>44942</v>
      </c>
      <c r="S2" s="41">
        <v>44943</v>
      </c>
      <c r="T2" s="41">
        <v>44944</v>
      </c>
      <c r="U2" s="41">
        <v>44945</v>
      </c>
      <c r="V2" s="41">
        <v>44946</v>
      </c>
      <c r="W2" s="41">
        <v>44947</v>
      </c>
      <c r="X2" s="41">
        <v>44948</v>
      </c>
      <c r="Y2" s="41">
        <v>44949</v>
      </c>
      <c r="Z2" s="41">
        <v>44950</v>
      </c>
      <c r="AA2" s="41">
        <v>44951</v>
      </c>
      <c r="AB2" s="41">
        <v>44952</v>
      </c>
      <c r="AC2" s="41">
        <v>44953</v>
      </c>
      <c r="AD2" s="41">
        <v>44954</v>
      </c>
      <c r="AE2" s="41">
        <v>44955</v>
      </c>
      <c r="AF2" s="41">
        <v>44956</v>
      </c>
      <c r="AG2" s="41">
        <v>44957</v>
      </c>
      <c r="AH2" s="11" t="s">
        <v>47</v>
      </c>
      <c r="AI2" s="12" t="s">
        <v>48</v>
      </c>
    </row>
    <row r="3" spans="2:38" x14ac:dyDescent="0.3">
      <c r="B3" s="13" t="s">
        <v>49</v>
      </c>
      <c r="C3" s="8" t="s">
        <v>50</v>
      </c>
      <c r="D3" s="8" t="s">
        <v>50</v>
      </c>
      <c r="E3" s="8" t="s">
        <v>50</v>
      </c>
      <c r="F3" s="8" t="s">
        <v>50</v>
      </c>
      <c r="G3" s="8" t="s">
        <v>50</v>
      </c>
      <c r="H3" s="8" t="s">
        <v>50</v>
      </c>
      <c r="I3" s="8" t="s">
        <v>50</v>
      </c>
      <c r="J3" s="8" t="s">
        <v>50</v>
      </c>
      <c r="K3" s="8" t="s">
        <v>50</v>
      </c>
      <c r="L3" s="8" t="s">
        <v>50</v>
      </c>
      <c r="M3" s="8" t="s">
        <v>50</v>
      </c>
      <c r="N3" s="8" t="s">
        <v>50</v>
      </c>
      <c r="O3" s="8" t="s">
        <v>50</v>
      </c>
      <c r="P3" s="36" t="s">
        <v>51</v>
      </c>
      <c r="Q3" s="8" t="s">
        <v>50</v>
      </c>
      <c r="R3" s="8" t="s">
        <v>50</v>
      </c>
      <c r="S3" s="8" t="s">
        <v>50</v>
      </c>
      <c r="T3" s="8" t="s">
        <v>50</v>
      </c>
      <c r="U3" s="8" t="s">
        <v>50</v>
      </c>
      <c r="V3" s="8" t="s">
        <v>50</v>
      </c>
      <c r="W3" s="8" t="s">
        <v>50</v>
      </c>
      <c r="X3" s="8" t="s">
        <v>50</v>
      </c>
      <c r="Y3" s="8" t="s">
        <v>50</v>
      </c>
      <c r="Z3" s="8" t="s">
        <v>50</v>
      </c>
      <c r="AA3" s="8" t="s">
        <v>50</v>
      </c>
      <c r="AB3" s="8" t="s">
        <v>50</v>
      </c>
      <c r="AC3" s="8" t="s">
        <v>50</v>
      </c>
      <c r="AD3" s="8" t="s">
        <v>50</v>
      </c>
      <c r="AE3" s="8" t="s">
        <v>50</v>
      </c>
      <c r="AF3" s="8" t="s">
        <v>50</v>
      </c>
      <c r="AG3" s="8" t="s">
        <v>50</v>
      </c>
      <c r="AH3" s="2">
        <f>COUNTIF(C3:AG3,"p")</f>
        <v>30</v>
      </c>
      <c r="AI3" s="17" t="str">
        <f>IF(AH3&gt;29,"full salary","deducted")</f>
        <v>full salary</v>
      </c>
    </row>
    <row r="4" spans="2:38" x14ac:dyDescent="0.3">
      <c r="B4" s="13" t="s">
        <v>52</v>
      </c>
      <c r="C4" s="8" t="s">
        <v>50</v>
      </c>
      <c r="D4" s="8" t="s">
        <v>50</v>
      </c>
      <c r="E4" s="8" t="s">
        <v>50</v>
      </c>
      <c r="F4" s="8" t="s">
        <v>50</v>
      </c>
      <c r="G4" s="8" t="s">
        <v>50</v>
      </c>
      <c r="H4" s="8" t="s">
        <v>50</v>
      </c>
      <c r="I4" s="8" t="s">
        <v>50</v>
      </c>
      <c r="J4" s="8" t="s">
        <v>50</v>
      </c>
      <c r="K4" s="8" t="s">
        <v>50</v>
      </c>
      <c r="L4" s="8" t="s">
        <v>50</v>
      </c>
      <c r="M4" s="8" t="s">
        <v>50</v>
      </c>
      <c r="N4" s="8" t="s">
        <v>50</v>
      </c>
      <c r="O4" s="8" t="s">
        <v>50</v>
      </c>
      <c r="P4" s="8" t="s">
        <v>50</v>
      </c>
      <c r="Q4" s="8" t="s">
        <v>50</v>
      </c>
      <c r="R4" s="8" t="s">
        <v>50</v>
      </c>
      <c r="S4" s="8" t="s">
        <v>50</v>
      </c>
      <c r="T4" s="8" t="s">
        <v>50</v>
      </c>
      <c r="U4" s="8" t="s">
        <v>50</v>
      </c>
      <c r="V4" s="8" t="s">
        <v>50</v>
      </c>
      <c r="W4" s="8" t="s">
        <v>50</v>
      </c>
      <c r="X4" s="8" t="s">
        <v>50</v>
      </c>
      <c r="Y4" s="8" t="s">
        <v>50</v>
      </c>
      <c r="Z4" s="8" t="s">
        <v>50</v>
      </c>
      <c r="AA4" s="8" t="s">
        <v>50</v>
      </c>
      <c r="AB4" s="8" t="s">
        <v>50</v>
      </c>
      <c r="AC4" s="8" t="s">
        <v>50</v>
      </c>
      <c r="AD4" s="8" t="s">
        <v>50</v>
      </c>
      <c r="AE4" s="8" t="s">
        <v>50</v>
      </c>
      <c r="AF4" s="8" t="s">
        <v>50</v>
      </c>
      <c r="AG4" s="8" t="s">
        <v>50</v>
      </c>
      <c r="AH4" s="2">
        <f t="shared" ref="AH4:AH7" si="0">COUNTIF(C4:AG4,"p")</f>
        <v>31</v>
      </c>
      <c r="AI4" s="17" t="str">
        <f t="shared" ref="AI4:AI7" si="1">IF(AH4&gt;29,"full salary","deducted")</f>
        <v>full salary</v>
      </c>
    </row>
    <row r="5" spans="2:38" x14ac:dyDescent="0.3">
      <c r="B5" s="13" t="s">
        <v>53</v>
      </c>
      <c r="C5" s="8" t="s">
        <v>50</v>
      </c>
      <c r="D5" s="8" t="s">
        <v>50</v>
      </c>
      <c r="E5" s="8" t="s">
        <v>50</v>
      </c>
      <c r="F5" s="8" t="s">
        <v>50</v>
      </c>
      <c r="G5" s="36" t="s">
        <v>51</v>
      </c>
      <c r="H5" s="36" t="s">
        <v>51</v>
      </c>
      <c r="I5" s="36" t="s">
        <v>51</v>
      </c>
      <c r="J5" s="36" t="s">
        <v>51</v>
      </c>
      <c r="K5" s="36" t="s">
        <v>51</v>
      </c>
      <c r="L5" s="8" t="s">
        <v>50</v>
      </c>
      <c r="M5" s="8" t="s">
        <v>50</v>
      </c>
      <c r="N5" s="8" t="s">
        <v>50</v>
      </c>
      <c r="O5" s="8" t="s">
        <v>50</v>
      </c>
      <c r="P5" s="8" t="s">
        <v>50</v>
      </c>
      <c r="Q5" s="8" t="s">
        <v>50</v>
      </c>
      <c r="R5" s="8" t="s">
        <v>50</v>
      </c>
      <c r="S5" s="8" t="s">
        <v>50</v>
      </c>
      <c r="T5" s="8" t="s">
        <v>50</v>
      </c>
      <c r="U5" s="8" t="s">
        <v>50</v>
      </c>
      <c r="V5" s="8" t="s">
        <v>50</v>
      </c>
      <c r="W5" s="8" t="s">
        <v>50</v>
      </c>
      <c r="X5" s="8" t="s">
        <v>50</v>
      </c>
      <c r="Y5" s="8" t="s">
        <v>50</v>
      </c>
      <c r="Z5" s="8" t="s">
        <v>50</v>
      </c>
      <c r="AA5" s="8" t="s">
        <v>50</v>
      </c>
      <c r="AB5" s="8" t="s">
        <v>50</v>
      </c>
      <c r="AC5" s="8" t="s">
        <v>50</v>
      </c>
      <c r="AD5" s="8" t="s">
        <v>50</v>
      </c>
      <c r="AE5" s="8" t="s">
        <v>50</v>
      </c>
      <c r="AF5" s="8" t="s">
        <v>50</v>
      </c>
      <c r="AG5" s="8" t="s">
        <v>50</v>
      </c>
      <c r="AH5" s="2">
        <f t="shared" si="0"/>
        <v>26</v>
      </c>
      <c r="AI5" s="17" t="str">
        <f t="shared" si="1"/>
        <v>deducted</v>
      </c>
    </row>
    <row r="6" spans="2:38" x14ac:dyDescent="0.3">
      <c r="B6" s="13" t="s">
        <v>54</v>
      </c>
      <c r="C6" s="8" t="s">
        <v>50</v>
      </c>
      <c r="D6" s="8" t="s">
        <v>50</v>
      </c>
      <c r="E6" s="8" t="s">
        <v>50</v>
      </c>
      <c r="F6" s="8" t="s">
        <v>50</v>
      </c>
      <c r="G6" s="8" t="s">
        <v>50</v>
      </c>
      <c r="H6" s="8" t="s">
        <v>50</v>
      </c>
      <c r="I6" s="8" t="s">
        <v>50</v>
      </c>
      <c r="J6" s="8" t="s">
        <v>50</v>
      </c>
      <c r="K6" s="8" t="s">
        <v>50</v>
      </c>
      <c r="L6" s="8" t="s">
        <v>50</v>
      </c>
      <c r="M6" s="8" t="s">
        <v>50</v>
      </c>
      <c r="N6" s="8" t="s">
        <v>50</v>
      </c>
      <c r="O6" s="8" t="s">
        <v>50</v>
      </c>
      <c r="P6" s="8" t="s">
        <v>50</v>
      </c>
      <c r="Q6" s="8" t="s">
        <v>50</v>
      </c>
      <c r="R6" s="8" t="s">
        <v>50</v>
      </c>
      <c r="S6" s="8" t="s">
        <v>50</v>
      </c>
      <c r="T6" s="8" t="s">
        <v>50</v>
      </c>
      <c r="U6" s="8" t="s">
        <v>50</v>
      </c>
      <c r="V6" s="36" t="s">
        <v>51</v>
      </c>
      <c r="W6" s="36" t="s">
        <v>51</v>
      </c>
      <c r="X6" s="36" t="s">
        <v>51</v>
      </c>
      <c r="Y6" s="8" t="s">
        <v>50</v>
      </c>
      <c r="Z6" s="8" t="s">
        <v>50</v>
      </c>
      <c r="AA6" s="8" t="s">
        <v>50</v>
      </c>
      <c r="AB6" s="8" t="s">
        <v>50</v>
      </c>
      <c r="AC6" s="8" t="s">
        <v>50</v>
      </c>
      <c r="AD6" s="8" t="s">
        <v>50</v>
      </c>
      <c r="AE6" s="8" t="s">
        <v>50</v>
      </c>
      <c r="AF6" s="8" t="s">
        <v>50</v>
      </c>
      <c r="AG6" s="8" t="s">
        <v>50</v>
      </c>
      <c r="AH6" s="2">
        <f t="shared" si="0"/>
        <v>28</v>
      </c>
      <c r="AI6" s="17" t="str">
        <f t="shared" si="1"/>
        <v>deducted</v>
      </c>
    </row>
    <row r="7" spans="2:38" ht="15" thickBot="1" x14ac:dyDescent="0.35">
      <c r="B7" s="18" t="s">
        <v>55</v>
      </c>
      <c r="C7" s="37" t="s">
        <v>50</v>
      </c>
      <c r="D7" s="37" t="s">
        <v>50</v>
      </c>
      <c r="E7" s="37" t="s">
        <v>50</v>
      </c>
      <c r="F7" s="37" t="s">
        <v>50</v>
      </c>
      <c r="G7" s="37" t="s">
        <v>50</v>
      </c>
      <c r="H7" s="37" t="s">
        <v>50</v>
      </c>
      <c r="I7" s="37" t="s">
        <v>50</v>
      </c>
      <c r="J7" s="37" t="s">
        <v>50</v>
      </c>
      <c r="K7" s="37" t="s">
        <v>50</v>
      </c>
      <c r="L7" s="37" t="s">
        <v>50</v>
      </c>
      <c r="M7" s="37" t="s">
        <v>50</v>
      </c>
      <c r="N7" s="37" t="s">
        <v>50</v>
      </c>
      <c r="O7" s="37" t="s">
        <v>50</v>
      </c>
      <c r="P7" s="37" t="s">
        <v>50</v>
      </c>
      <c r="Q7" s="37" t="s">
        <v>50</v>
      </c>
      <c r="R7" s="37" t="s">
        <v>50</v>
      </c>
      <c r="S7" s="37" t="s">
        <v>50</v>
      </c>
      <c r="T7" s="37" t="s">
        <v>50</v>
      </c>
      <c r="U7" s="37" t="s">
        <v>50</v>
      </c>
      <c r="V7" s="37" t="s">
        <v>50</v>
      </c>
      <c r="W7" s="37" t="s">
        <v>50</v>
      </c>
      <c r="X7" s="37" t="s">
        <v>50</v>
      </c>
      <c r="Y7" s="37" t="s">
        <v>50</v>
      </c>
      <c r="Z7" s="37" t="s">
        <v>50</v>
      </c>
      <c r="AA7" s="37" t="s">
        <v>50</v>
      </c>
      <c r="AB7" s="37" t="s">
        <v>50</v>
      </c>
      <c r="AC7" s="37" t="s">
        <v>50</v>
      </c>
      <c r="AD7" s="37" t="s">
        <v>50</v>
      </c>
      <c r="AE7" s="37" t="s">
        <v>50</v>
      </c>
      <c r="AF7" s="37" t="s">
        <v>50</v>
      </c>
      <c r="AG7" s="37" t="s">
        <v>50</v>
      </c>
      <c r="AH7" s="19">
        <f t="shared" si="0"/>
        <v>31</v>
      </c>
      <c r="AI7" s="17" t="str">
        <f t="shared" si="1"/>
        <v>full salary</v>
      </c>
    </row>
    <row r="9" spans="2:38" x14ac:dyDescent="0.3">
      <c r="B9" s="2" t="s">
        <v>56</v>
      </c>
      <c r="C9" s="36" t="s">
        <v>51</v>
      </c>
      <c r="AH9" t="b">
        <f>IF(AH3&gt;29,TRUE(),FALSE())</f>
        <v>1</v>
      </c>
    </row>
    <row r="10" spans="2:38" x14ac:dyDescent="0.3">
      <c r="B10" s="2" t="s">
        <v>57</v>
      </c>
      <c r="C10" s="38" t="s">
        <v>58</v>
      </c>
    </row>
    <row r="11" spans="2:38" x14ac:dyDescent="0.3">
      <c r="B11" s="2" t="s">
        <v>57</v>
      </c>
      <c r="C11" s="40" t="s">
        <v>59</v>
      </c>
    </row>
    <row r="12" spans="2:38" ht="15" thickBot="1" x14ac:dyDescent="0.35"/>
    <row r="13" spans="2:38" x14ac:dyDescent="0.3">
      <c r="B13" s="10" t="s">
        <v>46</v>
      </c>
      <c r="C13" s="41">
        <v>44927</v>
      </c>
      <c r="D13" s="41">
        <v>44928</v>
      </c>
      <c r="E13" s="41">
        <v>44929</v>
      </c>
      <c r="F13" s="41">
        <v>44930</v>
      </c>
      <c r="G13" s="41">
        <v>44931</v>
      </c>
      <c r="H13" s="41">
        <v>44932</v>
      </c>
      <c r="I13" s="41">
        <v>44933</v>
      </c>
      <c r="J13" s="41">
        <v>44934</v>
      </c>
      <c r="K13" s="41">
        <v>44935</v>
      </c>
      <c r="L13" s="41">
        <v>44936</v>
      </c>
      <c r="M13" s="41">
        <v>44937</v>
      </c>
      <c r="N13" s="41">
        <v>44938</v>
      </c>
      <c r="O13" s="41">
        <v>44939</v>
      </c>
      <c r="P13" s="41">
        <v>44940</v>
      </c>
      <c r="Q13" s="41">
        <v>44941</v>
      </c>
      <c r="R13" s="41">
        <v>44942</v>
      </c>
      <c r="S13" s="41">
        <v>44943</v>
      </c>
      <c r="T13" s="41">
        <v>44944</v>
      </c>
      <c r="U13" s="41">
        <v>44945</v>
      </c>
      <c r="V13" s="41">
        <v>44946</v>
      </c>
      <c r="W13" s="41">
        <v>44947</v>
      </c>
      <c r="X13" s="41">
        <v>44948</v>
      </c>
      <c r="Y13" s="41">
        <v>44949</v>
      </c>
      <c r="Z13" s="41">
        <v>44950</v>
      </c>
      <c r="AA13" s="41">
        <v>44951</v>
      </c>
      <c r="AB13" s="41">
        <v>44952</v>
      </c>
      <c r="AC13" s="41">
        <v>44953</v>
      </c>
      <c r="AD13" s="41">
        <v>44954</v>
      </c>
      <c r="AE13" s="41">
        <v>44955</v>
      </c>
      <c r="AF13" s="41">
        <v>44956</v>
      </c>
      <c r="AG13" s="41">
        <v>44957</v>
      </c>
      <c r="AH13" s="11" t="s">
        <v>60</v>
      </c>
      <c r="AI13" s="39" t="s">
        <v>61</v>
      </c>
      <c r="AJ13" s="12" t="s">
        <v>48</v>
      </c>
    </row>
    <row r="14" spans="2:38" x14ac:dyDescent="0.3">
      <c r="B14" s="13" t="s">
        <v>49</v>
      </c>
      <c r="C14" s="8" t="s">
        <v>50</v>
      </c>
      <c r="D14" s="8" t="s">
        <v>50</v>
      </c>
      <c r="E14" s="8" t="s">
        <v>50</v>
      </c>
      <c r="F14" s="8" t="s">
        <v>50</v>
      </c>
      <c r="G14" s="8" t="s">
        <v>50</v>
      </c>
      <c r="H14" s="8" t="s">
        <v>50</v>
      </c>
      <c r="I14" s="8" t="s">
        <v>50</v>
      </c>
      <c r="J14" s="8" t="s">
        <v>50</v>
      </c>
      <c r="K14" s="8" t="s">
        <v>50</v>
      </c>
      <c r="L14" s="8" t="s">
        <v>50</v>
      </c>
      <c r="M14" s="8" t="s">
        <v>50</v>
      </c>
      <c r="N14" s="8" t="s">
        <v>50</v>
      </c>
      <c r="O14" s="8" t="s">
        <v>50</v>
      </c>
      <c r="P14" s="36" t="s">
        <v>51</v>
      </c>
      <c r="Q14" s="8" t="s">
        <v>50</v>
      </c>
      <c r="R14" s="8" t="s">
        <v>50</v>
      </c>
      <c r="S14" s="8" t="s">
        <v>50</v>
      </c>
      <c r="T14" s="8" t="s">
        <v>50</v>
      </c>
      <c r="U14" s="38" t="s">
        <v>58</v>
      </c>
      <c r="V14" s="38" t="s">
        <v>58</v>
      </c>
      <c r="W14" s="38" t="s">
        <v>58</v>
      </c>
      <c r="X14" s="38" t="s">
        <v>58</v>
      </c>
      <c r="Y14" s="38" t="s">
        <v>58</v>
      </c>
      <c r="Z14" s="38" t="s">
        <v>58</v>
      </c>
      <c r="AA14" s="38" t="s">
        <v>58</v>
      </c>
      <c r="AB14" s="8" t="s">
        <v>50</v>
      </c>
      <c r="AC14" s="8" t="s">
        <v>50</v>
      </c>
      <c r="AD14" s="8" t="s">
        <v>50</v>
      </c>
      <c r="AE14" s="8" t="s">
        <v>50</v>
      </c>
      <c r="AF14" s="8" t="s">
        <v>50</v>
      </c>
      <c r="AG14" s="8" t="s">
        <v>50</v>
      </c>
      <c r="AH14" s="2">
        <f>COUNTIF(C14:AG14,"A")</f>
        <v>1</v>
      </c>
      <c r="AI14" s="29">
        <f>COUNTIF(C14:AG14,"L")</f>
        <v>7</v>
      </c>
      <c r="AJ14" s="17" t="str">
        <f>IF(AND(AI14&lt;3,AH14&lt;2),"bonus salary","decucted salary ")</f>
        <v xml:space="preserve">decucted salary </v>
      </c>
      <c r="AL14" t="b">
        <f>AND(AI14&lt;3,AH14&lt;2)</f>
        <v>0</v>
      </c>
    </row>
    <row r="15" spans="2:38" x14ac:dyDescent="0.3">
      <c r="B15" s="13" t="s">
        <v>52</v>
      </c>
      <c r="C15" s="8" t="s">
        <v>50</v>
      </c>
      <c r="D15" s="8" t="s">
        <v>50</v>
      </c>
      <c r="E15" s="8" t="s">
        <v>50</v>
      </c>
      <c r="F15" s="8" t="s">
        <v>50</v>
      </c>
      <c r="G15" s="8" t="s">
        <v>50</v>
      </c>
      <c r="H15" s="8" t="s">
        <v>50</v>
      </c>
      <c r="I15" s="8" t="s">
        <v>50</v>
      </c>
      <c r="J15" s="8" t="s">
        <v>50</v>
      </c>
      <c r="K15" s="8" t="s">
        <v>50</v>
      </c>
      <c r="L15" s="8" t="s">
        <v>50</v>
      </c>
      <c r="M15" s="8" t="s">
        <v>50</v>
      </c>
      <c r="N15" s="8" t="s">
        <v>50</v>
      </c>
      <c r="O15" s="8" t="s">
        <v>50</v>
      </c>
      <c r="P15" s="8" t="s">
        <v>50</v>
      </c>
      <c r="Q15" s="8" t="s">
        <v>50</v>
      </c>
      <c r="R15" s="8" t="s">
        <v>50</v>
      </c>
      <c r="S15" s="8" t="s">
        <v>50</v>
      </c>
      <c r="T15" s="8" t="s">
        <v>50</v>
      </c>
      <c r="U15" s="8" t="s">
        <v>50</v>
      </c>
      <c r="V15" s="8" t="s">
        <v>50</v>
      </c>
      <c r="W15" s="8" t="s">
        <v>50</v>
      </c>
      <c r="X15" s="38" t="s">
        <v>58</v>
      </c>
      <c r="Y15" s="38" t="s">
        <v>58</v>
      </c>
      <c r="Z15" s="38" t="s">
        <v>58</v>
      </c>
      <c r="AA15" s="8" t="s">
        <v>50</v>
      </c>
      <c r="AB15" s="8" t="s">
        <v>50</v>
      </c>
      <c r="AC15" s="8" t="s">
        <v>50</v>
      </c>
      <c r="AD15" s="8" t="s">
        <v>50</v>
      </c>
      <c r="AE15" s="8" t="s">
        <v>50</v>
      </c>
      <c r="AF15" s="8" t="s">
        <v>50</v>
      </c>
      <c r="AG15" s="8" t="s">
        <v>50</v>
      </c>
      <c r="AH15" s="2">
        <f t="shared" ref="AH15:AH18" si="2">COUNTIF(C15:AG15,"A")</f>
        <v>0</v>
      </c>
      <c r="AI15" s="29">
        <f t="shared" ref="AI15:AI18" si="3">COUNTIF(C15:AG15,"L")</f>
        <v>3</v>
      </c>
      <c r="AJ15" s="17" t="str">
        <f t="shared" ref="AJ15:AJ18" si="4">IF(AND(AI15&lt;3,AH15&lt;2),"bonus salary","decucted salary ")</f>
        <v xml:space="preserve">decucted salary </v>
      </c>
      <c r="AL15" t="b">
        <f t="shared" ref="AL15:AL18" si="5">AND(AI15&lt;3,AH15&lt;2)</f>
        <v>0</v>
      </c>
    </row>
    <row r="16" spans="2:38" x14ac:dyDescent="0.3">
      <c r="B16" s="13" t="s">
        <v>53</v>
      </c>
      <c r="C16" s="8" t="s">
        <v>50</v>
      </c>
      <c r="D16" s="8" t="s">
        <v>50</v>
      </c>
      <c r="E16" s="8" t="s">
        <v>50</v>
      </c>
      <c r="F16" s="8" t="s">
        <v>50</v>
      </c>
      <c r="G16" s="36" t="s">
        <v>51</v>
      </c>
      <c r="H16" s="8" t="s">
        <v>50</v>
      </c>
      <c r="I16" s="8" t="s">
        <v>50</v>
      </c>
      <c r="J16" s="8" t="s">
        <v>50</v>
      </c>
      <c r="K16" s="8" t="s">
        <v>50</v>
      </c>
      <c r="L16" s="8" t="s">
        <v>50</v>
      </c>
      <c r="M16" s="8" t="s">
        <v>50</v>
      </c>
      <c r="N16" s="8" t="s">
        <v>50</v>
      </c>
      <c r="O16" s="8" t="s">
        <v>50</v>
      </c>
      <c r="P16" s="38" t="s">
        <v>58</v>
      </c>
      <c r="Q16" s="38" t="s">
        <v>58</v>
      </c>
      <c r="R16" s="8" t="s">
        <v>50</v>
      </c>
      <c r="S16" s="8" t="s">
        <v>50</v>
      </c>
      <c r="T16" s="8" t="s">
        <v>50</v>
      </c>
      <c r="U16" s="8" t="s">
        <v>50</v>
      </c>
      <c r="V16" s="8" t="s">
        <v>50</v>
      </c>
      <c r="W16" s="8" t="s">
        <v>50</v>
      </c>
      <c r="X16" s="8" t="s">
        <v>50</v>
      </c>
      <c r="Y16" s="8" t="s">
        <v>50</v>
      </c>
      <c r="Z16" s="8" t="s">
        <v>50</v>
      </c>
      <c r="AA16" s="8" t="s">
        <v>50</v>
      </c>
      <c r="AB16" s="8" t="s">
        <v>50</v>
      </c>
      <c r="AC16" s="8" t="s">
        <v>50</v>
      </c>
      <c r="AD16" s="8" t="s">
        <v>50</v>
      </c>
      <c r="AE16" s="8" t="s">
        <v>50</v>
      </c>
      <c r="AF16" s="8" t="s">
        <v>50</v>
      </c>
      <c r="AG16" s="8" t="s">
        <v>50</v>
      </c>
      <c r="AH16" s="2">
        <f t="shared" si="2"/>
        <v>1</v>
      </c>
      <c r="AI16" s="29">
        <f t="shared" si="3"/>
        <v>2</v>
      </c>
      <c r="AJ16" s="17" t="str">
        <f t="shared" si="4"/>
        <v>bonus salary</v>
      </c>
      <c r="AL16" t="b">
        <f t="shared" si="5"/>
        <v>1</v>
      </c>
    </row>
    <row r="17" spans="2:38" x14ac:dyDescent="0.3">
      <c r="B17" s="13" t="s">
        <v>54</v>
      </c>
      <c r="C17" s="8" t="s">
        <v>50</v>
      </c>
      <c r="D17" s="8" t="s">
        <v>50</v>
      </c>
      <c r="E17" s="8" t="s">
        <v>50</v>
      </c>
      <c r="F17" s="8" t="s">
        <v>50</v>
      </c>
      <c r="G17" s="8" t="s">
        <v>50</v>
      </c>
      <c r="H17" s="8" t="s">
        <v>50</v>
      </c>
      <c r="I17" s="8" t="s">
        <v>50</v>
      </c>
      <c r="J17" s="8" t="s">
        <v>50</v>
      </c>
      <c r="K17" s="8" t="s">
        <v>50</v>
      </c>
      <c r="L17" s="8" t="s">
        <v>50</v>
      </c>
      <c r="M17" s="8" t="s">
        <v>50</v>
      </c>
      <c r="N17" s="8" t="s">
        <v>50</v>
      </c>
      <c r="O17" s="8" t="s">
        <v>50</v>
      </c>
      <c r="P17" s="8" t="s">
        <v>50</v>
      </c>
      <c r="Q17" s="8" t="s">
        <v>50</v>
      </c>
      <c r="R17" s="8" t="s">
        <v>50</v>
      </c>
      <c r="S17" s="8" t="s">
        <v>50</v>
      </c>
      <c r="T17" s="38" t="s">
        <v>58</v>
      </c>
      <c r="U17" s="38" t="s">
        <v>58</v>
      </c>
      <c r="V17" s="36" t="s">
        <v>51</v>
      </c>
      <c r="W17" s="36" t="s">
        <v>51</v>
      </c>
      <c r="X17" s="36" t="s">
        <v>51</v>
      </c>
      <c r="Y17" s="8" t="s">
        <v>50</v>
      </c>
      <c r="Z17" s="8" t="s">
        <v>50</v>
      </c>
      <c r="AA17" s="8" t="s">
        <v>50</v>
      </c>
      <c r="AB17" s="8" t="s">
        <v>50</v>
      </c>
      <c r="AC17" s="8" t="s">
        <v>50</v>
      </c>
      <c r="AD17" s="8" t="s">
        <v>50</v>
      </c>
      <c r="AE17" s="8" t="s">
        <v>50</v>
      </c>
      <c r="AF17" s="8" t="s">
        <v>50</v>
      </c>
      <c r="AG17" s="8" t="s">
        <v>50</v>
      </c>
      <c r="AH17" s="2">
        <f t="shared" si="2"/>
        <v>3</v>
      </c>
      <c r="AI17" s="29">
        <f t="shared" si="3"/>
        <v>2</v>
      </c>
      <c r="AJ17" s="17" t="str">
        <f t="shared" si="4"/>
        <v xml:space="preserve">decucted salary </v>
      </c>
      <c r="AL17" t="b">
        <f t="shared" si="5"/>
        <v>0</v>
      </c>
    </row>
    <row r="18" spans="2:38" ht="15" thickBot="1" x14ac:dyDescent="0.35">
      <c r="B18" s="18" t="s">
        <v>55</v>
      </c>
      <c r="C18" s="37" t="s">
        <v>50</v>
      </c>
      <c r="D18" s="37" t="s">
        <v>50</v>
      </c>
      <c r="E18" s="37" t="s">
        <v>50</v>
      </c>
      <c r="F18" s="37" t="s">
        <v>50</v>
      </c>
      <c r="G18" s="37" t="s">
        <v>50</v>
      </c>
      <c r="H18" s="37" t="s">
        <v>50</v>
      </c>
      <c r="I18" s="37" t="s">
        <v>50</v>
      </c>
      <c r="J18" s="37" t="s">
        <v>50</v>
      </c>
      <c r="K18" s="37" t="s">
        <v>50</v>
      </c>
      <c r="L18" s="37" t="s">
        <v>50</v>
      </c>
      <c r="M18" s="37" t="s">
        <v>50</v>
      </c>
      <c r="N18" s="37" t="s">
        <v>50</v>
      </c>
      <c r="O18" s="37" t="s">
        <v>50</v>
      </c>
      <c r="P18" s="37" t="s">
        <v>50</v>
      </c>
      <c r="Q18" s="37" t="s">
        <v>50</v>
      </c>
      <c r="R18" s="37" t="s">
        <v>50</v>
      </c>
      <c r="S18" s="37" t="s">
        <v>50</v>
      </c>
      <c r="T18" s="37" t="s">
        <v>50</v>
      </c>
      <c r="U18" s="37" t="s">
        <v>50</v>
      </c>
      <c r="V18" s="37" t="s">
        <v>50</v>
      </c>
      <c r="W18" s="37" t="s">
        <v>50</v>
      </c>
      <c r="X18" s="37" t="s">
        <v>50</v>
      </c>
      <c r="Y18" s="37" t="s">
        <v>50</v>
      </c>
      <c r="Z18" s="37" t="s">
        <v>50</v>
      </c>
      <c r="AA18" s="37" t="s">
        <v>50</v>
      </c>
      <c r="AB18" s="37" t="s">
        <v>50</v>
      </c>
      <c r="AC18" s="37" t="s">
        <v>50</v>
      </c>
      <c r="AD18" s="37" t="s">
        <v>50</v>
      </c>
      <c r="AE18" s="37" t="s">
        <v>50</v>
      </c>
      <c r="AF18" s="37" t="s">
        <v>50</v>
      </c>
      <c r="AG18" s="37" t="s">
        <v>50</v>
      </c>
      <c r="AH18" s="19">
        <f t="shared" si="2"/>
        <v>0</v>
      </c>
      <c r="AI18" s="30">
        <f t="shared" si="3"/>
        <v>0</v>
      </c>
      <c r="AJ18" s="17" t="str">
        <f t="shared" si="4"/>
        <v>bonus salary</v>
      </c>
      <c r="AL18" t="b">
        <f t="shared" si="5"/>
        <v>1</v>
      </c>
    </row>
    <row r="20" spans="2:38" x14ac:dyDescent="0.3">
      <c r="B20" t="s">
        <v>62</v>
      </c>
    </row>
    <row r="21" spans="2:38" x14ac:dyDescent="0.3">
      <c r="B21" t="s">
        <v>63</v>
      </c>
    </row>
    <row r="22" spans="2:38" x14ac:dyDescent="0.3">
      <c r="B22" t="s">
        <v>64</v>
      </c>
    </row>
    <row r="23" spans="2:38" ht="15" thickBot="1" x14ac:dyDescent="0.35"/>
    <row r="24" spans="2:38" x14ac:dyDescent="0.3">
      <c r="B24" s="10" t="s">
        <v>46</v>
      </c>
      <c r="C24" s="12" t="s">
        <v>10</v>
      </c>
      <c r="F24" s="47" t="s">
        <v>46</v>
      </c>
      <c r="G24" s="47"/>
      <c r="H24" s="47"/>
      <c r="I24" s="47" t="s">
        <v>65</v>
      </c>
      <c r="J24" s="47"/>
      <c r="K24" s="47"/>
      <c r="L24" s="47" t="s">
        <v>65</v>
      </c>
      <c r="M24" s="47"/>
      <c r="N24" s="47"/>
      <c r="O24" s="47" t="s">
        <v>65</v>
      </c>
      <c r="P24" s="47"/>
      <c r="Q24" s="47"/>
    </row>
    <row r="25" spans="2:38" x14ac:dyDescent="0.3">
      <c r="B25" s="13" t="s">
        <v>49</v>
      </c>
      <c r="C25" s="27">
        <v>93</v>
      </c>
      <c r="F25" s="49" t="s">
        <v>49</v>
      </c>
      <c r="G25" s="49"/>
      <c r="H25" s="49"/>
      <c r="I25" s="48">
        <f>IF(C25&gt;=80,2000,IF(AND(C25&gt;=50,C25&lt;=80),1000,IF(AND(C25&gt;=25,C25&lt;=50),500,"NA")))</f>
        <v>2000</v>
      </c>
      <c r="J25" s="48"/>
      <c r="K25" s="48"/>
      <c r="L25" s="48"/>
      <c r="M25" s="48"/>
      <c r="N25" s="48"/>
      <c r="O25" s="44"/>
      <c r="P25" s="45"/>
      <c r="Q25" s="46"/>
    </row>
    <row r="26" spans="2:38" x14ac:dyDescent="0.3">
      <c r="B26" s="13" t="s">
        <v>52</v>
      </c>
      <c r="C26" s="27">
        <v>32</v>
      </c>
      <c r="F26" s="49" t="s">
        <v>52</v>
      </c>
      <c r="G26" s="49"/>
      <c r="H26" s="49"/>
      <c r="I26" s="48">
        <f t="shared" ref="I26:I29" si="6">IF(C26&gt;=80,2000,IF(AND(C26&gt;=50,C26&lt;=80),1000,IF(AND(C26&gt;=25,C26&lt;=50),500,"NA")))</f>
        <v>500</v>
      </c>
      <c r="J26" s="48"/>
      <c r="K26" s="48"/>
      <c r="L26" s="48"/>
      <c r="M26" s="48"/>
      <c r="N26" s="48"/>
      <c r="O26" s="44"/>
      <c r="P26" s="45"/>
      <c r="Q26" s="46"/>
    </row>
    <row r="27" spans="2:38" x14ac:dyDescent="0.3">
      <c r="B27" s="13" t="s">
        <v>53</v>
      </c>
      <c r="C27" s="27">
        <v>15</v>
      </c>
      <c r="F27" s="49" t="s">
        <v>53</v>
      </c>
      <c r="G27" s="49"/>
      <c r="H27" s="49"/>
      <c r="I27" s="48" t="str">
        <f t="shared" si="6"/>
        <v>NA</v>
      </c>
      <c r="J27" s="48"/>
      <c r="K27" s="48"/>
      <c r="L27" s="48"/>
      <c r="M27" s="48"/>
      <c r="N27" s="48"/>
      <c r="O27" s="44"/>
      <c r="P27" s="45"/>
      <c r="Q27" s="46"/>
    </row>
    <row r="28" spans="2:38" x14ac:dyDescent="0.3">
      <c r="B28" s="13" t="s">
        <v>54</v>
      </c>
      <c r="C28" s="27">
        <v>28</v>
      </c>
      <c r="F28" s="49" t="s">
        <v>54</v>
      </c>
      <c r="G28" s="49"/>
      <c r="H28" s="49"/>
      <c r="I28" s="48">
        <f t="shared" si="6"/>
        <v>500</v>
      </c>
      <c r="J28" s="48"/>
      <c r="K28" s="48"/>
      <c r="L28" s="48"/>
      <c r="M28" s="48"/>
      <c r="N28" s="48"/>
      <c r="O28" s="44"/>
      <c r="P28" s="45"/>
      <c r="Q28" s="46"/>
    </row>
    <row r="29" spans="2:38" ht="15" thickBot="1" x14ac:dyDescent="0.35">
      <c r="B29" s="18" t="s">
        <v>55</v>
      </c>
      <c r="C29" s="28">
        <v>73</v>
      </c>
      <c r="F29" s="49" t="s">
        <v>55</v>
      </c>
      <c r="G29" s="49"/>
      <c r="H29" s="49"/>
      <c r="I29" s="48">
        <f t="shared" si="6"/>
        <v>1000</v>
      </c>
      <c r="J29" s="48"/>
      <c r="K29" s="48"/>
      <c r="L29" s="48"/>
      <c r="M29" s="48"/>
      <c r="N29" s="48"/>
      <c r="O29" s="44"/>
      <c r="P29" s="45"/>
      <c r="Q29" s="46"/>
    </row>
    <row r="30" spans="2:38" ht="15" thickBot="1" x14ac:dyDescent="0.35"/>
    <row r="31" spans="2:38" x14ac:dyDescent="0.3">
      <c r="B31" s="14" t="s">
        <v>66</v>
      </c>
    </row>
    <row r="32" spans="2:38" x14ac:dyDescent="0.3">
      <c r="B32" s="42" t="s">
        <v>67</v>
      </c>
      <c r="H32">
        <f>IF(C25&gt;=80,2000,IF(AND(C25&gt;=50,C25&lt;=80),1000,IF(AND(C25&gt;=25,C25&lt;=50),500,"check another")))</f>
        <v>2000</v>
      </c>
    </row>
    <row r="33" spans="2:34" x14ac:dyDescent="0.3">
      <c r="B33" s="42" t="s">
        <v>68</v>
      </c>
      <c r="H33" t="str">
        <f>IF(AND(C25&gt;=50,C25&lt;=80),1000,"check another")</f>
        <v>check another</v>
      </c>
    </row>
    <row r="34" spans="2:34" ht="15" thickBot="1" x14ac:dyDescent="0.35">
      <c r="B34" s="43" t="s">
        <v>69</v>
      </c>
      <c r="H34" t="str">
        <f>IF(AND(C25&gt;=25,C25&lt;=50),500,"check another")</f>
        <v>check another</v>
      </c>
    </row>
    <row r="37" spans="2:34" ht="15" thickBot="1" x14ac:dyDescent="0.35"/>
    <row r="38" spans="2:34" x14ac:dyDescent="0.3">
      <c r="B38" s="10" t="s">
        <v>46</v>
      </c>
      <c r="C38" s="41">
        <v>44927</v>
      </c>
      <c r="D38" s="41">
        <v>44928</v>
      </c>
      <c r="E38" s="41">
        <v>44929</v>
      </c>
      <c r="F38" s="41">
        <v>44930</v>
      </c>
      <c r="G38" s="41">
        <v>44931</v>
      </c>
      <c r="H38" s="41">
        <v>44932</v>
      </c>
      <c r="I38" s="41">
        <v>44933</v>
      </c>
      <c r="J38" s="41">
        <v>44934</v>
      </c>
      <c r="K38" s="41">
        <v>44935</v>
      </c>
      <c r="L38" s="41">
        <v>44936</v>
      </c>
      <c r="M38" s="41">
        <v>44937</v>
      </c>
      <c r="N38" s="41">
        <v>44938</v>
      </c>
      <c r="O38" s="41">
        <v>44939</v>
      </c>
      <c r="P38" s="41">
        <v>44940</v>
      </c>
      <c r="Q38" s="41">
        <v>44941</v>
      </c>
      <c r="R38" s="41">
        <v>44942</v>
      </c>
      <c r="S38" s="41">
        <v>44943</v>
      </c>
      <c r="T38" s="41">
        <v>44944</v>
      </c>
      <c r="U38" s="41">
        <v>44945</v>
      </c>
      <c r="V38" s="41">
        <v>44946</v>
      </c>
      <c r="W38" s="41">
        <v>44947</v>
      </c>
      <c r="X38" s="41">
        <v>44948</v>
      </c>
      <c r="Y38" s="41">
        <v>44949</v>
      </c>
      <c r="Z38" s="41">
        <v>44950</v>
      </c>
      <c r="AA38" s="41">
        <v>44951</v>
      </c>
      <c r="AB38" s="41">
        <v>44952</v>
      </c>
      <c r="AC38" s="41">
        <v>44953</v>
      </c>
      <c r="AD38" s="41">
        <v>44954</v>
      </c>
      <c r="AE38" s="41">
        <v>44955</v>
      </c>
      <c r="AF38" s="41">
        <v>44956</v>
      </c>
      <c r="AG38" s="41">
        <v>44957</v>
      </c>
      <c r="AH38" s="12" t="s">
        <v>48</v>
      </c>
    </row>
    <row r="39" spans="2:34" x14ac:dyDescent="0.3">
      <c r="B39" s="13" t="s">
        <v>49</v>
      </c>
      <c r="C39" s="40" t="s">
        <v>59</v>
      </c>
      <c r="D39" s="36" t="s">
        <v>51</v>
      </c>
      <c r="E39" s="8" t="s">
        <v>50</v>
      </c>
      <c r="F39" s="8" t="s">
        <v>50</v>
      </c>
      <c r="G39" s="8" t="s">
        <v>50</v>
      </c>
      <c r="H39" s="8" t="s">
        <v>50</v>
      </c>
      <c r="I39" s="40" t="s">
        <v>59</v>
      </c>
      <c r="J39" s="40" t="s">
        <v>59</v>
      </c>
      <c r="K39" s="8" t="s">
        <v>50</v>
      </c>
      <c r="L39" s="8" t="s">
        <v>50</v>
      </c>
      <c r="M39" s="8" t="s">
        <v>50</v>
      </c>
      <c r="N39" s="8" t="s">
        <v>50</v>
      </c>
      <c r="O39" s="8" t="s">
        <v>50</v>
      </c>
      <c r="P39" s="40" t="s">
        <v>59</v>
      </c>
      <c r="Q39" s="40" t="s">
        <v>59</v>
      </c>
      <c r="R39" s="36" t="s">
        <v>51</v>
      </c>
      <c r="S39" s="8" t="s">
        <v>50</v>
      </c>
      <c r="T39" s="8" t="s">
        <v>50</v>
      </c>
      <c r="U39" s="8" t="s">
        <v>50</v>
      </c>
      <c r="V39" s="8" t="s">
        <v>50</v>
      </c>
      <c r="W39" s="40" t="s">
        <v>59</v>
      </c>
      <c r="X39" s="40" t="s">
        <v>59</v>
      </c>
      <c r="Y39" s="8" t="s">
        <v>50</v>
      </c>
      <c r="Z39" s="8" t="s">
        <v>50</v>
      </c>
      <c r="AA39" s="8" t="s">
        <v>50</v>
      </c>
      <c r="AB39" s="8" t="s">
        <v>50</v>
      </c>
      <c r="AC39" s="8" t="s">
        <v>50</v>
      </c>
      <c r="AD39" s="40" t="s">
        <v>59</v>
      </c>
      <c r="AE39" s="40" t="s">
        <v>59</v>
      </c>
      <c r="AF39" s="8" t="s">
        <v>50</v>
      </c>
      <c r="AG39" s="8" t="s">
        <v>50</v>
      </c>
      <c r="AH39" s="17"/>
    </row>
    <row r="40" spans="2:34" x14ac:dyDescent="0.3">
      <c r="B40" s="13" t="s">
        <v>52</v>
      </c>
      <c r="C40" s="40" t="s">
        <v>59</v>
      </c>
      <c r="D40" s="8" t="s">
        <v>50</v>
      </c>
      <c r="E40" s="8" t="s">
        <v>50</v>
      </c>
      <c r="F40" s="8" t="s">
        <v>50</v>
      </c>
      <c r="G40" s="8" t="s">
        <v>50</v>
      </c>
      <c r="H40" s="36" t="s">
        <v>51</v>
      </c>
      <c r="I40" s="40" t="s">
        <v>59</v>
      </c>
      <c r="J40" s="40" t="s">
        <v>59</v>
      </c>
      <c r="K40" s="8" t="s">
        <v>50</v>
      </c>
      <c r="L40" s="8" t="s">
        <v>50</v>
      </c>
      <c r="M40" s="8" t="s">
        <v>50</v>
      </c>
      <c r="N40" s="36" t="s">
        <v>51</v>
      </c>
      <c r="O40" s="8" t="s">
        <v>50</v>
      </c>
      <c r="P40" s="40" t="s">
        <v>59</v>
      </c>
      <c r="Q40" s="40" t="s">
        <v>59</v>
      </c>
      <c r="R40" s="8" t="s">
        <v>50</v>
      </c>
      <c r="S40" s="8" t="s">
        <v>50</v>
      </c>
      <c r="T40" s="8" t="s">
        <v>50</v>
      </c>
      <c r="U40" s="8" t="s">
        <v>50</v>
      </c>
      <c r="V40" s="36" t="s">
        <v>51</v>
      </c>
      <c r="W40" s="40" t="s">
        <v>59</v>
      </c>
      <c r="X40" s="40" t="s">
        <v>59</v>
      </c>
      <c r="Y40" s="8" t="s">
        <v>50</v>
      </c>
      <c r="Z40" s="8" t="s">
        <v>50</v>
      </c>
      <c r="AA40" s="8" t="s">
        <v>50</v>
      </c>
      <c r="AB40" s="8" t="s">
        <v>50</v>
      </c>
      <c r="AC40" s="36" t="s">
        <v>51</v>
      </c>
      <c r="AD40" s="40" t="s">
        <v>59</v>
      </c>
      <c r="AE40" s="40" t="s">
        <v>59</v>
      </c>
      <c r="AF40" s="8" t="s">
        <v>50</v>
      </c>
      <c r="AG40" s="8" t="s">
        <v>50</v>
      </c>
      <c r="AH40" s="17"/>
    </row>
    <row r="41" spans="2:34" x14ac:dyDescent="0.3">
      <c r="B41" s="13" t="s">
        <v>53</v>
      </c>
      <c r="C41" s="40" t="s">
        <v>59</v>
      </c>
      <c r="D41" s="8" t="s">
        <v>50</v>
      </c>
      <c r="E41" s="8" t="s">
        <v>50</v>
      </c>
      <c r="F41" s="8" t="s">
        <v>50</v>
      </c>
      <c r="G41" s="36" t="s">
        <v>51</v>
      </c>
      <c r="H41" s="8" t="s">
        <v>50</v>
      </c>
      <c r="I41" s="40" t="s">
        <v>59</v>
      </c>
      <c r="J41" s="40" t="s">
        <v>59</v>
      </c>
      <c r="K41" s="36" t="s">
        <v>51</v>
      </c>
      <c r="L41" s="8" t="s">
        <v>50</v>
      </c>
      <c r="M41" s="8" t="s">
        <v>50</v>
      </c>
      <c r="N41" s="8" t="s">
        <v>50</v>
      </c>
      <c r="O41" s="8" t="s">
        <v>50</v>
      </c>
      <c r="P41" s="40" t="s">
        <v>59</v>
      </c>
      <c r="Q41" s="40" t="s">
        <v>59</v>
      </c>
      <c r="R41" s="36" t="s">
        <v>51</v>
      </c>
      <c r="S41" s="8" t="s">
        <v>50</v>
      </c>
      <c r="T41" s="8" t="s">
        <v>50</v>
      </c>
      <c r="U41" s="8" t="s">
        <v>50</v>
      </c>
      <c r="V41" s="8" t="s">
        <v>50</v>
      </c>
      <c r="W41" s="40" t="s">
        <v>59</v>
      </c>
      <c r="X41" s="40" t="s">
        <v>59</v>
      </c>
      <c r="Y41" s="8" t="s">
        <v>50</v>
      </c>
      <c r="Z41" s="8" t="s">
        <v>50</v>
      </c>
      <c r="AA41" s="8" t="s">
        <v>50</v>
      </c>
      <c r="AB41" s="8" t="s">
        <v>50</v>
      </c>
      <c r="AC41" s="8" t="s">
        <v>50</v>
      </c>
      <c r="AD41" s="40" t="s">
        <v>59</v>
      </c>
      <c r="AE41" s="40" t="s">
        <v>59</v>
      </c>
      <c r="AF41" s="36" t="s">
        <v>51</v>
      </c>
      <c r="AG41" s="8" t="s">
        <v>50</v>
      </c>
      <c r="AH41" s="17"/>
    </row>
    <row r="42" spans="2:34" x14ac:dyDescent="0.3">
      <c r="B42" s="13" t="s">
        <v>54</v>
      </c>
      <c r="C42" s="40" t="s">
        <v>59</v>
      </c>
      <c r="D42" s="8" t="s">
        <v>50</v>
      </c>
      <c r="E42" s="8" t="s">
        <v>50</v>
      </c>
      <c r="F42" s="8" t="s">
        <v>50</v>
      </c>
      <c r="G42" s="8" t="s">
        <v>50</v>
      </c>
      <c r="H42" s="8" t="s">
        <v>50</v>
      </c>
      <c r="I42" s="40" t="s">
        <v>59</v>
      </c>
      <c r="J42" s="40" t="s">
        <v>59</v>
      </c>
      <c r="K42" s="8" t="s">
        <v>50</v>
      </c>
      <c r="L42" s="8" t="s">
        <v>50</v>
      </c>
      <c r="M42" s="8" t="s">
        <v>50</v>
      </c>
      <c r="N42" s="8" t="s">
        <v>50</v>
      </c>
      <c r="O42" s="8" t="s">
        <v>50</v>
      </c>
      <c r="P42" s="40" t="s">
        <v>59</v>
      </c>
      <c r="Q42" s="40" t="s">
        <v>59</v>
      </c>
      <c r="R42" s="8" t="s">
        <v>50</v>
      </c>
      <c r="S42" s="8" t="s">
        <v>50</v>
      </c>
      <c r="T42" s="8" t="s">
        <v>50</v>
      </c>
      <c r="U42" s="8" t="s">
        <v>50</v>
      </c>
      <c r="V42" s="36" t="s">
        <v>51</v>
      </c>
      <c r="W42" s="40" t="s">
        <v>59</v>
      </c>
      <c r="X42" s="40" t="s">
        <v>59</v>
      </c>
      <c r="Y42" s="8" t="s">
        <v>50</v>
      </c>
      <c r="Z42" s="8" t="s">
        <v>50</v>
      </c>
      <c r="AA42" s="8" t="s">
        <v>50</v>
      </c>
      <c r="AB42" s="8" t="s">
        <v>50</v>
      </c>
      <c r="AC42" s="8" t="s">
        <v>50</v>
      </c>
      <c r="AD42" s="40" t="s">
        <v>59</v>
      </c>
      <c r="AE42" s="40" t="s">
        <v>59</v>
      </c>
      <c r="AF42" s="8" t="s">
        <v>50</v>
      </c>
      <c r="AG42" s="8" t="s">
        <v>50</v>
      </c>
      <c r="AH42" s="17"/>
    </row>
    <row r="43" spans="2:34" ht="15" thickBot="1" x14ac:dyDescent="0.35">
      <c r="B43" s="18" t="s">
        <v>55</v>
      </c>
      <c r="C43" s="40" t="s">
        <v>59</v>
      </c>
      <c r="D43" s="37" t="s">
        <v>50</v>
      </c>
      <c r="E43" s="37" t="s">
        <v>50</v>
      </c>
      <c r="F43" s="37" t="s">
        <v>50</v>
      </c>
      <c r="G43" s="37" t="s">
        <v>50</v>
      </c>
      <c r="H43" s="37" t="s">
        <v>50</v>
      </c>
      <c r="I43" s="40" t="s">
        <v>59</v>
      </c>
      <c r="J43" s="40" t="s">
        <v>59</v>
      </c>
      <c r="K43" s="37" t="s">
        <v>50</v>
      </c>
      <c r="L43" s="37" t="s">
        <v>50</v>
      </c>
      <c r="M43" s="37" t="s">
        <v>50</v>
      </c>
      <c r="N43" s="37" t="s">
        <v>50</v>
      </c>
      <c r="O43" s="36" t="s">
        <v>51</v>
      </c>
      <c r="P43" s="40" t="s">
        <v>59</v>
      </c>
      <c r="Q43" s="40" t="s">
        <v>59</v>
      </c>
      <c r="R43" s="36" t="s">
        <v>51</v>
      </c>
      <c r="S43" s="37" t="s">
        <v>50</v>
      </c>
      <c r="T43" s="37" t="s">
        <v>50</v>
      </c>
      <c r="U43" s="37" t="s">
        <v>50</v>
      </c>
      <c r="V43" s="37" t="s">
        <v>50</v>
      </c>
      <c r="W43" s="40" t="s">
        <v>59</v>
      </c>
      <c r="X43" s="40" t="s">
        <v>59</v>
      </c>
      <c r="Y43" s="37" t="s">
        <v>50</v>
      </c>
      <c r="Z43" s="37" t="s">
        <v>50</v>
      </c>
      <c r="AA43" s="37" t="s">
        <v>50</v>
      </c>
      <c r="AB43" s="37" t="s">
        <v>50</v>
      </c>
      <c r="AC43" s="37" t="s">
        <v>50</v>
      </c>
      <c r="AD43" s="40" t="s">
        <v>59</v>
      </c>
      <c r="AE43" s="40" t="s">
        <v>59</v>
      </c>
      <c r="AF43" s="37" t="s">
        <v>50</v>
      </c>
      <c r="AG43" s="37" t="s">
        <v>50</v>
      </c>
      <c r="AH43" s="17"/>
    </row>
    <row r="45" spans="2:34" x14ac:dyDescent="0.3">
      <c r="B45" t="s">
        <v>62</v>
      </c>
    </row>
    <row r="46" spans="2:34" x14ac:dyDescent="0.3">
      <c r="B46" t="s">
        <v>70</v>
      </c>
    </row>
    <row r="47" spans="2:34" x14ac:dyDescent="0.3">
      <c r="B47" t="s">
        <v>71</v>
      </c>
    </row>
    <row r="49" spans="14:14" x14ac:dyDescent="0.3">
      <c r="N49" t="e">
        <f>SUMPRODUCT(--(WEEKDAY(C38:AG38)=2)+(C39:AG39)="A")</f>
        <v>#VALUE!</v>
      </c>
    </row>
  </sheetData>
  <mergeCells count="24">
    <mergeCell ref="I29:K29"/>
    <mergeCell ref="F24:H24"/>
    <mergeCell ref="F25:H25"/>
    <mergeCell ref="F29:H29"/>
    <mergeCell ref="F28:H28"/>
    <mergeCell ref="F27:H27"/>
    <mergeCell ref="F26:H26"/>
    <mergeCell ref="I24:K24"/>
    <mergeCell ref="I25:K25"/>
    <mergeCell ref="I26:K26"/>
    <mergeCell ref="I27:K27"/>
    <mergeCell ref="I28:K28"/>
    <mergeCell ref="O29:Q29"/>
    <mergeCell ref="L24:N24"/>
    <mergeCell ref="L25:N25"/>
    <mergeCell ref="L26:N26"/>
    <mergeCell ref="L27:N27"/>
    <mergeCell ref="L28:N28"/>
    <mergeCell ref="L29:N29"/>
    <mergeCell ref="O24:Q24"/>
    <mergeCell ref="O25:Q25"/>
    <mergeCell ref="O26:Q26"/>
    <mergeCell ref="O27:Q27"/>
    <mergeCell ref="O28:Q28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 Rout</dc:creator>
  <cp:keywords/>
  <dc:description/>
  <cp:lastModifiedBy>adiee pathak</cp:lastModifiedBy>
  <cp:revision/>
  <dcterms:created xsi:type="dcterms:W3CDTF">2023-02-15T05:12:31Z</dcterms:created>
  <dcterms:modified xsi:type="dcterms:W3CDTF">2024-12-10T08:56:44Z</dcterms:modified>
  <cp:category/>
  <cp:contentStatus/>
</cp:coreProperties>
</file>